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30" activeTab="0"/>
  </bookViews>
  <sheets>
    <sheet name="第3表" sheetId="1" r:id="rId1"/>
  </sheets>
  <definedNames>
    <definedName name="_xlnm.Print_Area" localSheetId="0">'第3表'!$A$1:$T$95</definedName>
  </definedNames>
  <calcPr fullCalcOnLoad="1"/>
</workbook>
</file>

<file path=xl/sharedStrings.xml><?xml version="1.0" encoding="utf-8"?>
<sst xmlns="http://schemas.openxmlformats.org/spreadsheetml/2006/main" count="165" uniqueCount="117">
  <si>
    <t>従　業　者　数</t>
  </si>
  <si>
    <t>構　成　比　（％）</t>
  </si>
  <si>
    <t>（人）</t>
  </si>
  <si>
    <t>（百万円）</t>
  </si>
  <si>
    <t>従業者数</t>
  </si>
  <si>
    <t>対前回（％）</t>
  </si>
  <si>
    <t>合計</t>
  </si>
  <si>
    <t>市部計</t>
  </si>
  <si>
    <t>津市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</si>
  <si>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</si>
  <si>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</si>
  <si>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</si>
  <si>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</si>
  <si>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</si>
  <si>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</si>
  <si>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</si>
  <si>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</si>
  <si>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</si>
  <si>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</si>
  <si>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</si>
  <si>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</si>
  <si>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郡部計</t>
  </si>
  <si>
    <t>桑名郡</t>
  </si>
  <si>
    <t>多度町</t>
  </si>
  <si>
    <t>長島町</t>
  </si>
  <si>
    <t>木曽岬町</t>
  </si>
  <si>
    <t>員弁郡</t>
  </si>
  <si>
    <t>東員町</t>
  </si>
  <si>
    <t>三重郡</t>
  </si>
  <si>
    <t>菰野町</t>
  </si>
  <si>
    <t>楠町</t>
  </si>
  <si>
    <t>朝日町</t>
  </si>
  <si>
    <t>川越町</t>
  </si>
  <si>
    <t>鈴鹿郡</t>
  </si>
  <si>
    <t>関町</t>
  </si>
  <si>
    <t>安芸郡</t>
  </si>
  <si>
    <t>河芸町</t>
  </si>
  <si>
    <t>芸濃町</t>
  </si>
  <si>
    <t>美里村</t>
  </si>
  <si>
    <t>安濃町</t>
  </si>
  <si>
    <t>一志郡</t>
  </si>
  <si>
    <t>香良洲町</t>
  </si>
  <si>
    <t>一志町</t>
  </si>
  <si>
    <t>白山町</t>
  </si>
  <si>
    <t>嬉野町</t>
  </si>
  <si>
    <t>美杉村</t>
  </si>
  <si>
    <t>三雲町</t>
  </si>
  <si>
    <t>飯南郡</t>
  </si>
  <si>
    <t>飯南町</t>
  </si>
  <si>
    <t>飯高町</t>
  </si>
  <si>
    <t>多気郡</t>
  </si>
  <si>
    <t>多気町</t>
  </si>
  <si>
    <t>明和町</t>
  </si>
  <si>
    <t>大台町</t>
  </si>
  <si>
    <t>勢和村</t>
  </si>
  <si>
    <t>宮川村</t>
  </si>
  <si>
    <t>度会郡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</si>
  <si>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</si>
  <si>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</si>
  <si>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</si>
  <si>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</si>
  <si>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</si>
  <si>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</si>
  <si>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</si>
  <si>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</si>
  <si>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</si>
  <si>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</si>
  <si>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阿山郡</t>
  </si>
  <si>
    <t>伊賀町</t>
  </si>
  <si>
    <t>島ヶ原村</t>
  </si>
  <si>
    <t>阿山町</t>
  </si>
  <si>
    <t>大山田村</t>
  </si>
  <si>
    <t>名賀郡</t>
  </si>
  <si>
    <t>青山町</t>
  </si>
  <si>
    <t>志摩郡</t>
  </si>
  <si>
    <t>浜島町</t>
  </si>
  <si>
    <t>大王町</t>
  </si>
  <si>
    <t>志摩町</t>
  </si>
  <si>
    <t>阿児町</t>
  </si>
  <si>
    <t>磯部町</t>
  </si>
  <si>
    <t>北牟婁郡</t>
  </si>
  <si>
    <t>紀伊長島町</t>
  </si>
  <si>
    <t>海山町</t>
  </si>
  <si>
    <t>南牟婁郡</t>
  </si>
  <si>
    <t>御浜町</t>
  </si>
  <si>
    <t>紀宝町</t>
  </si>
  <si>
    <t>紀和町</t>
  </si>
  <si>
    <t>鵜殿村</t>
  </si>
  <si>
    <t>平成１４年</t>
  </si>
  <si>
    <t>平成14年</t>
  </si>
  <si>
    <t>いなべ市</t>
  </si>
  <si>
    <t>平成１６年</t>
  </si>
  <si>
    <t>事　業　所　数</t>
  </si>
  <si>
    <t>(旧北勢町）</t>
  </si>
  <si>
    <t>(160)</t>
  </si>
  <si>
    <t>(86)</t>
  </si>
  <si>
    <t>(131)</t>
  </si>
  <si>
    <t>(70)</t>
  </si>
  <si>
    <t>(860)</t>
  </si>
  <si>
    <t>(411)</t>
  </si>
  <si>
    <t>(320)</t>
  </si>
  <si>
    <t>(1,024)</t>
  </si>
  <si>
    <t>(9,780)</t>
  </si>
  <si>
    <t>(5,320)</t>
  </si>
  <si>
    <t>(17,069)</t>
  </si>
  <si>
    <t>(4,425)</t>
  </si>
  <si>
    <t>(旧員弁町）</t>
  </si>
  <si>
    <t>(旧大安町）</t>
  </si>
  <si>
    <t>(旧藤原町）</t>
  </si>
  <si>
    <t>年 間 商 品 販 売    額</t>
  </si>
  <si>
    <t>※いなべ市の14年度の数値（事業所数、従業者数、年間商品販売額）は市町村合併前の旧４町（北勢町、員弁町、大安町、藤原町）の    合計数値です。</t>
  </si>
  <si>
    <t>年間商品販売額</t>
  </si>
  <si>
    <t>１事業所あたり従業者数</t>
  </si>
  <si>
    <t>１事業所あたり年間商品販売額</t>
  </si>
  <si>
    <t>事業所数</t>
  </si>
  <si>
    <t>平成16年</t>
  </si>
  <si>
    <t>第3表　市町村別事業所数、従業者数、年間商品販売額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</si>
</sst>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_ ;[Red]\-#,##0\ "/>
    <numFmt numFmtId="179" formatCode="0.0_ "/>
    <numFmt numFmtId="180" formatCode="0.0;&quot;▲ &quot;0.0"/>
    <numFmt numFmtId="181" formatCode="0.0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76" fontId="0" fillId="0" borderId="0" xfId="16" applyNumberFormat="1" applyBorder="1" applyAlignment="1">
      <alignment/>
    </xf>
    <xf numFmtId="177" fontId="0" fillId="0" borderId="0" xfId="16" applyNumberFormat="1" applyBorder="1" applyAlignment="1">
      <alignment/>
    </xf>
    <xf numFmtId="0" fontId="0" fillId="0" borderId="0" xfId="0" applyBorder="1" applyAlignment="1" quotePrefix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38" fontId="5" fillId="0" borderId="1" xfId="16" applyFont="1" applyBorder="1" applyAlignment="1">
      <alignment/>
    </xf>
    <xf numFmtId="178" fontId="5" fillId="0" borderId="1" xfId="16" applyNumberFormat="1" applyFont="1" applyBorder="1" applyAlignment="1">
      <alignment/>
    </xf>
    <xf numFmtId="38" fontId="5" fillId="0" borderId="0" xfId="16" applyFont="1" applyBorder="1" applyAlignment="1">
      <alignment/>
    </xf>
    <xf numFmtId="176" fontId="5" fillId="0" borderId="0" xfId="16" applyNumberFormat="1" applyFont="1" applyBorder="1" applyAlignment="1">
      <alignment/>
    </xf>
    <xf numFmtId="177" fontId="5" fillId="0" borderId="0" xfId="16" applyNumberFormat="1" applyFont="1" applyBorder="1" applyAlignment="1">
      <alignment/>
    </xf>
    <xf numFmtId="0" fontId="5" fillId="0" borderId="2" xfId="0" applyFont="1" applyBorder="1" applyAlignment="1" quotePrefix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0" xfId="0" applyBorder="1" applyAlignment="1">
      <alignment vertical="top" wrapText="1"/>
    </xf>
    <xf numFmtId="0" fontId="5" fillId="0" borderId="4" xfId="0" applyFont="1" applyBorder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38" fontId="6" fillId="0" borderId="1" xfId="16" applyFont="1" applyBorder="1" applyAlignment="1">
      <alignment/>
    </xf>
    <xf numFmtId="38" fontId="5" fillId="0" borderId="0" xfId="16" applyFont="1" applyBorder="1" applyAlignment="1">
      <alignment horizontal="centerContinuous"/>
    </xf>
    <xf numFmtId="38" fontId="5" fillId="0" borderId="2" xfId="16" applyFont="1" applyBorder="1" applyAlignment="1">
      <alignment horizontal="centerContinuous"/>
    </xf>
    <xf numFmtId="0" fontId="5" fillId="0" borderId="1" xfId="0" applyFont="1" applyBorder="1" applyAlignment="1" quotePrefix="1">
      <alignment horizontal="center" vertical="center" wrapText="1"/>
    </xf>
    <xf numFmtId="38" fontId="5" fillId="0" borderId="7" xfId="16" applyFont="1" applyBorder="1" applyAlignment="1">
      <alignment/>
    </xf>
    <xf numFmtId="38" fontId="5" fillId="0" borderId="0" xfId="16" applyFont="1" applyBorder="1" applyAlignment="1">
      <alignment vertical="center"/>
    </xf>
    <xf numFmtId="176" fontId="5" fillId="0" borderId="0" xfId="16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/>
    </xf>
    <xf numFmtId="179" fontId="5" fillId="0" borderId="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176" fontId="5" fillId="0" borderId="11" xfId="16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38" fontId="0" fillId="0" borderId="0" xfId="16" applyAlignment="1">
      <alignment/>
    </xf>
    <xf numFmtId="38" fontId="5" fillId="0" borderId="0" xfId="16" applyFont="1" applyAlignment="1">
      <alignment/>
    </xf>
    <xf numFmtId="38" fontId="9" fillId="0" borderId="4" xfId="16" applyNumberFormat="1" applyFont="1" applyBorder="1" applyAlignment="1">
      <alignment vertical="center"/>
    </xf>
    <xf numFmtId="38" fontId="9" fillId="0" borderId="12" xfId="16" applyNumberFormat="1" applyFont="1" applyBorder="1" applyAlignment="1">
      <alignment vertical="center"/>
    </xf>
    <xf numFmtId="38" fontId="5" fillId="0" borderId="10" xfId="16" applyFont="1" applyBorder="1" applyAlignment="1">
      <alignment/>
    </xf>
    <xf numFmtId="0" fontId="0" fillId="0" borderId="11" xfId="0" applyBorder="1" applyAlignment="1">
      <alignment/>
    </xf>
    <xf numFmtId="38" fontId="6" fillId="0" borderId="11" xfId="16" applyFont="1" applyBorder="1" applyAlignment="1">
      <alignment vertical="center"/>
    </xf>
    <xf numFmtId="0" fontId="6" fillId="0" borderId="11" xfId="0" applyFont="1" applyBorder="1" applyAlignment="1">
      <alignment/>
    </xf>
    <xf numFmtId="180" fontId="5" fillId="0" borderId="0" xfId="0" applyNumberFormat="1" applyFont="1" applyFill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38" fontId="4" fillId="0" borderId="11" xfId="16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80" fontId="5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38" fontId="5" fillId="0" borderId="8" xfId="16" applyFont="1" applyBorder="1" applyAlignment="1">
      <alignment/>
    </xf>
    <xf numFmtId="176" fontId="5" fillId="0" borderId="6" xfId="16" applyNumberFormat="1" applyFont="1" applyBorder="1" applyAlignment="1">
      <alignment vertical="center"/>
    </xf>
    <xf numFmtId="38" fontId="5" fillId="0" borderId="9" xfId="16" applyFont="1" applyBorder="1" applyAlignment="1">
      <alignment/>
    </xf>
    <xf numFmtId="0" fontId="5" fillId="0" borderId="7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/>
    </xf>
    <xf numFmtId="176" fontId="5" fillId="0" borderId="4" xfId="16" applyNumberFormat="1" applyFont="1" applyBorder="1" applyAlignment="1">
      <alignment vertical="center"/>
    </xf>
    <xf numFmtId="180" fontId="5" fillId="0" borderId="4" xfId="0" applyNumberFormat="1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76" fontId="4" fillId="0" borderId="6" xfId="16" applyNumberFormat="1" applyFont="1" applyBorder="1" applyAlignment="1">
      <alignment vertical="center"/>
    </xf>
    <xf numFmtId="176" fontId="4" fillId="0" borderId="7" xfId="16" applyNumberFormat="1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180" fontId="0" fillId="0" borderId="11" xfId="0" applyNumberFormat="1" applyFont="1" applyBorder="1" applyAlignment="1">
      <alignment/>
    </xf>
    <xf numFmtId="176" fontId="5" fillId="0" borderId="12" xfId="16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16" applyNumberFormat="1" applyFont="1" applyBorder="1" applyAlignment="1">
      <alignment vertical="center"/>
    </xf>
    <xf numFmtId="180" fontId="0" fillId="0" borderId="4" xfId="0" applyNumberFormat="1" applyFont="1" applyBorder="1" applyAlignment="1">
      <alignment/>
    </xf>
    <xf numFmtId="0" fontId="4" fillId="0" borderId="1" xfId="0" applyFont="1" applyBorder="1" applyAlignment="1" quotePrefix="1">
      <alignment vertical="center"/>
    </xf>
    <xf numFmtId="38" fontId="0" fillId="0" borderId="0" xfId="16" applyFont="1" applyAlignment="1">
      <alignment/>
    </xf>
    <xf numFmtId="0" fontId="0" fillId="0" borderId="0" xfId="0" applyFont="1" applyBorder="1" applyAlignment="1" quotePrefix="1">
      <alignment horizontal="distributed" vertical="center" wrapText="1"/>
    </xf>
    <xf numFmtId="38" fontId="0" fillId="0" borderId="0" xfId="16" applyFont="1" applyBorder="1" applyAlignment="1" quotePrefix="1">
      <alignment horizontal="distributed" vertical="center" wrapText="1"/>
    </xf>
    <xf numFmtId="0" fontId="0" fillId="0" borderId="0" xfId="0" applyFont="1" applyBorder="1" applyAlignment="1">
      <alignment/>
    </xf>
    <xf numFmtId="38" fontId="0" fillId="0" borderId="0" xfId="16" applyFont="1" applyBorder="1" applyAlignment="1">
      <alignment/>
    </xf>
    <xf numFmtId="179" fontId="4" fillId="0" borderId="6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49" fontId="5" fillId="0" borderId="0" xfId="16" applyNumberFormat="1" applyFont="1" applyBorder="1" applyAlignment="1">
      <alignment horizontal="right" vertical="center"/>
    </xf>
    <xf numFmtId="38" fontId="5" fillId="0" borderId="14" xfId="16" applyFont="1" applyFill="1" applyBorder="1" applyAlignment="1">
      <alignment vertical="center"/>
    </xf>
    <xf numFmtId="38" fontId="5" fillId="0" borderId="2" xfId="16" applyFont="1" applyFill="1" applyBorder="1" applyAlignment="1">
      <alignment vertical="center"/>
    </xf>
    <xf numFmtId="176" fontId="5" fillId="0" borderId="2" xfId="16" applyNumberFormat="1" applyFont="1" applyFill="1" applyBorder="1" applyAlignment="1">
      <alignment vertical="center"/>
    </xf>
    <xf numFmtId="176" fontId="5" fillId="0" borderId="3" xfId="16" applyNumberFormat="1" applyFont="1" applyFill="1" applyBorder="1" applyAlignment="1">
      <alignment vertical="center"/>
    </xf>
    <xf numFmtId="38" fontId="5" fillId="0" borderId="15" xfId="16" applyFont="1" applyFill="1" applyBorder="1" applyAlignment="1">
      <alignment vertical="center"/>
    </xf>
    <xf numFmtId="38" fontId="5" fillId="0" borderId="11" xfId="16" applyFont="1" applyFill="1" applyBorder="1" applyAlignment="1">
      <alignment vertical="center"/>
    </xf>
    <xf numFmtId="176" fontId="5" fillId="0" borderId="11" xfId="16" applyNumberFormat="1" applyFont="1" applyFill="1" applyBorder="1" applyAlignment="1">
      <alignment vertical="center"/>
    </xf>
    <xf numFmtId="176" fontId="5" fillId="0" borderId="12" xfId="16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9.75390625" style="0" customWidth="1"/>
    <col min="4" max="4" width="8.625" style="0" customWidth="1"/>
    <col min="6" max="6" width="9.00390625" style="45" customWidth="1"/>
    <col min="7" max="7" width="8.625" style="0" customWidth="1"/>
    <col min="8" max="9" width="9.375" style="0" bestFit="1" customWidth="1"/>
    <col min="10" max="10" width="8.50390625" style="0" customWidth="1"/>
    <col min="11" max="16" width="7.00390625" style="0" customWidth="1"/>
    <col min="17" max="18" width="8.625" style="0" customWidth="1"/>
    <col min="19" max="20" width="9.75390625" style="0" customWidth="1"/>
  </cols>
  <sheetData>
    <row r="1" spans="1:10" s="67" customFormat="1" ht="30.75" customHeight="1">
      <c r="A1" s="66" t="s">
        <v>116</v>
      </c>
      <c r="B1" s="71"/>
      <c r="C1" s="71"/>
      <c r="D1" s="71"/>
      <c r="E1" s="71"/>
      <c r="F1" s="72"/>
      <c r="G1" s="71"/>
      <c r="H1" s="71"/>
      <c r="I1" s="71"/>
      <c r="J1" s="71"/>
    </row>
    <row r="2" spans="1:25" ht="15" customHeight="1">
      <c r="A2" s="35"/>
      <c r="B2" s="13" t="s">
        <v>92</v>
      </c>
      <c r="C2" s="13"/>
      <c r="D2" s="14"/>
      <c r="E2" s="13" t="s">
        <v>0</v>
      </c>
      <c r="F2" s="27"/>
      <c r="G2" s="14"/>
      <c r="H2" s="12" t="s">
        <v>109</v>
      </c>
      <c r="I2" s="13"/>
      <c r="J2" s="14"/>
      <c r="K2" s="22" t="s">
        <v>1</v>
      </c>
      <c r="L2" s="23"/>
      <c r="M2" s="23"/>
      <c r="N2" s="23"/>
      <c r="O2" s="23"/>
      <c r="P2" s="24"/>
      <c r="Q2" s="119" t="s">
        <v>112</v>
      </c>
      <c r="R2" s="14"/>
      <c r="S2" s="119" t="s">
        <v>113</v>
      </c>
      <c r="T2" s="14"/>
      <c r="U2" s="4"/>
      <c r="V2" s="4"/>
      <c r="W2" s="4"/>
      <c r="X2" s="4"/>
      <c r="Y2" s="4"/>
    </row>
    <row r="3" spans="1:25" ht="12.75" customHeight="1">
      <c r="A3" s="36"/>
      <c r="B3" s="5"/>
      <c r="C3" s="73"/>
      <c r="D3" s="20"/>
      <c r="E3" s="15" t="s">
        <v>2</v>
      </c>
      <c r="F3" s="26"/>
      <c r="G3" s="20"/>
      <c r="H3" s="15" t="s">
        <v>3</v>
      </c>
      <c r="I3" s="15"/>
      <c r="J3" s="20"/>
      <c r="K3" s="15" t="s">
        <v>114</v>
      </c>
      <c r="L3" s="20"/>
      <c r="M3" s="15" t="s">
        <v>4</v>
      </c>
      <c r="N3" s="20"/>
      <c r="O3" s="15" t="s">
        <v>111</v>
      </c>
      <c r="P3" s="20"/>
      <c r="Q3" s="15" t="s">
        <v>2</v>
      </c>
      <c r="R3" s="20"/>
      <c r="S3" s="15" t="s">
        <v>3</v>
      </c>
      <c r="T3" s="20"/>
      <c r="U3" s="4"/>
      <c r="V3" s="4"/>
      <c r="W3" s="4"/>
      <c r="X3" s="4"/>
      <c r="Y3" s="4"/>
    </row>
    <row r="4" spans="1:25" ht="26.25" customHeight="1">
      <c r="A4" s="37"/>
      <c r="B4" s="21" t="s">
        <v>88</v>
      </c>
      <c r="C4" s="21" t="s">
        <v>91</v>
      </c>
      <c r="D4" s="28" t="s">
        <v>5</v>
      </c>
      <c r="E4" s="21" t="s">
        <v>88</v>
      </c>
      <c r="F4" s="21" t="s">
        <v>91</v>
      </c>
      <c r="G4" s="28" t="s">
        <v>5</v>
      </c>
      <c r="H4" s="21" t="s">
        <v>88</v>
      </c>
      <c r="I4" s="21" t="s">
        <v>91</v>
      </c>
      <c r="J4" s="65" t="s">
        <v>5</v>
      </c>
      <c r="K4" s="68" t="s">
        <v>89</v>
      </c>
      <c r="L4" s="21" t="s">
        <v>115</v>
      </c>
      <c r="M4" s="21" t="s">
        <v>89</v>
      </c>
      <c r="N4" s="21" t="s">
        <v>115</v>
      </c>
      <c r="O4" s="21" t="s">
        <v>89</v>
      </c>
      <c r="P4" s="21" t="s">
        <v>115</v>
      </c>
      <c r="Q4" s="21" t="s">
        <v>89</v>
      </c>
      <c r="R4" s="21" t="s">
        <v>115</v>
      </c>
      <c r="S4" s="21" t="s">
        <v>89</v>
      </c>
      <c r="T4" s="21" t="s">
        <v>115</v>
      </c>
      <c r="U4" s="4"/>
      <c r="V4" s="4"/>
      <c r="W4" s="4"/>
      <c r="X4" s="4"/>
      <c r="Y4" s="4"/>
    </row>
    <row r="5" spans="1:25" ht="15.75" customHeight="1">
      <c r="A5" s="74" t="s">
        <v>6</v>
      </c>
      <c r="B5" s="75">
        <f>(B6+B25)</f>
        <v>24769</v>
      </c>
      <c r="C5" s="75">
        <f>(C6+C25)</f>
        <v>23265</v>
      </c>
      <c r="D5" s="76">
        <f>(C5-B5)/B5*100</f>
        <v>-6.072106261859583</v>
      </c>
      <c r="E5" s="75">
        <f>(E6+E25)</f>
        <v>151966</v>
      </c>
      <c r="F5" s="75">
        <f>(F6+F25)</f>
        <v>146728</v>
      </c>
      <c r="G5" s="76">
        <f>(F5-E5)/E5*100</f>
        <v>-3.4468236316018057</v>
      </c>
      <c r="H5" s="55">
        <f>(H6+H25)</f>
        <v>3828670.1100000003</v>
      </c>
      <c r="I5" s="55">
        <f>(I6+I25)</f>
        <v>3843820.0699999994</v>
      </c>
      <c r="J5" s="77">
        <f>(I5-H5)/H5*100</f>
        <v>0.39569771133922615</v>
      </c>
      <c r="K5" s="90">
        <v>100</v>
      </c>
      <c r="L5" s="90">
        <v>100</v>
      </c>
      <c r="M5" s="90">
        <v>100</v>
      </c>
      <c r="N5" s="90">
        <v>100</v>
      </c>
      <c r="O5" s="90">
        <v>100</v>
      </c>
      <c r="P5" s="90">
        <v>100</v>
      </c>
      <c r="Q5" s="90">
        <f>E5/B5</f>
        <v>6.135330453389317</v>
      </c>
      <c r="R5" s="90">
        <f>F5/C5</f>
        <v>6.306812808940468</v>
      </c>
      <c r="S5" s="90">
        <f>H5/B5</f>
        <v>154.57507812184588</v>
      </c>
      <c r="T5" s="91">
        <f>I5/C5</f>
        <v>165.21900150440572</v>
      </c>
      <c r="U5" s="4"/>
      <c r="V5" s="4"/>
      <c r="W5" s="4"/>
      <c r="X5" s="4"/>
      <c r="Y5" s="4"/>
    </row>
    <row r="6" spans="1:25" s="50" customFormat="1" ht="15.75" customHeight="1">
      <c r="A6" s="74" t="s">
        <v>7</v>
      </c>
      <c r="B6" s="78">
        <f>SUM(B7:B20)</f>
        <v>18146</v>
      </c>
      <c r="C6" s="75">
        <f>SUM(C7:C20)</f>
        <v>17116</v>
      </c>
      <c r="D6" s="79">
        <f aca="true" t="shared" si="0" ref="D6:D52">(C6-B6)/B6*100</f>
        <v>-5.676182078695029</v>
      </c>
      <c r="E6" s="75">
        <f>SUM(E7:E20)</f>
        <v>118021</v>
      </c>
      <c r="F6" s="75">
        <f>SUM(F7:F20)</f>
        <v>114237</v>
      </c>
      <c r="G6" s="76">
        <f aca="true" t="shared" si="1" ref="G6:G52">(F6-E6)/E6*100</f>
        <v>-3.206209064488523</v>
      </c>
      <c r="H6" s="75">
        <f>SUM(H7:H20)</f>
        <v>3187617.31</v>
      </c>
      <c r="I6" s="75">
        <f>SUM(I7:I20)</f>
        <v>3195915.3299999996</v>
      </c>
      <c r="J6" s="77">
        <f aca="true" t="shared" si="2" ref="J6:J54">(I6-H6)/H6*100</f>
        <v>0.2603204586061039</v>
      </c>
      <c r="K6" s="90">
        <f>B6/$B$5*100</f>
        <v>73.26093100246275</v>
      </c>
      <c r="L6" s="90">
        <f>C6/$C$5*100</f>
        <v>73.56973995271868</v>
      </c>
      <c r="M6" s="90">
        <f>E6/$E$5*100</f>
        <v>77.6627666714923</v>
      </c>
      <c r="N6" s="90">
        <f>F6/$F$5*100</f>
        <v>77.85630554495393</v>
      </c>
      <c r="O6" s="90">
        <f>H6/$H$5*100</f>
        <v>83.25651514541167</v>
      </c>
      <c r="P6" s="90">
        <f>I6/$I$5*100</f>
        <v>83.1442489970661</v>
      </c>
      <c r="Q6" s="90">
        <f aca="true" t="shared" si="3" ref="Q6:Q54">E6/B6</f>
        <v>6.503967816598699</v>
      </c>
      <c r="R6" s="90">
        <f aca="true" t="shared" si="4" ref="R6:R54">F6/C6</f>
        <v>6.674281374152839</v>
      </c>
      <c r="S6" s="90">
        <f aca="true" t="shared" si="5" ref="S6:S54">H6/B6</f>
        <v>175.66501212388405</v>
      </c>
      <c r="T6" s="91">
        <f aca="true" t="shared" si="6" ref="T6:T54">I6/C6</f>
        <v>186.72092369712547</v>
      </c>
      <c r="U6" s="44"/>
      <c r="V6" s="44"/>
      <c r="W6" s="44"/>
      <c r="X6" s="44"/>
      <c r="Y6" s="44"/>
    </row>
    <row r="7" spans="1:25" ht="15.75" customHeight="1">
      <c r="A7" s="38" t="s">
        <v>8</v>
      </c>
      <c r="B7" s="30">
        <v>2272</v>
      </c>
      <c r="C7" s="30">
        <v>2124</v>
      </c>
      <c r="D7" s="31">
        <f t="shared" si="0"/>
        <v>-6.514084507042253</v>
      </c>
      <c r="E7" s="30">
        <v>16834</v>
      </c>
      <c r="F7" s="30">
        <v>15861</v>
      </c>
      <c r="G7" s="31">
        <f t="shared" si="1"/>
        <v>-5.779969110134251</v>
      </c>
      <c r="H7" s="30">
        <v>611141.68</v>
      </c>
      <c r="I7" s="30">
        <v>628167.32</v>
      </c>
      <c r="J7" s="69">
        <f t="shared" si="2"/>
        <v>2.785874463675902</v>
      </c>
      <c r="K7" s="32">
        <f aca="true" t="shared" si="7" ref="K7:K54">B7/$B$5*100</f>
        <v>9.17275626791554</v>
      </c>
      <c r="L7" s="32">
        <f aca="true" t="shared" si="8" ref="L7:L70">C7/$C$5*100</f>
        <v>9.129593810444876</v>
      </c>
      <c r="M7" s="32">
        <f aca="true" t="shared" si="9" ref="M7:M54">E7/$E$5*100</f>
        <v>11.077477856889042</v>
      </c>
      <c r="N7" s="32">
        <f aca="true" t="shared" si="10" ref="N7:N54">F7/$F$5*100</f>
        <v>10.809797720953055</v>
      </c>
      <c r="O7" s="32">
        <f aca="true" t="shared" si="11" ref="O7:O54">H7/$H$5*100</f>
        <v>15.962244394046266</v>
      </c>
      <c r="P7" s="32">
        <f aca="true" t="shared" si="12" ref="P7:P54">I7/$I$5*100</f>
        <v>16.34226650988895</v>
      </c>
      <c r="Q7" s="32">
        <f t="shared" si="3"/>
        <v>7.409330985915493</v>
      </c>
      <c r="R7" s="32">
        <f t="shared" si="4"/>
        <v>7.4675141242937855</v>
      </c>
      <c r="S7" s="32">
        <f t="shared" si="5"/>
        <v>268.98841549295776</v>
      </c>
      <c r="T7" s="40">
        <f t="shared" si="6"/>
        <v>295.74732580037664</v>
      </c>
      <c r="U7" s="4"/>
      <c r="V7" s="4"/>
      <c r="W7" s="4"/>
      <c r="X7" s="4"/>
      <c r="Y7" s="4"/>
    </row>
    <row r="8" spans="1:25" ht="15.75" customHeight="1">
      <c r="A8" s="38" t="s">
        <v>9</v>
      </c>
      <c r="B8" s="30">
        <v>3855</v>
      </c>
      <c r="C8" s="30">
        <v>3588</v>
      </c>
      <c r="D8" s="31">
        <f t="shared" si="0"/>
        <v>-6.926070038910506</v>
      </c>
      <c r="E8" s="30">
        <v>29632</v>
      </c>
      <c r="F8" s="30">
        <v>27400</v>
      </c>
      <c r="G8" s="31">
        <f t="shared" si="1"/>
        <v>-7.532397408207343</v>
      </c>
      <c r="H8" s="30">
        <v>986874.75</v>
      </c>
      <c r="I8" s="30">
        <v>993142.27</v>
      </c>
      <c r="J8" s="69">
        <f t="shared" si="2"/>
        <v>0.6350876846327276</v>
      </c>
      <c r="K8" s="32">
        <f t="shared" si="7"/>
        <v>15.563809600710565</v>
      </c>
      <c r="L8" s="32">
        <f t="shared" si="8"/>
        <v>15.422308188265635</v>
      </c>
      <c r="M8" s="32">
        <f t="shared" si="9"/>
        <v>19.499098482555308</v>
      </c>
      <c r="N8" s="32">
        <f t="shared" si="10"/>
        <v>18.67400905076059</v>
      </c>
      <c r="O8" s="32">
        <f t="shared" si="11"/>
        <v>25.775914916837795</v>
      </c>
      <c r="P8" s="32">
        <f t="shared" si="12"/>
        <v>25.837376669923056</v>
      </c>
      <c r="Q8" s="32">
        <f t="shared" si="3"/>
        <v>7.6866407263294425</v>
      </c>
      <c r="R8" s="32">
        <f t="shared" si="4"/>
        <v>7.636566332218506</v>
      </c>
      <c r="S8" s="32">
        <f t="shared" si="5"/>
        <v>255.99863813229572</v>
      </c>
      <c r="T8" s="40">
        <f t="shared" si="6"/>
        <v>276.7955044593088</v>
      </c>
      <c r="U8" s="4"/>
      <c r="V8" s="4"/>
      <c r="W8" s="4"/>
      <c r="X8" s="4"/>
      <c r="Y8" s="4"/>
    </row>
    <row r="9" spans="1:25" ht="15.75" customHeight="1">
      <c r="A9" s="38" t="s">
        <v>10</v>
      </c>
      <c r="B9" s="30">
        <v>1858</v>
      </c>
      <c r="C9" s="30">
        <v>1839</v>
      </c>
      <c r="D9" s="31">
        <f t="shared" si="0"/>
        <v>-1.022604951560818</v>
      </c>
      <c r="E9" s="30">
        <v>10201</v>
      </c>
      <c r="F9" s="30">
        <v>10909</v>
      </c>
      <c r="G9" s="31">
        <f t="shared" si="1"/>
        <v>6.9404960298009994</v>
      </c>
      <c r="H9" s="30">
        <v>241681.86</v>
      </c>
      <c r="I9" s="30">
        <v>243738.62</v>
      </c>
      <c r="J9" s="69">
        <f t="shared" si="2"/>
        <v>0.8510196007263472</v>
      </c>
      <c r="K9" s="32">
        <f t="shared" si="7"/>
        <v>7.501312124026001</v>
      </c>
      <c r="L9" s="32">
        <f t="shared" si="8"/>
        <v>7.904577691811735</v>
      </c>
      <c r="M9" s="32">
        <f t="shared" si="9"/>
        <v>6.712685732334863</v>
      </c>
      <c r="N9" s="32">
        <f t="shared" si="10"/>
        <v>7.434845428275448</v>
      </c>
      <c r="O9" s="32">
        <f t="shared" si="11"/>
        <v>6.312423192814593</v>
      </c>
      <c r="P9" s="32">
        <f t="shared" si="12"/>
        <v>6.341051754797671</v>
      </c>
      <c r="Q9" s="32">
        <f t="shared" si="3"/>
        <v>5.490312163616792</v>
      </c>
      <c r="R9" s="32">
        <f t="shared" si="4"/>
        <v>5.9320282762370855</v>
      </c>
      <c r="S9" s="32">
        <f t="shared" si="5"/>
        <v>130.07635091496232</v>
      </c>
      <c r="T9" s="40">
        <f t="shared" si="6"/>
        <v>132.53867319195214</v>
      </c>
      <c r="U9" s="4"/>
      <c r="V9" s="4"/>
      <c r="W9" s="4"/>
      <c r="X9" s="4"/>
      <c r="Y9" s="4"/>
    </row>
    <row r="10" spans="1:25" ht="15.75" customHeight="1">
      <c r="A10" s="38" t="s">
        <v>11</v>
      </c>
      <c r="B10" s="30">
        <v>2016</v>
      </c>
      <c r="C10" s="30">
        <v>1890</v>
      </c>
      <c r="D10" s="31">
        <f t="shared" si="0"/>
        <v>-6.25</v>
      </c>
      <c r="E10" s="30">
        <v>11465</v>
      </c>
      <c r="F10" s="30">
        <v>11224</v>
      </c>
      <c r="G10" s="31">
        <f t="shared" si="1"/>
        <v>-2.1020497165285654</v>
      </c>
      <c r="H10" s="30">
        <v>289887.14</v>
      </c>
      <c r="I10" s="30">
        <v>283360.31</v>
      </c>
      <c r="J10" s="69">
        <f t="shared" si="2"/>
        <v>-2.251507258997421</v>
      </c>
      <c r="K10" s="32">
        <f t="shared" si="7"/>
        <v>8.139206265896886</v>
      </c>
      <c r="L10" s="32">
        <f t="shared" si="8"/>
        <v>8.123791102514506</v>
      </c>
      <c r="M10" s="32">
        <f t="shared" si="9"/>
        <v>7.544450732400669</v>
      </c>
      <c r="N10" s="32">
        <f t="shared" si="10"/>
        <v>7.649528379041491</v>
      </c>
      <c r="O10" s="32">
        <f t="shared" si="11"/>
        <v>7.571483874853871</v>
      </c>
      <c r="P10" s="32">
        <f t="shared" si="12"/>
        <v>7.371841159047802</v>
      </c>
      <c r="Q10" s="32">
        <f t="shared" si="3"/>
        <v>5.687003968253968</v>
      </c>
      <c r="R10" s="32">
        <f t="shared" si="4"/>
        <v>5.938624338624338</v>
      </c>
      <c r="S10" s="32">
        <f t="shared" si="5"/>
        <v>143.7932242063492</v>
      </c>
      <c r="T10" s="40">
        <f t="shared" si="6"/>
        <v>149.92608994708993</v>
      </c>
      <c r="U10" s="4"/>
      <c r="V10" s="4"/>
      <c r="W10" s="4"/>
      <c r="X10" s="4"/>
      <c r="Y10" s="4"/>
    </row>
    <row r="11" spans="1:25" ht="15.75" customHeight="1">
      <c r="A11" s="38" t="s">
        <v>12</v>
      </c>
      <c r="B11" s="30">
        <v>1555</v>
      </c>
      <c r="C11" s="30">
        <v>1425</v>
      </c>
      <c r="D11" s="31">
        <f t="shared" si="0"/>
        <v>-8.360128617363344</v>
      </c>
      <c r="E11" s="30">
        <v>10184</v>
      </c>
      <c r="F11" s="30">
        <v>10273</v>
      </c>
      <c r="G11" s="31">
        <f t="shared" si="1"/>
        <v>0.8739198743126474</v>
      </c>
      <c r="H11" s="30">
        <v>207997.32</v>
      </c>
      <c r="I11" s="30">
        <v>193143.33</v>
      </c>
      <c r="J11" s="69">
        <f t="shared" si="2"/>
        <v>-7.141433360776003</v>
      </c>
      <c r="K11" s="32">
        <f t="shared" si="7"/>
        <v>6.278008801324236</v>
      </c>
      <c r="L11" s="32">
        <f t="shared" si="8"/>
        <v>6.125080593165699</v>
      </c>
      <c r="M11" s="32">
        <f t="shared" si="9"/>
        <v>6.701499019517524</v>
      </c>
      <c r="N11" s="32">
        <f t="shared" si="10"/>
        <v>7.001390327681152</v>
      </c>
      <c r="O11" s="32">
        <f t="shared" si="11"/>
        <v>5.432625794965658</v>
      </c>
      <c r="P11" s="32">
        <f t="shared" si="12"/>
        <v>5.02477552233604</v>
      </c>
      <c r="Q11" s="32">
        <f t="shared" si="3"/>
        <v>6.5491961414791</v>
      </c>
      <c r="R11" s="32">
        <f t="shared" si="4"/>
        <v>7.209122807017544</v>
      </c>
      <c r="S11" s="32">
        <f t="shared" si="5"/>
        <v>133.7603344051447</v>
      </c>
      <c r="T11" s="40">
        <f t="shared" si="6"/>
        <v>135.5391789473684</v>
      </c>
      <c r="U11" s="4"/>
      <c r="V11" s="4"/>
      <c r="W11" s="4"/>
      <c r="X11" s="4"/>
      <c r="Y11" s="4"/>
    </row>
    <row r="12" spans="1:25" ht="15.75" customHeight="1">
      <c r="A12" s="38" t="s">
        <v>13</v>
      </c>
      <c r="B12" s="30">
        <v>991</v>
      </c>
      <c r="C12" s="30">
        <v>956</v>
      </c>
      <c r="D12" s="31">
        <f t="shared" si="0"/>
        <v>-3.5317860746720484</v>
      </c>
      <c r="E12" s="30">
        <v>6074</v>
      </c>
      <c r="F12" s="30">
        <v>6130</v>
      </c>
      <c r="G12" s="31">
        <f t="shared" si="1"/>
        <v>0.9219624629568653</v>
      </c>
      <c r="H12" s="30">
        <v>142195.21</v>
      </c>
      <c r="I12" s="30">
        <v>139764.28</v>
      </c>
      <c r="J12" s="69">
        <f t="shared" si="2"/>
        <v>-1.7095723547930997</v>
      </c>
      <c r="K12" s="32">
        <f t="shared" si="7"/>
        <v>4.000968953126892</v>
      </c>
      <c r="L12" s="32">
        <f t="shared" si="8"/>
        <v>4.109176875134322</v>
      </c>
      <c r="M12" s="32">
        <f t="shared" si="9"/>
        <v>3.996946685442796</v>
      </c>
      <c r="N12" s="32">
        <f t="shared" si="10"/>
        <v>4.177798375224906</v>
      </c>
      <c r="O12" s="32">
        <f t="shared" si="11"/>
        <v>3.713958265263026</v>
      </c>
      <c r="P12" s="32">
        <f t="shared" si="12"/>
        <v>3.636077585702393</v>
      </c>
      <c r="Q12" s="32">
        <f t="shared" si="3"/>
        <v>6.129162462159435</v>
      </c>
      <c r="R12" s="32">
        <f t="shared" si="4"/>
        <v>6.412133891213389</v>
      </c>
      <c r="S12" s="32">
        <f t="shared" si="5"/>
        <v>143.48658930373358</v>
      </c>
      <c r="T12" s="40">
        <f t="shared" si="6"/>
        <v>146.19694560669456</v>
      </c>
      <c r="U12" s="4"/>
      <c r="V12" s="4"/>
      <c r="W12" s="4"/>
      <c r="X12" s="4"/>
      <c r="Y12" s="4"/>
    </row>
    <row r="13" spans="1:25" ht="15.75" customHeight="1">
      <c r="A13" s="38" t="s">
        <v>14</v>
      </c>
      <c r="B13" s="30">
        <v>1912</v>
      </c>
      <c r="C13" s="30">
        <v>1806</v>
      </c>
      <c r="D13" s="31">
        <f t="shared" si="0"/>
        <v>-5.543933054393305</v>
      </c>
      <c r="E13" s="30">
        <v>13395</v>
      </c>
      <c r="F13" s="30">
        <v>13117</v>
      </c>
      <c r="G13" s="31">
        <f t="shared" si="1"/>
        <v>-2.0754012691302726</v>
      </c>
      <c r="H13" s="30">
        <v>315468.23</v>
      </c>
      <c r="I13" s="30">
        <v>314136.13</v>
      </c>
      <c r="J13" s="69">
        <f t="shared" si="2"/>
        <v>-0.4222612210427582</v>
      </c>
      <c r="K13" s="32">
        <f t="shared" si="7"/>
        <v>7.71932657757681</v>
      </c>
      <c r="L13" s="32">
        <f t="shared" si="8"/>
        <v>7.762733720180528</v>
      </c>
      <c r="M13" s="32">
        <f t="shared" si="9"/>
        <v>8.814471658134055</v>
      </c>
      <c r="N13" s="32">
        <f t="shared" si="10"/>
        <v>8.939670683168858</v>
      </c>
      <c r="O13" s="32">
        <f t="shared" si="11"/>
        <v>8.239629451909085</v>
      </c>
      <c r="P13" s="32">
        <f t="shared" si="12"/>
        <v>8.172498303230933</v>
      </c>
      <c r="Q13" s="32">
        <f t="shared" si="3"/>
        <v>7.005753138075314</v>
      </c>
      <c r="R13" s="32">
        <f t="shared" si="4"/>
        <v>7.2630121816168325</v>
      </c>
      <c r="S13" s="32">
        <f t="shared" si="5"/>
        <v>164.9938441422594</v>
      </c>
      <c r="T13" s="40">
        <f t="shared" si="6"/>
        <v>173.94027131782946</v>
      </c>
      <c r="U13" s="4"/>
      <c r="V13" s="4"/>
      <c r="W13" s="4"/>
      <c r="X13" s="4"/>
      <c r="Y13" s="4"/>
    </row>
    <row r="14" spans="1:25" ht="15.75" customHeight="1">
      <c r="A14" s="38" t="s">
        <v>15</v>
      </c>
      <c r="B14" s="30">
        <v>851</v>
      </c>
      <c r="C14" s="30">
        <v>834</v>
      </c>
      <c r="D14" s="31">
        <f t="shared" si="0"/>
        <v>-1.9976498237367801</v>
      </c>
      <c r="E14" s="30">
        <v>5881</v>
      </c>
      <c r="F14" s="30">
        <v>5616</v>
      </c>
      <c r="G14" s="31">
        <f t="shared" si="1"/>
        <v>-4.506036388369325</v>
      </c>
      <c r="H14" s="30">
        <v>90199.36</v>
      </c>
      <c r="I14" s="30">
        <v>95004.34</v>
      </c>
      <c r="J14" s="69">
        <f t="shared" si="2"/>
        <v>5.327066622202193</v>
      </c>
      <c r="K14" s="32">
        <f t="shared" si="7"/>
        <v>3.435746295772942</v>
      </c>
      <c r="L14" s="32">
        <f t="shared" si="8"/>
        <v>3.584784010315925</v>
      </c>
      <c r="M14" s="32">
        <f t="shared" si="9"/>
        <v>3.869944592869458</v>
      </c>
      <c r="N14" s="32">
        <f t="shared" si="10"/>
        <v>3.827490322228886</v>
      </c>
      <c r="O14" s="32">
        <f t="shared" si="11"/>
        <v>2.355892709701228</v>
      </c>
      <c r="P14" s="32">
        <f t="shared" si="12"/>
        <v>2.4716125695238387</v>
      </c>
      <c r="Q14" s="32">
        <f t="shared" si="3"/>
        <v>6.91069330199765</v>
      </c>
      <c r="R14" s="32">
        <f t="shared" si="4"/>
        <v>6.733812949640288</v>
      </c>
      <c r="S14" s="32">
        <f t="shared" si="5"/>
        <v>105.99219741480611</v>
      </c>
      <c r="T14" s="40">
        <f t="shared" si="6"/>
        <v>113.91407673860911</v>
      </c>
      <c r="U14" s="4"/>
      <c r="V14" s="4"/>
      <c r="W14" s="4"/>
      <c r="X14" s="4"/>
      <c r="Y14" s="4"/>
    </row>
    <row r="15" spans="1:25" ht="15.75" customHeight="1">
      <c r="A15" s="38" t="s">
        <v>16</v>
      </c>
      <c r="B15" s="30">
        <v>536</v>
      </c>
      <c r="C15" s="30">
        <v>501</v>
      </c>
      <c r="D15" s="31">
        <f t="shared" si="0"/>
        <v>-6.529850746268656</v>
      </c>
      <c r="E15" s="30">
        <v>2518</v>
      </c>
      <c r="F15" s="30">
        <v>2252</v>
      </c>
      <c r="G15" s="31">
        <f t="shared" si="1"/>
        <v>-10.563939634630659</v>
      </c>
      <c r="H15" s="30">
        <v>46789.33</v>
      </c>
      <c r="I15" s="30">
        <v>41201.68</v>
      </c>
      <c r="J15" s="69">
        <f t="shared" si="2"/>
        <v>-11.94214578409223</v>
      </c>
      <c r="K15" s="32">
        <f t="shared" si="7"/>
        <v>2.1639953167265533</v>
      </c>
      <c r="L15" s="32">
        <f t="shared" si="8"/>
        <v>2.1534493874919405</v>
      </c>
      <c r="M15" s="32">
        <f t="shared" si="9"/>
        <v>1.6569495808272903</v>
      </c>
      <c r="N15" s="32">
        <f t="shared" si="10"/>
        <v>1.5348127146829509</v>
      </c>
      <c r="O15" s="32">
        <f t="shared" si="11"/>
        <v>1.2220778666146297</v>
      </c>
      <c r="P15" s="32">
        <f t="shared" si="12"/>
        <v>1.071894085822805</v>
      </c>
      <c r="Q15" s="32">
        <f t="shared" si="3"/>
        <v>4.697761194029851</v>
      </c>
      <c r="R15" s="32">
        <f t="shared" si="4"/>
        <v>4.49500998003992</v>
      </c>
      <c r="S15" s="32">
        <f t="shared" si="5"/>
        <v>87.29352611940298</v>
      </c>
      <c r="T15" s="40">
        <f t="shared" si="6"/>
        <v>82.23888223552895</v>
      </c>
      <c r="U15" s="4"/>
      <c r="V15" s="4"/>
      <c r="W15" s="4"/>
      <c r="X15" s="4"/>
      <c r="Y15" s="4"/>
    </row>
    <row r="16" spans="1:25" ht="15.75" customHeight="1">
      <c r="A16" s="38" t="s">
        <v>17</v>
      </c>
      <c r="B16" s="30">
        <v>420</v>
      </c>
      <c r="C16" s="30">
        <v>408</v>
      </c>
      <c r="D16" s="31">
        <f t="shared" si="0"/>
        <v>-2.857142857142857</v>
      </c>
      <c r="E16" s="30">
        <v>2289</v>
      </c>
      <c r="F16" s="30">
        <v>2222</v>
      </c>
      <c r="G16" s="31">
        <f t="shared" si="1"/>
        <v>-2.927042376583661</v>
      </c>
      <c r="H16" s="30">
        <v>96284.02</v>
      </c>
      <c r="I16" s="30">
        <v>110529.48</v>
      </c>
      <c r="J16" s="69">
        <f t="shared" si="2"/>
        <v>14.795248474253558</v>
      </c>
      <c r="K16" s="32">
        <f t="shared" si="7"/>
        <v>1.6956679720618515</v>
      </c>
      <c r="L16" s="32">
        <f t="shared" si="8"/>
        <v>1.7537072856221791</v>
      </c>
      <c r="M16" s="32">
        <f t="shared" si="9"/>
        <v>1.5062579787584065</v>
      </c>
      <c r="N16" s="32">
        <f t="shared" si="10"/>
        <v>1.514366719371899</v>
      </c>
      <c r="O16" s="32">
        <f t="shared" si="11"/>
        <v>2.514816300012852</v>
      </c>
      <c r="P16" s="32">
        <f t="shared" si="12"/>
        <v>2.875511287915202</v>
      </c>
      <c r="Q16" s="32">
        <f t="shared" si="3"/>
        <v>5.45</v>
      </c>
      <c r="R16" s="32">
        <f t="shared" si="4"/>
        <v>5.446078431372549</v>
      </c>
      <c r="S16" s="32">
        <f t="shared" si="5"/>
        <v>229.24766666666667</v>
      </c>
      <c r="T16" s="40">
        <f t="shared" si="6"/>
        <v>270.9055882352941</v>
      </c>
      <c r="U16" s="4"/>
      <c r="V16" s="4"/>
      <c r="W16" s="4"/>
      <c r="X16" s="4"/>
      <c r="Y16" s="4"/>
    </row>
    <row r="17" spans="1:25" ht="15.75" customHeight="1">
      <c r="A17" s="38" t="s">
        <v>18</v>
      </c>
      <c r="B17" s="30">
        <v>480</v>
      </c>
      <c r="C17" s="30">
        <v>445</v>
      </c>
      <c r="D17" s="31">
        <f t="shared" si="0"/>
        <v>-7.291666666666667</v>
      </c>
      <c r="E17" s="30">
        <v>1868</v>
      </c>
      <c r="F17" s="30">
        <v>1875</v>
      </c>
      <c r="G17" s="31">
        <f t="shared" si="1"/>
        <v>0.3747323340471092</v>
      </c>
      <c r="H17" s="30">
        <v>30822.46</v>
      </c>
      <c r="I17" s="30">
        <v>32596.61</v>
      </c>
      <c r="J17" s="69">
        <f t="shared" si="2"/>
        <v>5.756029856150358</v>
      </c>
      <c r="K17" s="32">
        <f t="shared" si="7"/>
        <v>1.9379062537849732</v>
      </c>
      <c r="L17" s="32">
        <f t="shared" si="8"/>
        <v>1.9127444659359554</v>
      </c>
      <c r="M17" s="32">
        <f t="shared" si="9"/>
        <v>1.2292223260466157</v>
      </c>
      <c r="N17" s="32">
        <f t="shared" si="10"/>
        <v>1.277874706940734</v>
      </c>
      <c r="O17" s="32">
        <f t="shared" si="11"/>
        <v>0.8050435037350345</v>
      </c>
      <c r="P17" s="32">
        <f t="shared" si="12"/>
        <v>0.8480264270018238</v>
      </c>
      <c r="Q17" s="32">
        <f t="shared" si="3"/>
        <v>3.8916666666666666</v>
      </c>
      <c r="R17" s="32">
        <f t="shared" si="4"/>
        <v>4.213483146067416</v>
      </c>
      <c r="S17" s="32">
        <f t="shared" si="5"/>
        <v>64.21345833333334</v>
      </c>
      <c r="T17" s="40">
        <f t="shared" si="6"/>
        <v>73.25080898876405</v>
      </c>
      <c r="U17" s="4"/>
      <c r="V17" s="4"/>
      <c r="W17" s="4"/>
      <c r="X17" s="4"/>
      <c r="Y17" s="4"/>
    </row>
    <row r="18" spans="1:25" ht="15.75" customHeight="1">
      <c r="A18" s="38" t="s">
        <v>19</v>
      </c>
      <c r="B18" s="30">
        <v>509</v>
      </c>
      <c r="C18" s="30">
        <v>457</v>
      </c>
      <c r="D18" s="31">
        <f t="shared" si="0"/>
        <v>-10.216110019646365</v>
      </c>
      <c r="E18" s="30">
        <v>1957</v>
      </c>
      <c r="F18" s="30">
        <v>1923</v>
      </c>
      <c r="G18" s="31">
        <f t="shared" si="1"/>
        <v>-1.7373530914665303</v>
      </c>
      <c r="H18" s="30">
        <v>33031.52</v>
      </c>
      <c r="I18" s="30">
        <v>30856.75</v>
      </c>
      <c r="J18" s="69">
        <f t="shared" si="2"/>
        <v>-6.583923476727674</v>
      </c>
      <c r="K18" s="32">
        <f t="shared" si="7"/>
        <v>2.0549880899511486</v>
      </c>
      <c r="L18" s="32">
        <f t="shared" si="8"/>
        <v>1.9643240919836664</v>
      </c>
      <c r="M18" s="32">
        <f t="shared" si="9"/>
        <v>1.2877880578550465</v>
      </c>
      <c r="N18" s="32">
        <f t="shared" si="10"/>
        <v>1.3105882994384166</v>
      </c>
      <c r="O18" s="32">
        <f t="shared" si="11"/>
        <v>0.8627413449313864</v>
      </c>
      <c r="P18" s="32">
        <f t="shared" si="12"/>
        <v>0.8027626017364545</v>
      </c>
      <c r="Q18" s="32">
        <f t="shared" si="3"/>
        <v>3.8447937131630647</v>
      </c>
      <c r="R18" s="32">
        <f t="shared" si="4"/>
        <v>4.207877461706784</v>
      </c>
      <c r="S18" s="32">
        <f t="shared" si="5"/>
        <v>64.89493123772101</v>
      </c>
      <c r="T18" s="40">
        <f t="shared" si="6"/>
        <v>67.52024070021882</v>
      </c>
      <c r="U18" s="4"/>
      <c r="V18" s="4"/>
      <c r="W18" s="4"/>
      <c r="X18" s="4"/>
      <c r="Y18" s="4"/>
    </row>
    <row r="19" spans="1:25" ht="15.75" customHeight="1">
      <c r="A19" s="38" t="s">
        <v>20</v>
      </c>
      <c r="B19" s="30">
        <v>444</v>
      </c>
      <c r="C19" s="30">
        <v>424</v>
      </c>
      <c r="D19" s="31">
        <f>(C19-B19)/B19*100</f>
        <v>-4.504504504504505</v>
      </c>
      <c r="E19" s="30">
        <v>3108</v>
      </c>
      <c r="F19" s="30">
        <v>3140</v>
      </c>
      <c r="G19" s="31">
        <f>(F19-E19)/E19*100</f>
        <v>1.0296010296010296</v>
      </c>
      <c r="H19" s="30">
        <v>58650.85</v>
      </c>
      <c r="I19" s="30">
        <v>56820.21</v>
      </c>
      <c r="J19" s="69">
        <f>(I19-H19)/H19*100</f>
        <v>-3.12125058716114</v>
      </c>
      <c r="K19" s="32">
        <f>B19/$B$5*100</f>
        <v>1.7925632847511004</v>
      </c>
      <c r="L19" s="32">
        <f>C19/$C$5*100</f>
        <v>1.822480120352461</v>
      </c>
      <c r="M19" s="32">
        <f>E19/$E$5*100</f>
        <v>2.0451943197820563</v>
      </c>
      <c r="N19" s="32">
        <f>F19/$F$5*100</f>
        <v>2.1400141758900824</v>
      </c>
      <c r="O19" s="32">
        <f>H19/$H$5*100</f>
        <v>1.5318857022131895</v>
      </c>
      <c r="P19" s="32">
        <f>I19/$I$5*100</f>
        <v>1.4782224184598738</v>
      </c>
      <c r="Q19" s="32">
        <f>E19/B19</f>
        <v>7</v>
      </c>
      <c r="R19" s="32">
        <f>F19/C19</f>
        <v>7.40566037735849</v>
      </c>
      <c r="S19" s="32">
        <f>H19/B19</f>
        <v>132.096509009009</v>
      </c>
      <c r="T19" s="40">
        <f>I19/C19</f>
        <v>134.00992924528302</v>
      </c>
      <c r="U19" s="4"/>
      <c r="V19" s="4"/>
      <c r="W19" s="4"/>
      <c r="X19" s="4"/>
      <c r="Y19" s="4"/>
    </row>
    <row r="20" spans="1:25" ht="15.75" customHeight="1">
      <c r="A20" s="38" t="s">
        <v>90</v>
      </c>
      <c r="B20" s="30">
        <v>447</v>
      </c>
      <c r="C20" s="30">
        <v>419</v>
      </c>
      <c r="D20" s="31">
        <f t="shared" si="0"/>
        <v>-6.263982102908278</v>
      </c>
      <c r="E20" s="30">
        <v>2615</v>
      </c>
      <c r="F20" s="30">
        <v>2295</v>
      </c>
      <c r="G20" s="31">
        <f t="shared" si="1"/>
        <v>-12.237093690248566</v>
      </c>
      <c r="H20" s="30">
        <v>36593.58</v>
      </c>
      <c r="I20" s="30">
        <v>33454</v>
      </c>
      <c r="J20" s="69">
        <f t="shared" si="2"/>
        <v>-8.57959237658628</v>
      </c>
      <c r="K20" s="32">
        <f t="shared" si="7"/>
        <v>1.8046751988372565</v>
      </c>
      <c r="L20" s="32">
        <f t="shared" si="8"/>
        <v>1.8009886094992478</v>
      </c>
      <c r="M20" s="32">
        <f t="shared" si="9"/>
        <v>1.7207796480791755</v>
      </c>
      <c r="N20" s="32">
        <f t="shared" si="10"/>
        <v>1.5641186412954582</v>
      </c>
      <c r="O20" s="32">
        <f t="shared" si="11"/>
        <v>0.955777827513063</v>
      </c>
      <c r="P20" s="32">
        <f t="shared" si="12"/>
        <v>0.8703321016792548</v>
      </c>
      <c r="Q20" s="32">
        <f t="shared" si="3"/>
        <v>5.850111856823267</v>
      </c>
      <c r="R20" s="32">
        <f t="shared" si="4"/>
        <v>5.477326968973747</v>
      </c>
      <c r="S20" s="32">
        <f t="shared" si="5"/>
        <v>81.8648322147651</v>
      </c>
      <c r="T20" s="40">
        <f t="shared" si="6"/>
        <v>79.84248210023867</v>
      </c>
      <c r="U20" s="4"/>
      <c r="V20" s="4"/>
      <c r="W20" s="4"/>
      <c r="X20" s="4"/>
      <c r="Y20" s="4"/>
    </row>
    <row r="21" spans="1:25" ht="15.75" customHeight="1">
      <c r="A21" s="38" t="s">
        <v>93</v>
      </c>
      <c r="B21" s="104" t="s">
        <v>94</v>
      </c>
      <c r="C21" s="30"/>
      <c r="D21" s="31"/>
      <c r="E21" s="104" t="s">
        <v>98</v>
      </c>
      <c r="F21" s="30"/>
      <c r="G21" s="31"/>
      <c r="H21" s="104" t="s">
        <v>102</v>
      </c>
      <c r="I21" s="30"/>
      <c r="J21" s="69"/>
      <c r="K21" s="32"/>
      <c r="L21" s="32"/>
      <c r="M21" s="32"/>
      <c r="N21" s="32"/>
      <c r="O21" s="32"/>
      <c r="P21" s="32"/>
      <c r="Q21" s="32"/>
      <c r="R21" s="32"/>
      <c r="S21" s="32"/>
      <c r="T21" s="40"/>
      <c r="U21" s="4"/>
      <c r="V21" s="4"/>
      <c r="W21" s="4"/>
      <c r="X21" s="4"/>
      <c r="Y21" s="4"/>
    </row>
    <row r="22" spans="1:25" ht="15.75" customHeight="1">
      <c r="A22" s="38" t="s">
        <v>106</v>
      </c>
      <c r="B22" s="104" t="s">
        <v>95</v>
      </c>
      <c r="C22" s="30"/>
      <c r="D22" s="31"/>
      <c r="E22" s="104" t="s">
        <v>99</v>
      </c>
      <c r="F22" s="30"/>
      <c r="G22" s="31"/>
      <c r="H22" s="104" t="s">
        <v>103</v>
      </c>
      <c r="I22" s="30"/>
      <c r="J22" s="69"/>
      <c r="K22" s="32"/>
      <c r="L22" s="32"/>
      <c r="M22" s="32"/>
      <c r="N22" s="32"/>
      <c r="O22" s="32"/>
      <c r="P22" s="32"/>
      <c r="Q22" s="32"/>
      <c r="R22" s="32"/>
      <c r="S22" s="32"/>
      <c r="T22" s="40"/>
      <c r="U22" s="4"/>
      <c r="V22" s="4"/>
      <c r="W22" s="4"/>
      <c r="X22" s="4"/>
      <c r="Y22" s="4"/>
    </row>
    <row r="23" spans="1:25" ht="15.75" customHeight="1">
      <c r="A23" s="38" t="s">
        <v>107</v>
      </c>
      <c r="B23" s="104" t="s">
        <v>96</v>
      </c>
      <c r="C23" s="30"/>
      <c r="D23" s="31"/>
      <c r="E23" s="104" t="s">
        <v>101</v>
      </c>
      <c r="F23" s="30"/>
      <c r="G23" s="31"/>
      <c r="H23" s="104" t="s">
        <v>104</v>
      </c>
      <c r="I23" s="30"/>
      <c r="J23" s="69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"/>
      <c r="V23" s="4"/>
      <c r="W23" s="4"/>
      <c r="X23" s="4"/>
      <c r="Y23" s="4"/>
    </row>
    <row r="24" spans="1:25" ht="15.75" customHeight="1">
      <c r="A24" s="38" t="s">
        <v>108</v>
      </c>
      <c r="B24" s="104" t="s">
        <v>97</v>
      </c>
      <c r="C24" s="30"/>
      <c r="D24" s="31"/>
      <c r="E24" s="104" t="s">
        <v>100</v>
      </c>
      <c r="F24" s="30"/>
      <c r="G24" s="31"/>
      <c r="H24" s="104" t="s">
        <v>105</v>
      </c>
      <c r="I24" s="30"/>
      <c r="J24" s="69"/>
      <c r="K24" s="32"/>
      <c r="L24" s="32"/>
      <c r="M24" s="32"/>
      <c r="N24" s="32"/>
      <c r="O24" s="32"/>
      <c r="P24" s="32"/>
      <c r="Q24" s="32"/>
      <c r="R24" s="32"/>
      <c r="S24" s="32"/>
      <c r="T24" s="40"/>
      <c r="U24" s="4"/>
      <c r="V24" s="4"/>
      <c r="W24" s="4"/>
      <c r="X24" s="4"/>
      <c r="Y24" s="4"/>
    </row>
    <row r="25" spans="1:25" ht="15.75" customHeight="1">
      <c r="A25" s="74" t="s">
        <v>21</v>
      </c>
      <c r="B25" s="75">
        <f>(B26+B30+B32+B37+B39+B44+B55+B58+B64+B75+B80+B82+B88+B91)</f>
        <v>6623</v>
      </c>
      <c r="C25" s="75">
        <f>(C26+C30+C32+C37+C39+C44+C55+C58+C64+C75+C80+C82+C88+C91)</f>
        <v>6149</v>
      </c>
      <c r="D25" s="76">
        <f t="shared" si="0"/>
        <v>-7.1568775479390006</v>
      </c>
      <c r="E25" s="75">
        <f>(E26+E30+E32+E37+E39+E44+E55+E58+E64+E75+E80+E82+E88+E91)</f>
        <v>33945</v>
      </c>
      <c r="F25" s="75">
        <f>(F26+F30+F32+F37+F39+F44+F55+F58+F64+F75+F80+F82+F88+F91)</f>
        <v>32491</v>
      </c>
      <c r="G25" s="76">
        <f t="shared" si="1"/>
        <v>-4.283399617027545</v>
      </c>
      <c r="H25" s="75">
        <f>(H26+H30+H32+H37+H39+H44+H55+H58+H64+H75+H80+H82+H88+H91)</f>
        <v>641052.8</v>
      </c>
      <c r="I25" s="75">
        <f>(I26+I30+I32+I37+I39+I44+I55+I58+I64+I75+I80+I82+I88+I91)</f>
        <v>647904.74</v>
      </c>
      <c r="J25" s="77">
        <f t="shared" si="2"/>
        <v>1.0688573546515894</v>
      </c>
      <c r="K25" s="90">
        <f t="shared" si="7"/>
        <v>26.739068997537245</v>
      </c>
      <c r="L25" s="90">
        <f t="shared" si="8"/>
        <v>26.430260047281322</v>
      </c>
      <c r="M25" s="90">
        <f t="shared" si="9"/>
        <v>22.33723332850769</v>
      </c>
      <c r="N25" s="90">
        <f t="shared" si="10"/>
        <v>22.143694455046074</v>
      </c>
      <c r="O25" s="90">
        <f t="shared" si="11"/>
        <v>16.74348485458832</v>
      </c>
      <c r="P25" s="90">
        <f t="shared" si="12"/>
        <v>16.855751002933914</v>
      </c>
      <c r="Q25" s="90">
        <f t="shared" si="3"/>
        <v>5.125320851577835</v>
      </c>
      <c r="R25" s="90">
        <f t="shared" si="4"/>
        <v>5.283948609530005</v>
      </c>
      <c r="S25" s="90">
        <f t="shared" si="5"/>
        <v>96.79190699078968</v>
      </c>
      <c r="T25" s="91">
        <f t="shared" si="6"/>
        <v>105.36749715400877</v>
      </c>
      <c r="U25" s="4"/>
      <c r="V25" s="4"/>
      <c r="W25" s="4"/>
      <c r="X25" s="4"/>
      <c r="Y25" s="4"/>
    </row>
    <row r="26" spans="1:25" ht="15.75" customHeight="1">
      <c r="A26" s="74" t="s">
        <v>22</v>
      </c>
      <c r="B26" s="75">
        <f>SUM(B27:B29)</f>
        <v>321</v>
      </c>
      <c r="C26" s="75">
        <f>SUM(C27:C29)</f>
        <v>310</v>
      </c>
      <c r="D26" s="59">
        <f t="shared" si="0"/>
        <v>-3.4267912772585665</v>
      </c>
      <c r="E26" s="75">
        <f>SUM(E27:E29)</f>
        <v>1824</v>
      </c>
      <c r="F26" s="75">
        <f>SUM(F27:F29)</f>
        <v>1722</v>
      </c>
      <c r="G26" s="59">
        <f t="shared" si="1"/>
        <v>-5.592105263157895</v>
      </c>
      <c r="H26" s="75">
        <f>SUM(H27:H29)</f>
        <v>27374.8</v>
      </c>
      <c r="I26" s="75">
        <f>SUM(I27:I29)</f>
        <v>37172.03</v>
      </c>
      <c r="J26" s="77">
        <f t="shared" si="2"/>
        <v>35.78922951035259</v>
      </c>
      <c r="K26" s="90">
        <f t="shared" si="7"/>
        <v>1.2959748072187007</v>
      </c>
      <c r="L26" s="90">
        <f t="shared" si="8"/>
        <v>1.3324736728992048</v>
      </c>
      <c r="M26" s="90">
        <f t="shared" si="9"/>
        <v>1.2002684811076163</v>
      </c>
      <c r="N26" s="90">
        <f t="shared" si="10"/>
        <v>1.17360013085437</v>
      </c>
      <c r="O26" s="90">
        <f t="shared" si="11"/>
        <v>0.7149950038395968</v>
      </c>
      <c r="P26" s="90">
        <f t="shared" si="12"/>
        <v>0.9670595741491095</v>
      </c>
      <c r="Q26" s="90">
        <f t="shared" si="3"/>
        <v>5.682242990654205</v>
      </c>
      <c r="R26" s="90">
        <f t="shared" si="4"/>
        <v>5.554838709677419</v>
      </c>
      <c r="S26" s="90">
        <f t="shared" si="5"/>
        <v>85.2797507788162</v>
      </c>
      <c r="T26" s="91">
        <f t="shared" si="6"/>
        <v>119.90977419354839</v>
      </c>
      <c r="U26" s="4"/>
      <c r="V26" s="4"/>
      <c r="W26" s="4"/>
      <c r="X26" s="4"/>
      <c r="Y26" s="4"/>
    </row>
    <row r="27" spans="1:25" ht="15.75" customHeight="1">
      <c r="A27" s="38" t="s">
        <v>23</v>
      </c>
      <c r="B27" s="30">
        <v>130</v>
      </c>
      <c r="C27" s="30">
        <v>117</v>
      </c>
      <c r="D27" s="31">
        <f t="shared" si="0"/>
        <v>-10</v>
      </c>
      <c r="E27" s="30">
        <v>648</v>
      </c>
      <c r="F27" s="30">
        <v>584</v>
      </c>
      <c r="G27" s="53">
        <f t="shared" si="1"/>
        <v>-9.876543209876543</v>
      </c>
      <c r="H27" s="30">
        <v>9128.79</v>
      </c>
      <c r="I27" s="30">
        <v>7605.3</v>
      </c>
      <c r="J27" s="69">
        <f t="shared" si="2"/>
        <v>-16.688849234126323</v>
      </c>
      <c r="K27" s="32">
        <f t="shared" si="7"/>
        <v>0.5248496104000969</v>
      </c>
      <c r="L27" s="32">
        <f t="shared" si="8"/>
        <v>0.5029013539651838</v>
      </c>
      <c r="M27" s="32">
        <f t="shared" si="9"/>
        <v>0.426411170919811</v>
      </c>
      <c r="N27" s="32">
        <f t="shared" si="10"/>
        <v>0.398015375388474</v>
      </c>
      <c r="O27" s="32">
        <f t="shared" si="11"/>
        <v>0.2384323991810305</v>
      </c>
      <c r="P27" s="32">
        <f t="shared" si="12"/>
        <v>0.19785785654633936</v>
      </c>
      <c r="Q27" s="32">
        <f t="shared" si="3"/>
        <v>4.984615384615385</v>
      </c>
      <c r="R27" s="32">
        <f t="shared" si="4"/>
        <v>4.9914529914529915</v>
      </c>
      <c r="S27" s="32">
        <f t="shared" si="5"/>
        <v>70.22146153846154</v>
      </c>
      <c r="T27" s="40">
        <f t="shared" si="6"/>
        <v>65.00256410256411</v>
      </c>
      <c r="U27" s="8"/>
      <c r="V27" s="7"/>
      <c r="W27" s="4"/>
      <c r="X27" s="4"/>
      <c r="Y27" s="4"/>
    </row>
    <row r="28" spans="1:25" ht="15.75" customHeight="1">
      <c r="A28" s="38" t="s">
        <v>24</v>
      </c>
      <c r="B28" s="30">
        <v>165</v>
      </c>
      <c r="C28" s="30">
        <v>165</v>
      </c>
      <c r="D28" s="31">
        <f t="shared" si="0"/>
        <v>0</v>
      </c>
      <c r="E28" s="30">
        <v>1021</v>
      </c>
      <c r="F28" s="30">
        <v>963</v>
      </c>
      <c r="G28" s="53">
        <f t="shared" si="1"/>
        <v>-5.680705190989226</v>
      </c>
      <c r="H28" s="30">
        <v>11612.03</v>
      </c>
      <c r="I28" s="30">
        <v>21321.02</v>
      </c>
      <c r="J28" s="69">
        <f t="shared" si="2"/>
        <v>83.6114787853631</v>
      </c>
      <c r="K28" s="32">
        <f t="shared" si="7"/>
        <v>0.6661552747385845</v>
      </c>
      <c r="L28" s="32">
        <f t="shared" si="8"/>
        <v>0.7092198581560284</v>
      </c>
      <c r="M28" s="32">
        <f t="shared" si="9"/>
        <v>0.6718608109708751</v>
      </c>
      <c r="N28" s="32">
        <f t="shared" si="10"/>
        <v>0.6563164494847609</v>
      </c>
      <c r="O28" s="32">
        <f t="shared" si="11"/>
        <v>0.30329147370704135</v>
      </c>
      <c r="P28" s="32">
        <f t="shared" si="12"/>
        <v>0.5546830916047536</v>
      </c>
      <c r="Q28" s="32">
        <f t="shared" si="3"/>
        <v>6.1878787878787875</v>
      </c>
      <c r="R28" s="32">
        <f t="shared" si="4"/>
        <v>5.836363636363636</v>
      </c>
      <c r="S28" s="32">
        <f t="shared" si="5"/>
        <v>70.3759393939394</v>
      </c>
      <c r="T28" s="40">
        <f t="shared" si="6"/>
        <v>129.21830303030302</v>
      </c>
      <c r="U28" s="7"/>
      <c r="V28" s="7"/>
      <c r="W28" s="4"/>
      <c r="X28" s="4"/>
      <c r="Y28" s="4"/>
    </row>
    <row r="29" spans="1:25" ht="15.75" customHeight="1">
      <c r="A29" s="38" t="s">
        <v>25</v>
      </c>
      <c r="B29" s="30">
        <v>26</v>
      </c>
      <c r="C29" s="30">
        <v>28</v>
      </c>
      <c r="D29" s="31">
        <f t="shared" si="0"/>
        <v>7.6923076923076925</v>
      </c>
      <c r="E29" s="30">
        <v>155</v>
      </c>
      <c r="F29" s="30">
        <v>175</v>
      </c>
      <c r="G29" s="53">
        <f t="shared" si="1"/>
        <v>12.903225806451612</v>
      </c>
      <c r="H29" s="30">
        <v>6633.98</v>
      </c>
      <c r="I29" s="30">
        <v>8245.71</v>
      </c>
      <c r="J29" s="69">
        <f t="shared" si="2"/>
        <v>24.295068721943686</v>
      </c>
      <c r="K29" s="32">
        <f t="shared" si="7"/>
        <v>0.10496992208001937</v>
      </c>
      <c r="L29" s="32">
        <f t="shared" si="8"/>
        <v>0.12035246077799269</v>
      </c>
      <c r="M29" s="32">
        <f t="shared" si="9"/>
        <v>0.1019964992169301</v>
      </c>
      <c r="N29" s="32">
        <f t="shared" si="10"/>
        <v>0.11926830598113515</v>
      </c>
      <c r="O29" s="32">
        <f t="shared" si="11"/>
        <v>0.17327113095152508</v>
      </c>
      <c r="P29" s="32">
        <f t="shared" si="12"/>
        <v>0.21451862599801663</v>
      </c>
      <c r="Q29" s="32">
        <f t="shared" si="3"/>
        <v>5.961538461538462</v>
      </c>
      <c r="R29" s="32">
        <f t="shared" si="4"/>
        <v>6.25</v>
      </c>
      <c r="S29" s="32">
        <f t="shared" si="5"/>
        <v>255.1530769230769</v>
      </c>
      <c r="T29" s="40">
        <f t="shared" si="6"/>
        <v>294.4896428571428</v>
      </c>
      <c r="U29" s="7"/>
      <c r="V29" s="7"/>
      <c r="W29" s="4"/>
      <c r="X29" s="4"/>
      <c r="Y29" s="4"/>
    </row>
    <row r="30" spans="1:25" ht="15.75" customHeight="1">
      <c r="A30" s="74" t="s">
        <v>26</v>
      </c>
      <c r="B30" s="75">
        <f>SUM(B31:B31)</f>
        <v>192</v>
      </c>
      <c r="C30" s="75">
        <f>SUM(C31:C31)</f>
        <v>184</v>
      </c>
      <c r="D30" s="59">
        <f t="shared" si="0"/>
        <v>-4.166666666666666</v>
      </c>
      <c r="E30" s="75">
        <f>SUM(E31:E31)</f>
        <v>1271</v>
      </c>
      <c r="F30" s="75">
        <f>SUM(F31:F31)</f>
        <v>1237</v>
      </c>
      <c r="G30" s="59">
        <f t="shared" si="1"/>
        <v>-2.675059008654603</v>
      </c>
      <c r="H30" s="75">
        <f>SUM(H31:H31)</f>
        <v>21499</v>
      </c>
      <c r="I30" s="75">
        <f>SUM(I31:I31)</f>
        <v>21568.41</v>
      </c>
      <c r="J30" s="77">
        <f t="shared" si="2"/>
        <v>0.3228522256849149</v>
      </c>
      <c r="K30" s="90">
        <f t="shared" si="7"/>
        <v>0.7751625015139892</v>
      </c>
      <c r="L30" s="90">
        <f t="shared" si="8"/>
        <v>0.7908875993982376</v>
      </c>
      <c r="M30" s="90">
        <f t="shared" si="9"/>
        <v>0.8363712935788269</v>
      </c>
      <c r="N30" s="90">
        <f t="shared" si="10"/>
        <v>0.8430565399923668</v>
      </c>
      <c r="O30" s="90">
        <f t="shared" si="11"/>
        <v>0.5615265714287407</v>
      </c>
      <c r="P30" s="90">
        <f t="shared" si="12"/>
        <v>0.5611191368798906</v>
      </c>
      <c r="Q30" s="90">
        <f t="shared" si="3"/>
        <v>6.619791666666667</v>
      </c>
      <c r="R30" s="90">
        <f t="shared" si="4"/>
        <v>6.7228260869565215</v>
      </c>
      <c r="S30" s="90">
        <f t="shared" si="5"/>
        <v>111.97395833333333</v>
      </c>
      <c r="T30" s="91">
        <f t="shared" si="6"/>
        <v>117.21961956521739</v>
      </c>
      <c r="U30" s="25"/>
      <c r="V30" s="7"/>
      <c r="W30" s="4"/>
      <c r="X30" s="4"/>
      <c r="Y30" s="4"/>
    </row>
    <row r="31" spans="1:25" ht="15.75" customHeight="1">
      <c r="A31" s="38" t="s">
        <v>27</v>
      </c>
      <c r="B31" s="30">
        <v>192</v>
      </c>
      <c r="C31" s="30">
        <v>184</v>
      </c>
      <c r="D31" s="31">
        <f t="shared" si="0"/>
        <v>-4.166666666666666</v>
      </c>
      <c r="E31" s="30">
        <v>1271</v>
      </c>
      <c r="F31" s="30">
        <v>1237</v>
      </c>
      <c r="G31" s="31">
        <f t="shared" si="1"/>
        <v>-2.675059008654603</v>
      </c>
      <c r="H31" s="30">
        <v>21499</v>
      </c>
      <c r="I31" s="30">
        <v>21568.41</v>
      </c>
      <c r="J31" s="69">
        <f t="shared" si="2"/>
        <v>0.3228522256849149</v>
      </c>
      <c r="K31" s="32">
        <f t="shared" si="7"/>
        <v>0.7751625015139892</v>
      </c>
      <c r="L31" s="32">
        <f t="shared" si="8"/>
        <v>0.7908875993982376</v>
      </c>
      <c r="M31" s="32">
        <f t="shared" si="9"/>
        <v>0.8363712935788269</v>
      </c>
      <c r="N31" s="32">
        <f t="shared" si="10"/>
        <v>0.8430565399923668</v>
      </c>
      <c r="O31" s="32">
        <f t="shared" si="11"/>
        <v>0.5615265714287407</v>
      </c>
      <c r="P31" s="32">
        <f t="shared" si="12"/>
        <v>0.5611191368798906</v>
      </c>
      <c r="Q31" s="32">
        <f t="shared" si="3"/>
        <v>6.619791666666667</v>
      </c>
      <c r="R31" s="32">
        <f t="shared" si="4"/>
        <v>6.7228260869565215</v>
      </c>
      <c r="S31" s="32">
        <f t="shared" si="5"/>
        <v>111.97395833333333</v>
      </c>
      <c r="T31" s="40">
        <f t="shared" si="6"/>
        <v>117.21961956521739</v>
      </c>
      <c r="U31" s="7"/>
      <c r="V31" s="7"/>
      <c r="W31" s="4"/>
      <c r="X31" s="4"/>
      <c r="Y31" s="4"/>
    </row>
    <row r="32" spans="1:25" s="61" customFormat="1" ht="15.75" customHeight="1">
      <c r="A32" s="74" t="s">
        <v>28</v>
      </c>
      <c r="B32" s="75">
        <f>SUM(B33:B36)</f>
        <v>680</v>
      </c>
      <c r="C32" s="75">
        <f>SUM(C33:C36)</f>
        <v>648</v>
      </c>
      <c r="D32" s="59">
        <f t="shared" si="0"/>
        <v>-4.705882352941177</v>
      </c>
      <c r="E32" s="75">
        <f>SUM(E33:E36)</f>
        <v>4304</v>
      </c>
      <c r="F32" s="75">
        <f>SUM(F33:F36)</f>
        <v>4468</v>
      </c>
      <c r="G32" s="76">
        <f t="shared" si="1"/>
        <v>3.8104089219330852</v>
      </c>
      <c r="H32" s="75">
        <f>SUM(H33:H36)</f>
        <v>82592.41</v>
      </c>
      <c r="I32" s="75">
        <f>SUM(I33:I36)</f>
        <v>75547.72</v>
      </c>
      <c r="J32" s="77">
        <f t="shared" si="2"/>
        <v>-8.529464148097873</v>
      </c>
      <c r="K32" s="90">
        <f t="shared" si="7"/>
        <v>2.7453671928620453</v>
      </c>
      <c r="L32" s="90">
        <f t="shared" si="8"/>
        <v>2.7852998065764023</v>
      </c>
      <c r="M32" s="90">
        <f t="shared" si="9"/>
        <v>2.832212468578498</v>
      </c>
      <c r="N32" s="90">
        <f t="shared" si="10"/>
        <v>3.0450902349926396</v>
      </c>
      <c r="O32" s="90">
        <f t="shared" si="11"/>
        <v>2.1572088382407015</v>
      </c>
      <c r="P32" s="90">
        <f t="shared" si="12"/>
        <v>1.9654333091611131</v>
      </c>
      <c r="Q32" s="90">
        <f t="shared" si="3"/>
        <v>6.329411764705882</v>
      </c>
      <c r="R32" s="90">
        <f t="shared" si="4"/>
        <v>6.895061728395062</v>
      </c>
      <c r="S32" s="90">
        <f t="shared" si="5"/>
        <v>121.45942647058824</v>
      </c>
      <c r="T32" s="91">
        <f t="shared" si="6"/>
        <v>116.58598765432099</v>
      </c>
      <c r="U32" s="25"/>
      <c r="V32" s="25"/>
      <c r="W32" s="60"/>
      <c r="X32" s="60"/>
      <c r="Y32" s="60"/>
    </row>
    <row r="33" spans="1:25" ht="15.75" customHeight="1">
      <c r="A33" s="38" t="s">
        <v>29</v>
      </c>
      <c r="B33" s="30">
        <v>349</v>
      </c>
      <c r="C33" s="30">
        <v>338</v>
      </c>
      <c r="D33" s="31">
        <f t="shared" si="0"/>
        <v>-3.151862464183381</v>
      </c>
      <c r="E33" s="30">
        <v>2204</v>
      </c>
      <c r="F33" s="30">
        <v>2337</v>
      </c>
      <c r="G33" s="31">
        <f t="shared" si="1"/>
        <v>6.0344827586206895</v>
      </c>
      <c r="H33" s="30">
        <v>40024.49</v>
      </c>
      <c r="I33" s="30">
        <v>35412.42</v>
      </c>
      <c r="J33" s="69">
        <f t="shared" si="2"/>
        <v>-11.523119969798492</v>
      </c>
      <c r="K33" s="32">
        <f t="shared" si="7"/>
        <v>1.409019338689491</v>
      </c>
      <c r="L33" s="32">
        <f t="shared" si="8"/>
        <v>1.4528261336771975</v>
      </c>
      <c r="M33" s="32">
        <f t="shared" si="9"/>
        <v>1.450324414671703</v>
      </c>
      <c r="N33" s="32">
        <f t="shared" si="10"/>
        <v>1.5927430347309306</v>
      </c>
      <c r="O33" s="32">
        <f t="shared" si="11"/>
        <v>1.0453888386847723</v>
      </c>
      <c r="P33" s="32">
        <f t="shared" si="12"/>
        <v>0.9212819371121084</v>
      </c>
      <c r="Q33" s="32">
        <f t="shared" si="3"/>
        <v>6.315186246418338</v>
      </c>
      <c r="R33" s="32">
        <f t="shared" si="4"/>
        <v>6.914201183431953</v>
      </c>
      <c r="S33" s="32">
        <f t="shared" si="5"/>
        <v>114.68335243553008</v>
      </c>
      <c r="T33" s="40">
        <f t="shared" si="6"/>
        <v>104.77047337278105</v>
      </c>
      <c r="U33" s="49"/>
      <c r="V33" s="49"/>
      <c r="W33" s="4"/>
      <c r="X33" s="4"/>
      <c r="Y33" s="4"/>
    </row>
    <row r="34" spans="1:25" ht="15.75" customHeight="1">
      <c r="A34" s="38" t="s">
        <v>30</v>
      </c>
      <c r="B34" s="30">
        <v>124</v>
      </c>
      <c r="C34" s="30">
        <v>114</v>
      </c>
      <c r="D34" s="31">
        <f t="shared" si="0"/>
        <v>-8.064516129032258</v>
      </c>
      <c r="E34" s="30">
        <v>761</v>
      </c>
      <c r="F34" s="30">
        <v>700</v>
      </c>
      <c r="G34" s="31">
        <f t="shared" si="1"/>
        <v>-8.015768725361367</v>
      </c>
      <c r="H34" s="30">
        <v>14059.58</v>
      </c>
      <c r="I34" s="30">
        <v>9253.42</v>
      </c>
      <c r="J34" s="69">
        <f t="shared" si="2"/>
        <v>-34.184235944459225</v>
      </c>
      <c r="K34" s="32">
        <f t="shared" si="7"/>
        <v>0.5006257822277848</v>
      </c>
      <c r="L34" s="32">
        <f t="shared" si="8"/>
        <v>0.490006447453256</v>
      </c>
      <c r="M34" s="32">
        <f t="shared" si="9"/>
        <v>0.5007699090586053</v>
      </c>
      <c r="N34" s="32">
        <f t="shared" si="10"/>
        <v>0.4770732239245406</v>
      </c>
      <c r="O34" s="32">
        <f t="shared" si="11"/>
        <v>0.36721837076738895</v>
      </c>
      <c r="P34" s="32">
        <f t="shared" si="12"/>
        <v>0.24073499361274736</v>
      </c>
      <c r="Q34" s="32">
        <f t="shared" si="3"/>
        <v>6.137096774193548</v>
      </c>
      <c r="R34" s="32">
        <f t="shared" si="4"/>
        <v>6.140350877192983</v>
      </c>
      <c r="S34" s="32">
        <f t="shared" si="5"/>
        <v>113.38370967741936</v>
      </c>
      <c r="T34" s="40">
        <f t="shared" si="6"/>
        <v>81.17035087719299</v>
      </c>
      <c r="U34" s="7"/>
      <c r="V34" s="7"/>
      <c r="W34" s="4"/>
      <c r="X34" s="4"/>
      <c r="Y34" s="4"/>
    </row>
    <row r="35" spans="1:25" ht="15.75" customHeight="1">
      <c r="A35" s="38" t="s">
        <v>31</v>
      </c>
      <c r="B35" s="30">
        <v>69</v>
      </c>
      <c r="C35" s="30">
        <v>68</v>
      </c>
      <c r="D35" s="31">
        <f t="shared" si="0"/>
        <v>-1.4492753623188406</v>
      </c>
      <c r="E35" s="30">
        <v>479</v>
      </c>
      <c r="F35" s="30">
        <v>434</v>
      </c>
      <c r="G35" s="31">
        <f t="shared" si="1"/>
        <v>-9.394572025052192</v>
      </c>
      <c r="H35" s="30">
        <v>9206.86</v>
      </c>
      <c r="I35" s="30">
        <v>8528.83</v>
      </c>
      <c r="J35" s="69">
        <f t="shared" si="2"/>
        <v>-7.364400023460774</v>
      </c>
      <c r="K35" s="32">
        <f t="shared" si="7"/>
        <v>0.2785740239815899</v>
      </c>
      <c r="L35" s="32">
        <f t="shared" si="8"/>
        <v>0.29228454760369654</v>
      </c>
      <c r="M35" s="32">
        <f t="shared" si="9"/>
        <v>0.31520208467683564</v>
      </c>
      <c r="N35" s="32">
        <f t="shared" si="10"/>
        <v>0.2957853988332152</v>
      </c>
      <c r="O35" s="32">
        <f t="shared" si="11"/>
        <v>0.2404714884145503</v>
      </c>
      <c r="P35" s="32">
        <f t="shared" si="12"/>
        <v>0.2218842153035535</v>
      </c>
      <c r="Q35" s="32">
        <f t="shared" si="3"/>
        <v>6.942028985507246</v>
      </c>
      <c r="R35" s="32">
        <f t="shared" si="4"/>
        <v>6.382352941176471</v>
      </c>
      <c r="S35" s="32">
        <f t="shared" si="5"/>
        <v>133.4327536231884</v>
      </c>
      <c r="T35" s="40">
        <f t="shared" si="6"/>
        <v>125.42397058823529</v>
      </c>
      <c r="U35" s="7"/>
      <c r="V35" s="7"/>
      <c r="W35" s="4"/>
      <c r="X35" s="4"/>
      <c r="Y35" s="4"/>
    </row>
    <row r="36" spans="1:25" ht="15.75" customHeight="1">
      <c r="A36" s="38" t="s">
        <v>32</v>
      </c>
      <c r="B36" s="30">
        <v>138</v>
      </c>
      <c r="C36" s="30">
        <v>128</v>
      </c>
      <c r="D36" s="31">
        <f t="shared" si="0"/>
        <v>-7.246376811594203</v>
      </c>
      <c r="E36" s="30">
        <v>860</v>
      </c>
      <c r="F36" s="30">
        <v>997</v>
      </c>
      <c r="G36" s="31">
        <f t="shared" si="1"/>
        <v>15.930232558139535</v>
      </c>
      <c r="H36" s="30">
        <v>19301.48</v>
      </c>
      <c r="I36" s="30">
        <v>22353.05</v>
      </c>
      <c r="J36" s="69">
        <f t="shared" si="2"/>
        <v>15.810031147870523</v>
      </c>
      <c r="K36" s="32">
        <f t="shared" si="7"/>
        <v>0.5571480479631798</v>
      </c>
      <c r="L36" s="32">
        <f t="shared" si="8"/>
        <v>0.5501826778422523</v>
      </c>
      <c r="M36" s="32">
        <f t="shared" si="9"/>
        <v>0.5659160601713541</v>
      </c>
      <c r="N36" s="32">
        <f t="shared" si="10"/>
        <v>0.6794885775039529</v>
      </c>
      <c r="O36" s="32">
        <f t="shared" si="11"/>
        <v>0.50413014037399</v>
      </c>
      <c r="P36" s="32">
        <f t="shared" si="12"/>
        <v>0.5815321631327036</v>
      </c>
      <c r="Q36" s="32">
        <f t="shared" si="3"/>
        <v>6.231884057971015</v>
      </c>
      <c r="R36" s="32">
        <f t="shared" si="4"/>
        <v>7.7890625</v>
      </c>
      <c r="S36" s="32">
        <f t="shared" si="5"/>
        <v>139.86579710144926</v>
      </c>
      <c r="T36" s="40">
        <f t="shared" si="6"/>
        <v>174.633203125</v>
      </c>
      <c r="U36" s="62"/>
      <c r="V36" s="62"/>
      <c r="W36" s="4"/>
      <c r="X36" s="4"/>
      <c r="Y36" s="4"/>
    </row>
    <row r="37" spans="1:25" s="61" customFormat="1" ht="15.75" customHeight="1">
      <c r="A37" s="74" t="s">
        <v>33</v>
      </c>
      <c r="B37" s="75">
        <f>SUM(B38)</f>
        <v>107</v>
      </c>
      <c r="C37" s="75">
        <f>SUM(C38)</f>
        <v>100</v>
      </c>
      <c r="D37" s="63">
        <f t="shared" si="0"/>
        <v>-6.5420560747663545</v>
      </c>
      <c r="E37" s="75">
        <f>SUM(E38)</f>
        <v>548</v>
      </c>
      <c r="F37" s="75">
        <f>SUM(F38)</f>
        <v>571</v>
      </c>
      <c r="G37" s="63">
        <f t="shared" si="1"/>
        <v>4.197080291970803</v>
      </c>
      <c r="H37" s="75">
        <f>SUM(H38)</f>
        <v>9930.93</v>
      </c>
      <c r="I37" s="75">
        <f>SUM(I38)</f>
        <v>9028.13</v>
      </c>
      <c r="J37" s="77">
        <f t="shared" si="2"/>
        <v>-9.090790087131829</v>
      </c>
      <c r="K37" s="90">
        <f t="shared" si="7"/>
        <v>0.43199160240623363</v>
      </c>
      <c r="L37" s="90">
        <f t="shared" si="8"/>
        <v>0.4298302170642596</v>
      </c>
      <c r="M37" s="90">
        <f t="shared" si="9"/>
        <v>0.3606069778766303</v>
      </c>
      <c r="N37" s="90">
        <f t="shared" si="10"/>
        <v>0.3891554440870182</v>
      </c>
      <c r="O37" s="90">
        <f t="shared" si="11"/>
        <v>0.25938327708260034</v>
      </c>
      <c r="P37" s="90">
        <f t="shared" si="12"/>
        <v>0.23487389720611976</v>
      </c>
      <c r="Q37" s="90">
        <f t="shared" si="3"/>
        <v>5.121495327102804</v>
      </c>
      <c r="R37" s="90">
        <f t="shared" si="4"/>
        <v>5.71</v>
      </c>
      <c r="S37" s="90">
        <f t="shared" si="5"/>
        <v>92.81242990654206</v>
      </c>
      <c r="T37" s="91">
        <f t="shared" si="6"/>
        <v>90.28129999999999</v>
      </c>
      <c r="U37" s="25"/>
      <c r="V37" s="7"/>
      <c r="W37" s="60"/>
      <c r="X37" s="60"/>
      <c r="Y37" s="60"/>
    </row>
    <row r="38" spans="1:25" ht="15.75" customHeight="1">
      <c r="A38" s="38" t="s">
        <v>34</v>
      </c>
      <c r="B38" s="30">
        <v>107</v>
      </c>
      <c r="C38" s="30">
        <v>100</v>
      </c>
      <c r="D38" s="31">
        <f t="shared" si="0"/>
        <v>-6.5420560747663545</v>
      </c>
      <c r="E38" s="30">
        <v>548</v>
      </c>
      <c r="F38" s="30">
        <v>571</v>
      </c>
      <c r="G38" s="31">
        <f t="shared" si="1"/>
        <v>4.197080291970803</v>
      </c>
      <c r="H38" s="30">
        <v>9930.93</v>
      </c>
      <c r="I38" s="30">
        <v>9028.13</v>
      </c>
      <c r="J38" s="69">
        <f t="shared" si="2"/>
        <v>-9.090790087131829</v>
      </c>
      <c r="K38" s="32">
        <f t="shared" si="7"/>
        <v>0.43199160240623363</v>
      </c>
      <c r="L38" s="32">
        <f t="shared" si="8"/>
        <v>0.4298302170642596</v>
      </c>
      <c r="M38" s="32">
        <f t="shared" si="9"/>
        <v>0.3606069778766303</v>
      </c>
      <c r="N38" s="32">
        <f t="shared" si="10"/>
        <v>0.3891554440870182</v>
      </c>
      <c r="O38" s="32">
        <f t="shared" si="11"/>
        <v>0.25938327708260034</v>
      </c>
      <c r="P38" s="32">
        <f t="shared" si="12"/>
        <v>0.23487389720611976</v>
      </c>
      <c r="Q38" s="32">
        <f t="shared" si="3"/>
        <v>5.121495327102804</v>
      </c>
      <c r="R38" s="32">
        <f t="shared" si="4"/>
        <v>5.71</v>
      </c>
      <c r="S38" s="32">
        <f t="shared" si="5"/>
        <v>92.81242990654206</v>
      </c>
      <c r="T38" s="40">
        <f t="shared" si="6"/>
        <v>90.28129999999999</v>
      </c>
      <c r="U38" s="64"/>
      <c r="V38" s="64"/>
      <c r="W38" s="4"/>
      <c r="X38" s="4"/>
      <c r="Y38" s="4"/>
    </row>
    <row r="39" spans="1:25" s="61" customFormat="1" ht="15.75" customHeight="1">
      <c r="A39" s="74" t="s">
        <v>35</v>
      </c>
      <c r="B39" s="75">
        <f>SUM(B40:B43)</f>
        <v>324</v>
      </c>
      <c r="C39" s="75">
        <f>SUM(C40:C43)</f>
        <v>298</v>
      </c>
      <c r="D39" s="59">
        <f t="shared" si="0"/>
        <v>-8.024691358024691</v>
      </c>
      <c r="E39" s="75">
        <f>SUM(E40:E43)</f>
        <v>2120</v>
      </c>
      <c r="F39" s="75">
        <f>SUM(F40:F43)</f>
        <v>2108</v>
      </c>
      <c r="G39" s="76">
        <f t="shared" si="1"/>
        <v>-0.5660377358490566</v>
      </c>
      <c r="H39" s="75">
        <f>SUM(H40:H43)</f>
        <v>45159.899999999994</v>
      </c>
      <c r="I39" s="75">
        <f>SUM(I40:I43)</f>
        <v>53430.8</v>
      </c>
      <c r="J39" s="77">
        <f t="shared" si="2"/>
        <v>18.31469954539317</v>
      </c>
      <c r="K39" s="90">
        <f t="shared" si="7"/>
        <v>1.308086721304857</v>
      </c>
      <c r="L39" s="90">
        <f t="shared" si="8"/>
        <v>1.2808940468514936</v>
      </c>
      <c r="M39" s="90">
        <f t="shared" si="9"/>
        <v>1.3950488925154312</v>
      </c>
      <c r="N39" s="90">
        <f t="shared" si="10"/>
        <v>1.4366719371899024</v>
      </c>
      <c r="O39" s="90">
        <f t="shared" si="11"/>
        <v>1.1795192247576534</v>
      </c>
      <c r="P39" s="90">
        <f t="shared" si="12"/>
        <v>1.3900442535542517</v>
      </c>
      <c r="Q39" s="90">
        <f t="shared" si="3"/>
        <v>6.54320987654321</v>
      </c>
      <c r="R39" s="90">
        <f t="shared" si="4"/>
        <v>7.073825503355705</v>
      </c>
      <c r="S39" s="90">
        <f t="shared" si="5"/>
        <v>139.38240740740738</v>
      </c>
      <c r="T39" s="91">
        <f t="shared" si="6"/>
        <v>179.2979865771812</v>
      </c>
      <c r="U39" s="25"/>
      <c r="V39" s="7"/>
      <c r="W39" s="60"/>
      <c r="X39" s="60"/>
      <c r="Y39" s="60"/>
    </row>
    <row r="40" spans="1:25" ht="15.75" customHeight="1">
      <c r="A40" s="38" t="s">
        <v>36</v>
      </c>
      <c r="B40" s="30">
        <v>140</v>
      </c>
      <c r="C40" s="30">
        <v>136</v>
      </c>
      <c r="D40" s="31">
        <f t="shared" si="0"/>
        <v>-2.857142857142857</v>
      </c>
      <c r="E40" s="30">
        <v>1066</v>
      </c>
      <c r="F40" s="30">
        <v>1093</v>
      </c>
      <c r="G40" s="31">
        <f t="shared" si="1"/>
        <v>2.5328330206378986</v>
      </c>
      <c r="H40" s="30">
        <v>25541.1</v>
      </c>
      <c r="I40" s="30">
        <v>31676.58</v>
      </c>
      <c r="J40" s="69">
        <f t="shared" si="2"/>
        <v>24.021988089784713</v>
      </c>
      <c r="K40" s="32">
        <f t="shared" si="7"/>
        <v>0.5652226573539505</v>
      </c>
      <c r="L40" s="32">
        <f t="shared" si="8"/>
        <v>0.5845690952073931</v>
      </c>
      <c r="M40" s="32">
        <f t="shared" si="9"/>
        <v>0.7014726978403064</v>
      </c>
      <c r="N40" s="32">
        <f t="shared" si="10"/>
        <v>0.7449157624993185</v>
      </c>
      <c r="O40" s="32">
        <f t="shared" si="11"/>
        <v>0.6671010890515192</v>
      </c>
      <c r="P40" s="32">
        <f t="shared" si="12"/>
        <v>0.8240911234952787</v>
      </c>
      <c r="Q40" s="32">
        <f t="shared" si="3"/>
        <v>7.614285714285714</v>
      </c>
      <c r="R40" s="32">
        <f t="shared" si="4"/>
        <v>8.036764705882353</v>
      </c>
      <c r="S40" s="32">
        <f t="shared" si="5"/>
        <v>182.43642857142856</v>
      </c>
      <c r="T40" s="40">
        <f t="shared" si="6"/>
        <v>232.91602941176473</v>
      </c>
      <c r="U40" s="49"/>
      <c r="V40" s="49"/>
      <c r="W40" s="4"/>
      <c r="X40" s="4"/>
      <c r="Y40" s="4"/>
    </row>
    <row r="41" spans="1:25" ht="15.75" customHeight="1">
      <c r="A41" s="38" t="s">
        <v>37</v>
      </c>
      <c r="B41" s="30">
        <v>100</v>
      </c>
      <c r="C41" s="30">
        <v>87</v>
      </c>
      <c r="D41" s="31">
        <f t="shared" si="0"/>
        <v>-13</v>
      </c>
      <c r="E41" s="30">
        <v>609</v>
      </c>
      <c r="F41" s="30">
        <v>534</v>
      </c>
      <c r="G41" s="31">
        <f t="shared" si="1"/>
        <v>-12.31527093596059</v>
      </c>
      <c r="H41" s="30">
        <v>9365.68</v>
      </c>
      <c r="I41" s="30">
        <v>10258.46</v>
      </c>
      <c r="J41" s="69">
        <f t="shared" si="2"/>
        <v>9.5324632060886</v>
      </c>
      <c r="K41" s="32">
        <f t="shared" si="7"/>
        <v>0.4037304695385361</v>
      </c>
      <c r="L41" s="32">
        <f t="shared" si="8"/>
        <v>0.37395228884590587</v>
      </c>
      <c r="M41" s="32">
        <f t="shared" si="9"/>
        <v>0.4007475356329705</v>
      </c>
      <c r="N41" s="32">
        <f t="shared" si="10"/>
        <v>0.363938716536721</v>
      </c>
      <c r="O41" s="32">
        <f t="shared" si="11"/>
        <v>0.24461966507738636</v>
      </c>
      <c r="P41" s="32">
        <f t="shared" si="12"/>
        <v>0.26688189907911064</v>
      </c>
      <c r="Q41" s="32">
        <f t="shared" si="3"/>
        <v>6.09</v>
      </c>
      <c r="R41" s="32">
        <f t="shared" si="4"/>
        <v>6.137931034482759</v>
      </c>
      <c r="S41" s="32">
        <f t="shared" si="5"/>
        <v>93.6568</v>
      </c>
      <c r="T41" s="40">
        <f t="shared" si="6"/>
        <v>117.91333333333333</v>
      </c>
      <c r="U41" s="7"/>
      <c r="V41" s="7"/>
      <c r="W41" s="4"/>
      <c r="X41" s="4"/>
      <c r="Y41" s="4"/>
    </row>
    <row r="42" spans="1:25" ht="15.75" customHeight="1">
      <c r="A42" s="38" t="s">
        <v>38</v>
      </c>
      <c r="B42" s="30">
        <v>22</v>
      </c>
      <c r="C42" s="30">
        <v>19</v>
      </c>
      <c r="D42" s="31">
        <f t="shared" si="0"/>
        <v>-13.636363636363635</v>
      </c>
      <c r="E42" s="30">
        <v>75</v>
      </c>
      <c r="F42" s="30">
        <v>79</v>
      </c>
      <c r="G42" s="31">
        <f t="shared" si="1"/>
        <v>5.333333333333334</v>
      </c>
      <c r="H42" s="30">
        <v>1153.17</v>
      </c>
      <c r="I42" s="30">
        <v>1438.15</v>
      </c>
      <c r="J42" s="69">
        <f t="shared" si="2"/>
        <v>24.712748337192263</v>
      </c>
      <c r="K42" s="32">
        <f t="shared" si="7"/>
        <v>0.08882070329847794</v>
      </c>
      <c r="L42" s="32">
        <f t="shared" si="8"/>
        <v>0.08166774124220932</v>
      </c>
      <c r="M42" s="32">
        <f t="shared" si="9"/>
        <v>0.04935314478238553</v>
      </c>
      <c r="N42" s="32">
        <f t="shared" si="10"/>
        <v>0.05384112098576959</v>
      </c>
      <c r="O42" s="32">
        <f t="shared" si="11"/>
        <v>0.030119335614423044</v>
      </c>
      <c r="P42" s="32">
        <f t="shared" si="12"/>
        <v>0.03741460249985115</v>
      </c>
      <c r="Q42" s="32">
        <f t="shared" si="3"/>
        <v>3.409090909090909</v>
      </c>
      <c r="R42" s="32">
        <f t="shared" si="4"/>
        <v>4.157894736842105</v>
      </c>
      <c r="S42" s="32">
        <f t="shared" si="5"/>
        <v>52.416818181818186</v>
      </c>
      <c r="T42" s="40">
        <f t="shared" si="6"/>
        <v>75.6921052631579</v>
      </c>
      <c r="U42" s="7"/>
      <c r="V42" s="7"/>
      <c r="W42" s="4"/>
      <c r="X42" s="4"/>
      <c r="Y42" s="4"/>
    </row>
    <row r="43" spans="1:25" ht="15.75" customHeight="1">
      <c r="A43" s="38" t="s">
        <v>39</v>
      </c>
      <c r="B43" s="30">
        <v>62</v>
      </c>
      <c r="C43" s="30">
        <v>56</v>
      </c>
      <c r="D43" s="31">
        <f t="shared" si="0"/>
        <v>-9.67741935483871</v>
      </c>
      <c r="E43" s="30">
        <v>370</v>
      </c>
      <c r="F43" s="30">
        <v>402</v>
      </c>
      <c r="G43" s="31">
        <f t="shared" si="1"/>
        <v>8.64864864864865</v>
      </c>
      <c r="H43" s="30">
        <v>9099.95</v>
      </c>
      <c r="I43" s="30">
        <v>10057.61</v>
      </c>
      <c r="J43" s="69">
        <f t="shared" si="2"/>
        <v>10.523794086780693</v>
      </c>
      <c r="K43" s="32">
        <f t="shared" si="7"/>
        <v>0.2503128911138924</v>
      </c>
      <c r="L43" s="32">
        <f t="shared" si="8"/>
        <v>0.24070492155598538</v>
      </c>
      <c r="M43" s="32">
        <f t="shared" si="9"/>
        <v>0.24347551425976866</v>
      </c>
      <c r="N43" s="32">
        <f t="shared" si="10"/>
        <v>0.27397633716809333</v>
      </c>
      <c r="O43" s="32">
        <f t="shared" si="11"/>
        <v>0.23767913501432486</v>
      </c>
      <c r="P43" s="32">
        <f t="shared" si="12"/>
        <v>0.2616566284800111</v>
      </c>
      <c r="Q43" s="32">
        <f t="shared" si="3"/>
        <v>5.967741935483871</v>
      </c>
      <c r="R43" s="32">
        <f t="shared" si="4"/>
        <v>7.178571428571429</v>
      </c>
      <c r="S43" s="32">
        <f t="shared" si="5"/>
        <v>146.7733870967742</v>
      </c>
      <c r="T43" s="40">
        <f t="shared" si="6"/>
        <v>179.6001785714286</v>
      </c>
      <c r="U43" s="7"/>
      <c r="V43" s="7"/>
      <c r="W43" s="4"/>
      <c r="X43" s="4"/>
      <c r="Y43" s="4"/>
    </row>
    <row r="44" spans="1:25" ht="15.75" customHeight="1">
      <c r="A44" s="101" t="s">
        <v>40</v>
      </c>
      <c r="B44" s="78">
        <f>B45+B46+B51+B52+B53+B54</f>
        <v>797</v>
      </c>
      <c r="C44" s="75">
        <f>C45+C46+C51+C52+C53+C54</f>
        <v>713</v>
      </c>
      <c r="D44" s="59">
        <f t="shared" si="0"/>
        <v>-10.53952321204517</v>
      </c>
      <c r="E44" s="75">
        <f>E45+E46+E51+E52+E53+E54</f>
        <v>4646</v>
      </c>
      <c r="F44" s="75">
        <f>F45+F46+F51+F52+F53+F54</f>
        <v>4420</v>
      </c>
      <c r="G44" s="76">
        <f t="shared" si="1"/>
        <v>-4.864399483426603</v>
      </c>
      <c r="H44" s="75">
        <f>H45+H46+H51+H52+H53+H54</f>
        <v>146517.24</v>
      </c>
      <c r="I44" s="75">
        <f>I45+I46+I51+I52+I53+I54</f>
        <v>139510.92</v>
      </c>
      <c r="J44" s="77">
        <f t="shared" si="2"/>
        <v>-4.781908258714114</v>
      </c>
      <c r="K44" s="117">
        <f t="shared" si="7"/>
        <v>3.2177318422221326</v>
      </c>
      <c r="L44" s="117">
        <f t="shared" si="8"/>
        <v>3.0646894476681714</v>
      </c>
      <c r="M44" s="117">
        <f t="shared" si="9"/>
        <v>3.0572628087861755</v>
      </c>
      <c r="N44" s="117">
        <f t="shared" si="10"/>
        <v>3.0123766424949565</v>
      </c>
      <c r="O44" s="117">
        <f t="shared" si="11"/>
        <v>3.826844198911668</v>
      </c>
      <c r="P44" s="117">
        <f t="shared" si="12"/>
        <v>3.6294862261854006</v>
      </c>
      <c r="Q44" s="117">
        <f t="shared" si="3"/>
        <v>5.8293601003764115</v>
      </c>
      <c r="R44" s="117">
        <f t="shared" si="4"/>
        <v>6.199158485273492</v>
      </c>
      <c r="S44" s="117">
        <f t="shared" si="5"/>
        <v>183.8359347553325</v>
      </c>
      <c r="T44" s="118">
        <f t="shared" si="6"/>
        <v>195.66748948106593</v>
      </c>
      <c r="U44" s="25"/>
      <c r="V44" s="25"/>
      <c r="W44" s="4"/>
      <c r="X44" s="4"/>
      <c r="Y44" s="4"/>
    </row>
    <row r="45" spans="1:25" ht="15.75" customHeight="1">
      <c r="A45" s="115" t="s">
        <v>41</v>
      </c>
      <c r="B45" s="105">
        <v>79</v>
      </c>
      <c r="C45" s="106">
        <v>66</v>
      </c>
      <c r="D45" s="107">
        <f t="shared" si="0"/>
        <v>-16.455696202531644</v>
      </c>
      <c r="E45" s="106">
        <v>238</v>
      </c>
      <c r="F45" s="106">
        <v>225</v>
      </c>
      <c r="G45" s="107">
        <f t="shared" si="1"/>
        <v>-5.46218487394958</v>
      </c>
      <c r="H45" s="106">
        <v>4786.41</v>
      </c>
      <c r="I45" s="106">
        <v>3422.53</v>
      </c>
      <c r="J45" s="108">
        <f t="shared" si="2"/>
        <v>-28.49484269003282</v>
      </c>
      <c r="K45" s="96">
        <f t="shared" si="7"/>
        <v>0.3189470709354435</v>
      </c>
      <c r="L45" s="97">
        <f t="shared" si="8"/>
        <v>0.28368794326241137</v>
      </c>
      <c r="M45" s="97">
        <f t="shared" si="9"/>
        <v>0.15661397944277008</v>
      </c>
      <c r="N45" s="97">
        <f t="shared" si="10"/>
        <v>0.15334496483288806</v>
      </c>
      <c r="O45" s="97">
        <f t="shared" si="11"/>
        <v>0.12501494938147073</v>
      </c>
      <c r="P45" s="97">
        <f t="shared" si="12"/>
        <v>0.089039807734809</v>
      </c>
      <c r="Q45" s="97">
        <f t="shared" si="3"/>
        <v>3.0126582278481013</v>
      </c>
      <c r="R45" s="97">
        <f t="shared" si="4"/>
        <v>3.409090909090909</v>
      </c>
      <c r="S45" s="97">
        <f t="shared" si="5"/>
        <v>60.58746835443038</v>
      </c>
      <c r="T45" s="98">
        <f t="shared" si="6"/>
        <v>51.856515151515154</v>
      </c>
      <c r="U45" s="47">
        <v>5371.43</v>
      </c>
      <c r="V45" s="7"/>
      <c r="W45" s="4"/>
      <c r="X45" s="4"/>
      <c r="Y45" s="4"/>
    </row>
    <row r="46" spans="1:25" ht="15.75" customHeight="1">
      <c r="A46" s="114" t="s">
        <v>42</v>
      </c>
      <c r="B46" s="109">
        <v>88</v>
      </c>
      <c r="C46" s="110">
        <v>79</v>
      </c>
      <c r="D46" s="111">
        <f t="shared" si="0"/>
        <v>-10.227272727272728</v>
      </c>
      <c r="E46" s="110">
        <v>508</v>
      </c>
      <c r="F46" s="110">
        <v>637</v>
      </c>
      <c r="G46" s="111">
        <f t="shared" si="1"/>
        <v>25.393700787401574</v>
      </c>
      <c r="H46" s="110">
        <v>7278.11</v>
      </c>
      <c r="I46" s="110">
        <v>8364.23</v>
      </c>
      <c r="J46" s="112">
        <f t="shared" si="2"/>
        <v>14.923105036884577</v>
      </c>
      <c r="K46" s="100">
        <f t="shared" si="7"/>
        <v>0.35528281319391175</v>
      </c>
      <c r="L46" s="92">
        <f t="shared" si="8"/>
        <v>0.3395658714807651</v>
      </c>
      <c r="M46" s="92">
        <f t="shared" si="9"/>
        <v>0.334285300659358</v>
      </c>
      <c r="N46" s="92">
        <f t="shared" si="10"/>
        <v>0.434136633771332</v>
      </c>
      <c r="O46" s="92">
        <f t="shared" si="11"/>
        <v>0.19009498836137645</v>
      </c>
      <c r="P46" s="92">
        <f t="shared" si="12"/>
        <v>0.21760201694352466</v>
      </c>
      <c r="Q46" s="92">
        <f t="shared" si="3"/>
        <v>5.7727272727272725</v>
      </c>
      <c r="R46" s="92">
        <f t="shared" si="4"/>
        <v>8.063291139240507</v>
      </c>
      <c r="S46" s="92">
        <f t="shared" si="5"/>
        <v>82.70579545454545</v>
      </c>
      <c r="T46" s="93">
        <f t="shared" si="6"/>
        <v>105.87632911392404</v>
      </c>
      <c r="U46" s="47">
        <v>12683.29</v>
      </c>
      <c r="V46" s="7"/>
      <c r="W46" s="4"/>
      <c r="X46" s="4"/>
      <c r="Y46" s="4"/>
    </row>
    <row r="47" spans="1:25" ht="15.75" customHeight="1">
      <c r="A47" s="113" t="s">
        <v>110</v>
      </c>
      <c r="B47" s="9"/>
      <c r="C47" s="9"/>
      <c r="D47" s="10"/>
      <c r="E47" s="9"/>
      <c r="F47" s="9"/>
      <c r="G47" s="10"/>
      <c r="H47" s="11"/>
      <c r="I47" s="11"/>
      <c r="J47" s="10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9"/>
      <c r="V47" s="7"/>
      <c r="W47" s="4"/>
      <c r="X47" s="4"/>
      <c r="Y47" s="4"/>
    </row>
    <row r="48" spans="1:25" ht="15" customHeight="1">
      <c r="A48" s="35"/>
      <c r="B48" s="13" t="s">
        <v>92</v>
      </c>
      <c r="C48" s="13"/>
      <c r="D48" s="14"/>
      <c r="E48" s="13" t="s">
        <v>0</v>
      </c>
      <c r="F48" s="27"/>
      <c r="G48" s="14"/>
      <c r="H48" s="12" t="s">
        <v>109</v>
      </c>
      <c r="I48" s="13"/>
      <c r="J48" s="14"/>
      <c r="K48" s="22" t="s">
        <v>1</v>
      </c>
      <c r="L48" s="23"/>
      <c r="M48" s="23"/>
      <c r="N48" s="23"/>
      <c r="O48" s="23"/>
      <c r="P48" s="24"/>
      <c r="Q48" s="119" t="s">
        <v>112</v>
      </c>
      <c r="R48" s="14"/>
      <c r="S48" s="119" t="s">
        <v>113</v>
      </c>
      <c r="T48" s="14"/>
      <c r="U48" s="4"/>
      <c r="V48" s="4"/>
      <c r="W48" s="4"/>
      <c r="X48" s="4"/>
      <c r="Y48" s="4"/>
    </row>
    <row r="49" spans="1:25" ht="12.75" customHeight="1">
      <c r="A49" s="36"/>
      <c r="B49" s="5"/>
      <c r="C49" s="73"/>
      <c r="D49" s="20"/>
      <c r="E49" s="15" t="s">
        <v>2</v>
      </c>
      <c r="F49" s="26"/>
      <c r="G49" s="20"/>
      <c r="H49" s="15" t="s">
        <v>3</v>
      </c>
      <c r="I49" s="15"/>
      <c r="J49" s="20"/>
      <c r="K49" s="15" t="s">
        <v>114</v>
      </c>
      <c r="L49" s="20"/>
      <c r="M49" s="15" t="s">
        <v>4</v>
      </c>
      <c r="N49" s="20"/>
      <c r="O49" s="15" t="s">
        <v>111</v>
      </c>
      <c r="P49" s="20"/>
      <c r="Q49" s="15" t="s">
        <v>2</v>
      </c>
      <c r="R49" s="20"/>
      <c r="S49" s="15" t="s">
        <v>3</v>
      </c>
      <c r="T49" s="20"/>
      <c r="U49" s="4"/>
      <c r="V49" s="4"/>
      <c r="W49" s="4"/>
      <c r="X49" s="4"/>
      <c r="Y49" s="4"/>
    </row>
    <row r="50" spans="1:25" ht="26.25" customHeight="1">
      <c r="A50" s="39"/>
      <c r="B50" s="21" t="s">
        <v>88</v>
      </c>
      <c r="C50" s="21" t="s">
        <v>91</v>
      </c>
      <c r="D50" s="28" t="s">
        <v>5</v>
      </c>
      <c r="E50" s="21" t="s">
        <v>88</v>
      </c>
      <c r="F50" s="21" t="s">
        <v>91</v>
      </c>
      <c r="G50" s="28" t="s">
        <v>5</v>
      </c>
      <c r="H50" s="21" t="s">
        <v>88</v>
      </c>
      <c r="I50" s="21" t="s">
        <v>91</v>
      </c>
      <c r="J50" s="28" t="s">
        <v>5</v>
      </c>
      <c r="K50" s="68" t="s">
        <v>89</v>
      </c>
      <c r="L50" s="21" t="s">
        <v>115</v>
      </c>
      <c r="M50" s="21" t="s">
        <v>89</v>
      </c>
      <c r="N50" s="21" t="s">
        <v>115</v>
      </c>
      <c r="O50" s="21" t="s">
        <v>89</v>
      </c>
      <c r="P50" s="21" t="s">
        <v>115</v>
      </c>
      <c r="Q50" s="21" t="s">
        <v>89</v>
      </c>
      <c r="R50" s="21" t="s">
        <v>115</v>
      </c>
      <c r="S50" s="21" t="s">
        <v>89</v>
      </c>
      <c r="T50" s="21" t="s">
        <v>115</v>
      </c>
      <c r="U50" s="49">
        <f>SUM(U38:U49)</f>
        <v>18054.72</v>
      </c>
      <c r="V50" s="49"/>
      <c r="W50" s="4"/>
      <c r="X50" s="4"/>
      <c r="Y50" s="4"/>
    </row>
    <row r="51" spans="1:25" ht="15.75" customHeight="1">
      <c r="A51" s="116" t="s">
        <v>43</v>
      </c>
      <c r="B51" s="105">
        <v>124</v>
      </c>
      <c r="C51" s="106">
        <v>113</v>
      </c>
      <c r="D51" s="107">
        <f>(C51-B51)/B51*100</f>
        <v>-8.870967741935484</v>
      </c>
      <c r="E51" s="106">
        <v>608</v>
      </c>
      <c r="F51" s="106">
        <v>521</v>
      </c>
      <c r="G51" s="107">
        <f>(F51-E51)/E51*100</f>
        <v>-14.309210526315788</v>
      </c>
      <c r="H51" s="106">
        <v>7343.7</v>
      </c>
      <c r="I51" s="106">
        <v>7256.72</v>
      </c>
      <c r="J51" s="108">
        <f>(I51-H51)/H51*100</f>
        <v>-1.1844165747511415</v>
      </c>
      <c r="K51" s="32">
        <f>B51/$B$5*100</f>
        <v>0.5006257822277848</v>
      </c>
      <c r="L51" s="32">
        <f>C51/$C$5*100</f>
        <v>0.48570814528261336</v>
      </c>
      <c r="M51" s="32">
        <f>E51/$E$5*100</f>
        <v>0.40008949370253877</v>
      </c>
      <c r="N51" s="32">
        <f>F51/$F$5*100</f>
        <v>0.35507878523526526</v>
      </c>
      <c r="O51" s="32">
        <f>H51/$H$5*100</f>
        <v>0.19180811584730656</v>
      </c>
      <c r="P51" s="40">
        <f>I51/$I$5*100</f>
        <v>0.18878927389543498</v>
      </c>
      <c r="Q51" s="99">
        <f>E51/B51</f>
        <v>4.903225806451613</v>
      </c>
      <c r="R51" s="32">
        <f>F51/C51</f>
        <v>4.610619469026549</v>
      </c>
      <c r="S51" s="32">
        <f>H51/B51</f>
        <v>59.22338709677419</v>
      </c>
      <c r="T51" s="40">
        <f>I51/C51</f>
        <v>64.2187610619469</v>
      </c>
      <c r="U51" s="47">
        <v>6922.19</v>
      </c>
      <c r="V51" s="7"/>
      <c r="W51" s="4"/>
      <c r="X51" s="4"/>
      <c r="Y51" s="4"/>
    </row>
    <row r="52" spans="1:25" s="50" customFormat="1" ht="15.75" customHeight="1">
      <c r="A52" s="38" t="s">
        <v>44</v>
      </c>
      <c r="B52" s="103">
        <v>135</v>
      </c>
      <c r="C52" s="30">
        <v>126</v>
      </c>
      <c r="D52" s="31">
        <f t="shared" si="0"/>
        <v>-6.666666666666667</v>
      </c>
      <c r="E52" s="30">
        <v>716</v>
      </c>
      <c r="F52" s="30">
        <v>790</v>
      </c>
      <c r="G52" s="31">
        <f t="shared" si="1"/>
        <v>10.335195530726256</v>
      </c>
      <c r="H52" s="30">
        <v>10460.18</v>
      </c>
      <c r="I52" s="30">
        <v>12624.73</v>
      </c>
      <c r="J52" s="69">
        <f t="shared" si="2"/>
        <v>20.693238548476213</v>
      </c>
      <c r="K52" s="32">
        <f t="shared" si="7"/>
        <v>0.5450361338770237</v>
      </c>
      <c r="L52" s="32">
        <f t="shared" si="8"/>
        <v>0.5415860735009671</v>
      </c>
      <c r="M52" s="32">
        <f t="shared" si="9"/>
        <v>0.4711580221891739</v>
      </c>
      <c r="N52" s="32">
        <f t="shared" si="10"/>
        <v>0.5384112098576959</v>
      </c>
      <c r="O52" s="32">
        <f t="shared" si="11"/>
        <v>0.273206614815921</v>
      </c>
      <c r="P52" s="40">
        <f t="shared" si="12"/>
        <v>0.32844227279348176</v>
      </c>
      <c r="Q52" s="99">
        <f t="shared" si="3"/>
        <v>5.303703703703704</v>
      </c>
      <c r="R52" s="32">
        <f t="shared" si="4"/>
        <v>6.26984126984127</v>
      </c>
      <c r="S52" s="32">
        <f t="shared" si="5"/>
        <v>77.48281481481482</v>
      </c>
      <c r="T52" s="40">
        <f t="shared" si="6"/>
        <v>100.19626984126984</v>
      </c>
      <c r="U52" s="48">
        <v>9160.99</v>
      </c>
      <c r="V52" s="7"/>
      <c r="W52" s="44"/>
      <c r="X52" s="44"/>
      <c r="Y52" s="44"/>
    </row>
    <row r="53" spans="1:25" ht="15.75" customHeight="1">
      <c r="A53" s="38" t="s">
        <v>45</v>
      </c>
      <c r="B53" s="103">
        <v>123</v>
      </c>
      <c r="C53" s="30">
        <v>114</v>
      </c>
      <c r="D53" s="31">
        <f>(C53-B53)/B53*100</f>
        <v>-7.317073170731707</v>
      </c>
      <c r="E53" s="30">
        <v>332</v>
      </c>
      <c r="F53" s="30">
        <v>303</v>
      </c>
      <c r="G53" s="31">
        <f>(F53-E53)/E53*100</f>
        <v>-8.734939759036145</v>
      </c>
      <c r="H53" s="30">
        <v>3059.64</v>
      </c>
      <c r="I53" s="30">
        <v>2672.69</v>
      </c>
      <c r="J53" s="69">
        <f t="shared" si="2"/>
        <v>-12.646912708684678</v>
      </c>
      <c r="K53" s="32">
        <f t="shared" si="7"/>
        <v>0.4965884775323994</v>
      </c>
      <c r="L53" s="32">
        <f t="shared" si="8"/>
        <v>0.490006447453256</v>
      </c>
      <c r="M53" s="32">
        <f t="shared" si="9"/>
        <v>0.21846992090335995</v>
      </c>
      <c r="N53" s="32">
        <f t="shared" si="10"/>
        <v>0.2065045526416226</v>
      </c>
      <c r="O53" s="32">
        <f t="shared" si="11"/>
        <v>0.07991391036821398</v>
      </c>
      <c r="P53" s="40">
        <f t="shared" si="12"/>
        <v>0.0695321308315038</v>
      </c>
      <c r="Q53" s="99">
        <f t="shared" si="3"/>
        <v>2.6991869918699187</v>
      </c>
      <c r="R53" s="32">
        <f t="shared" si="4"/>
        <v>2.6578947368421053</v>
      </c>
      <c r="S53" s="32">
        <f t="shared" si="5"/>
        <v>24.875121951219512</v>
      </c>
      <c r="T53" s="40">
        <f t="shared" si="6"/>
        <v>23.444649122807018</v>
      </c>
      <c r="U53" s="30"/>
      <c r="V53" s="30"/>
      <c r="W53" s="4"/>
      <c r="X53" s="4"/>
      <c r="Y53" s="4"/>
    </row>
    <row r="54" spans="1:25" ht="15.75" customHeight="1">
      <c r="A54" s="41" t="s">
        <v>46</v>
      </c>
      <c r="B54" s="102">
        <v>248</v>
      </c>
      <c r="C54" s="42">
        <v>215</v>
      </c>
      <c r="D54" s="43">
        <f>(C54-B54)/B54*100</f>
        <v>-13.306451612903224</v>
      </c>
      <c r="E54" s="42">
        <v>2244</v>
      </c>
      <c r="F54" s="42">
        <v>1944</v>
      </c>
      <c r="G54" s="43">
        <f>(F54-E54)/E54*100</f>
        <v>-13.368983957219251</v>
      </c>
      <c r="H54" s="42">
        <v>113589.2</v>
      </c>
      <c r="I54" s="42">
        <v>105170.02</v>
      </c>
      <c r="J54" s="80">
        <f t="shared" si="2"/>
        <v>-7.41195465766111</v>
      </c>
      <c r="K54" s="92">
        <f t="shared" si="7"/>
        <v>1.0012515644555695</v>
      </c>
      <c r="L54" s="92">
        <f t="shared" si="8"/>
        <v>0.9241349666881582</v>
      </c>
      <c r="M54" s="92">
        <f t="shared" si="9"/>
        <v>1.4766460918889752</v>
      </c>
      <c r="N54" s="92">
        <f t="shared" si="10"/>
        <v>1.3249004961561528</v>
      </c>
      <c r="O54" s="92">
        <f t="shared" si="11"/>
        <v>2.9668056201373796</v>
      </c>
      <c r="P54" s="93">
        <f t="shared" si="12"/>
        <v>2.7360807239866465</v>
      </c>
      <c r="Q54" s="100">
        <f t="shared" si="3"/>
        <v>9.048387096774194</v>
      </c>
      <c r="R54" s="92">
        <f t="shared" si="4"/>
        <v>9.04186046511628</v>
      </c>
      <c r="S54" s="92">
        <f t="shared" si="5"/>
        <v>458.02096774193546</v>
      </c>
      <c r="T54" s="93">
        <f t="shared" si="6"/>
        <v>489.16288372093027</v>
      </c>
      <c r="U54" s="30"/>
      <c r="V54" s="30"/>
      <c r="W54" s="4"/>
      <c r="X54" s="4"/>
      <c r="Y54" s="4"/>
    </row>
    <row r="55" spans="1:25" ht="15.75" customHeight="1">
      <c r="A55" s="74" t="s">
        <v>47</v>
      </c>
      <c r="B55" s="75">
        <f>SUM(B56:B57)</f>
        <v>167</v>
      </c>
      <c r="C55" s="75">
        <f>SUM(C56:C57)</f>
        <v>154</v>
      </c>
      <c r="D55" s="59">
        <f aca="true" t="shared" si="13" ref="D55:D95">(C55-B55)/B55*100</f>
        <v>-7.784431137724551</v>
      </c>
      <c r="E55" s="75">
        <f>SUM(E56:E57)</f>
        <v>518</v>
      </c>
      <c r="F55" s="75">
        <f>SUM(F56:F57)</f>
        <v>469</v>
      </c>
      <c r="G55" s="76">
        <f aca="true" t="shared" si="14" ref="G55:G95">(F55-E55)/E55*100</f>
        <v>-9.45945945945946</v>
      </c>
      <c r="H55" s="75">
        <f>SUM(H56:H57)</f>
        <v>5296.43</v>
      </c>
      <c r="I55" s="75">
        <f>SUM(I56:I57)</f>
        <v>4909.26</v>
      </c>
      <c r="J55" s="77">
        <f aca="true" t="shared" si="15" ref="J55:J95">(I55-H55)/H55*100</f>
        <v>-7.310018257581051</v>
      </c>
      <c r="K55" s="90">
        <f aca="true" t="shared" si="16" ref="K55:K95">B55/$B$5*100</f>
        <v>0.6742298841293553</v>
      </c>
      <c r="L55" s="90">
        <v>0.7109950302898393</v>
      </c>
      <c r="M55" s="90">
        <f aca="true" t="shared" si="17" ref="M55:M95">E55/$E$5*100</f>
        <v>0.3408657199636761</v>
      </c>
      <c r="N55" s="90">
        <f aca="true" t="shared" si="18" ref="N55:N95">F55/$F$5*100</f>
        <v>0.3196390600294422</v>
      </c>
      <c r="O55" s="90">
        <f aca="true" t="shared" si="19" ref="O55:O95">H55/$H$5*100</f>
        <v>0.13833602394122171</v>
      </c>
      <c r="P55" s="90">
        <f aca="true" t="shared" si="20" ref="P55:P95">I55/$I$5*100</f>
        <v>0.1277182571139445</v>
      </c>
      <c r="Q55" s="90">
        <f aca="true" t="shared" si="21" ref="Q55:Q95">E55/B55</f>
        <v>3.1017964071856285</v>
      </c>
      <c r="R55" s="90">
        <f aca="true" t="shared" si="22" ref="R55:R95">F55/C55</f>
        <v>3.0454545454545454</v>
      </c>
      <c r="S55" s="90">
        <f aca="true" t="shared" si="23" ref="S55:S95">H55/B55</f>
        <v>31.715149700598804</v>
      </c>
      <c r="T55" s="91">
        <f aca="true" t="shared" si="24" ref="T55:T95">I55/C55</f>
        <v>31.87831168831169</v>
      </c>
      <c r="U55" s="33"/>
      <c r="V55" s="33"/>
      <c r="W55" s="4"/>
      <c r="X55" s="4"/>
      <c r="Y55" s="4"/>
    </row>
    <row r="56" spans="1:25" ht="15.75" customHeight="1">
      <c r="A56" s="38" t="s">
        <v>48</v>
      </c>
      <c r="B56" s="30">
        <v>81</v>
      </c>
      <c r="C56" s="30">
        <v>75</v>
      </c>
      <c r="D56" s="56">
        <f t="shared" si="13"/>
        <v>-7.4074074074074066</v>
      </c>
      <c r="E56" s="30">
        <v>290</v>
      </c>
      <c r="F56" s="30">
        <v>242</v>
      </c>
      <c r="G56" s="31">
        <f t="shared" si="14"/>
        <v>-16.551724137931036</v>
      </c>
      <c r="H56" s="30">
        <v>2764.48</v>
      </c>
      <c r="I56" s="30">
        <v>2704.84</v>
      </c>
      <c r="J56" s="69">
        <f t="shared" si="15"/>
        <v>-2.15736775089709</v>
      </c>
      <c r="K56" s="32">
        <f t="shared" si="16"/>
        <v>0.32702168032621426</v>
      </c>
      <c r="L56" s="32">
        <f t="shared" si="8"/>
        <v>0.3223726627981947</v>
      </c>
      <c r="M56" s="32">
        <f t="shared" si="17"/>
        <v>0.19083215982522406</v>
      </c>
      <c r="N56" s="32">
        <f t="shared" si="18"/>
        <v>0.16493102884248406</v>
      </c>
      <c r="O56" s="32">
        <f t="shared" si="19"/>
        <v>0.07220470608787968</v>
      </c>
      <c r="P56" s="32">
        <f t="shared" si="20"/>
        <v>0.0703685383483624</v>
      </c>
      <c r="Q56" s="32">
        <f t="shared" si="21"/>
        <v>3.580246913580247</v>
      </c>
      <c r="R56" s="32">
        <f t="shared" si="22"/>
        <v>3.2266666666666666</v>
      </c>
      <c r="S56" s="32">
        <f t="shared" si="23"/>
        <v>34.129382716049385</v>
      </c>
      <c r="T56" s="40">
        <f t="shared" si="24"/>
        <v>36.06453333333334</v>
      </c>
      <c r="U56" s="30"/>
      <c r="V56" s="30"/>
      <c r="W56" s="4"/>
      <c r="X56" s="4"/>
      <c r="Y56" s="4"/>
    </row>
    <row r="57" spans="1:25" s="50" customFormat="1" ht="15.75" customHeight="1">
      <c r="A57" s="41" t="s">
        <v>49</v>
      </c>
      <c r="B57" s="42">
        <v>86</v>
      </c>
      <c r="C57" s="42">
        <v>79</v>
      </c>
      <c r="D57" s="57">
        <f t="shared" si="13"/>
        <v>-8.13953488372093</v>
      </c>
      <c r="E57" s="42">
        <v>228</v>
      </c>
      <c r="F57" s="42">
        <v>227</v>
      </c>
      <c r="G57" s="43">
        <f t="shared" si="14"/>
        <v>-0.43859649122807015</v>
      </c>
      <c r="H57" s="42">
        <v>2531.95</v>
      </c>
      <c r="I57" s="42">
        <v>2204.42</v>
      </c>
      <c r="J57" s="69">
        <f t="shared" si="15"/>
        <v>-12.935879460494867</v>
      </c>
      <c r="K57" s="92">
        <f t="shared" si="16"/>
        <v>0.347208203803141</v>
      </c>
      <c r="L57" s="92">
        <f t="shared" si="8"/>
        <v>0.3395658714807651</v>
      </c>
      <c r="M57" s="92">
        <f t="shared" si="17"/>
        <v>0.15003356013845204</v>
      </c>
      <c r="N57" s="92">
        <f t="shared" si="18"/>
        <v>0.15470803118695817</v>
      </c>
      <c r="O57" s="92">
        <f t="shared" si="19"/>
        <v>0.06613131785334202</v>
      </c>
      <c r="P57" s="92">
        <f t="shared" si="20"/>
        <v>0.057349718765582085</v>
      </c>
      <c r="Q57" s="92">
        <f t="shared" si="21"/>
        <v>2.6511627906976742</v>
      </c>
      <c r="R57" s="92">
        <f t="shared" si="22"/>
        <v>2.8734177215189876</v>
      </c>
      <c r="S57" s="92">
        <f t="shared" si="23"/>
        <v>29.44127906976744</v>
      </c>
      <c r="T57" s="93">
        <f t="shared" si="24"/>
        <v>27.904050632911392</v>
      </c>
      <c r="U57" s="42"/>
      <c r="V57" s="42"/>
      <c r="W57" s="44"/>
      <c r="X57" s="44"/>
      <c r="Y57" s="44"/>
    </row>
    <row r="58" spans="1:25" s="50" customFormat="1" ht="15.75" customHeight="1">
      <c r="A58" s="74" t="s">
        <v>50</v>
      </c>
      <c r="B58" s="75">
        <f>SUM(B59:B63)</f>
        <v>570</v>
      </c>
      <c r="C58" s="75">
        <f>SUM(C59:C63)</f>
        <v>554</v>
      </c>
      <c r="D58" s="59">
        <f t="shared" si="13"/>
        <v>-2.807017543859649</v>
      </c>
      <c r="E58" s="75">
        <f>SUM(E59:E63)</f>
        <v>3475</v>
      </c>
      <c r="F58" s="75">
        <f>SUM(F59:F63)</f>
        <v>3342</v>
      </c>
      <c r="G58" s="76">
        <f t="shared" si="14"/>
        <v>-3.8273381294964026</v>
      </c>
      <c r="H58" s="75">
        <f>SUM(H59:H63)</f>
        <v>56674.76</v>
      </c>
      <c r="I58" s="75">
        <f>SUM(I59:I63)</f>
        <v>60633.880000000005</v>
      </c>
      <c r="J58" s="77">
        <f t="shared" si="15"/>
        <v>6.985684632806565</v>
      </c>
      <c r="K58" s="90">
        <f t="shared" si="16"/>
        <v>2.301263676369656</v>
      </c>
      <c r="L58" s="90">
        <v>2.1511227191932383</v>
      </c>
      <c r="M58" s="90">
        <f t="shared" si="17"/>
        <v>2.2866957082505297</v>
      </c>
      <c r="N58" s="90">
        <f t="shared" si="18"/>
        <v>2.277683877651164</v>
      </c>
      <c r="O58" s="90">
        <f t="shared" si="19"/>
        <v>1.480272741492476</v>
      </c>
      <c r="P58" s="90">
        <f t="shared" si="20"/>
        <v>1.5774380406937212</v>
      </c>
      <c r="Q58" s="90">
        <f t="shared" si="21"/>
        <v>6.0964912280701755</v>
      </c>
      <c r="R58" s="90">
        <f t="shared" si="22"/>
        <v>6.0324909747292415</v>
      </c>
      <c r="S58" s="90">
        <f t="shared" si="23"/>
        <v>99.42940350877193</v>
      </c>
      <c r="T58" s="91">
        <f t="shared" si="24"/>
        <v>109.4474368231047</v>
      </c>
      <c r="U58" s="51"/>
      <c r="V58" s="51"/>
      <c r="W58" s="52"/>
      <c r="X58" s="44"/>
      <c r="Y58" s="44"/>
    </row>
    <row r="59" spans="1:25" ht="15.75" customHeight="1">
      <c r="A59" s="38" t="s">
        <v>51</v>
      </c>
      <c r="B59" s="30">
        <v>114</v>
      </c>
      <c r="C59" s="30">
        <v>121</v>
      </c>
      <c r="D59" s="31">
        <f t="shared" si="13"/>
        <v>6.140350877192982</v>
      </c>
      <c r="E59" s="30">
        <v>713</v>
      </c>
      <c r="F59" s="30">
        <v>713</v>
      </c>
      <c r="G59" s="31">
        <f t="shared" si="14"/>
        <v>0</v>
      </c>
      <c r="H59" s="30">
        <v>10344.26</v>
      </c>
      <c r="I59" s="30">
        <v>10872.25</v>
      </c>
      <c r="J59" s="69">
        <f t="shared" si="15"/>
        <v>5.104183382861604</v>
      </c>
      <c r="K59" s="32">
        <f t="shared" si="16"/>
        <v>0.4602527352739311</v>
      </c>
      <c r="L59" s="32">
        <f t="shared" si="8"/>
        <v>0.5200945626477541</v>
      </c>
      <c r="M59" s="32">
        <f t="shared" si="17"/>
        <v>0.4691838963978785</v>
      </c>
      <c r="N59" s="32">
        <f t="shared" si="18"/>
        <v>0.4859331552259964</v>
      </c>
      <c r="O59" s="32">
        <f t="shared" si="19"/>
        <v>0.2701789316604245</v>
      </c>
      <c r="P59" s="32">
        <f t="shared" si="20"/>
        <v>0.28285012830998624</v>
      </c>
      <c r="Q59" s="32">
        <f t="shared" si="21"/>
        <v>6.254385964912281</v>
      </c>
      <c r="R59" s="32">
        <f t="shared" si="22"/>
        <v>5.892561983471074</v>
      </c>
      <c r="S59" s="32">
        <f t="shared" si="23"/>
        <v>90.73912280701755</v>
      </c>
      <c r="T59" s="40">
        <f t="shared" si="24"/>
        <v>89.85330578512396</v>
      </c>
      <c r="U59" s="30"/>
      <c r="V59" s="30"/>
      <c r="W59" s="4"/>
      <c r="X59" s="4"/>
      <c r="Y59" s="4"/>
    </row>
    <row r="60" spans="1:25" ht="15.75" customHeight="1">
      <c r="A60" s="38" t="s">
        <v>52</v>
      </c>
      <c r="B60" s="30">
        <v>189</v>
      </c>
      <c r="C60" s="30">
        <v>180</v>
      </c>
      <c r="D60" s="31">
        <f t="shared" si="13"/>
        <v>-4.761904761904762</v>
      </c>
      <c r="E60" s="30">
        <v>1630</v>
      </c>
      <c r="F60" s="30">
        <v>1512</v>
      </c>
      <c r="G60" s="31">
        <f t="shared" si="14"/>
        <v>-7.2392638036809815</v>
      </c>
      <c r="H60" s="30">
        <v>24616.18</v>
      </c>
      <c r="I60" s="30">
        <v>29487.25</v>
      </c>
      <c r="J60" s="69">
        <f t="shared" si="15"/>
        <v>19.788082472585103</v>
      </c>
      <c r="K60" s="32">
        <f t="shared" si="16"/>
        <v>0.7630505874278332</v>
      </c>
      <c r="L60" s="32">
        <f t="shared" si="8"/>
        <v>0.7736943907156674</v>
      </c>
      <c r="M60" s="32">
        <f t="shared" si="17"/>
        <v>1.0726083466038454</v>
      </c>
      <c r="N60" s="32">
        <f t="shared" si="18"/>
        <v>1.0304781636770077</v>
      </c>
      <c r="O60" s="32">
        <f t="shared" si="19"/>
        <v>0.6429433535081976</v>
      </c>
      <c r="P60" s="32">
        <f t="shared" si="20"/>
        <v>0.767133982939009</v>
      </c>
      <c r="Q60" s="32">
        <f t="shared" si="21"/>
        <v>8.624338624338625</v>
      </c>
      <c r="R60" s="32">
        <f t="shared" si="22"/>
        <v>8.4</v>
      </c>
      <c r="S60" s="32">
        <f t="shared" si="23"/>
        <v>130.24433862433864</v>
      </c>
      <c r="T60" s="40">
        <f t="shared" si="24"/>
        <v>163.81805555555556</v>
      </c>
      <c r="U60" s="30"/>
      <c r="V60" s="30"/>
      <c r="W60" s="4"/>
      <c r="X60" s="4"/>
      <c r="Y60" s="4"/>
    </row>
    <row r="61" spans="1:25" ht="15.75" customHeight="1">
      <c r="A61" s="38" t="s">
        <v>53</v>
      </c>
      <c r="B61" s="30">
        <v>146</v>
      </c>
      <c r="C61" s="30">
        <v>143</v>
      </c>
      <c r="D61" s="31">
        <f t="shared" si="13"/>
        <v>-2.054794520547945</v>
      </c>
      <c r="E61" s="30">
        <v>752</v>
      </c>
      <c r="F61" s="30">
        <v>727</v>
      </c>
      <c r="G61" s="31">
        <f t="shared" si="14"/>
        <v>-3.324468085106383</v>
      </c>
      <c r="H61" s="30">
        <v>16708.62</v>
      </c>
      <c r="I61" s="30">
        <v>14664.64</v>
      </c>
      <c r="J61" s="69">
        <f t="shared" si="15"/>
        <v>-12.233086873721465</v>
      </c>
      <c r="K61" s="32">
        <f t="shared" si="16"/>
        <v>0.5894464855262627</v>
      </c>
      <c r="L61" s="32">
        <f t="shared" si="8"/>
        <v>0.6146572104018913</v>
      </c>
      <c r="M61" s="32">
        <f t="shared" si="17"/>
        <v>0.494847531684719</v>
      </c>
      <c r="N61" s="32">
        <f t="shared" si="18"/>
        <v>0.4954746197044872</v>
      </c>
      <c r="O61" s="32">
        <f t="shared" si="19"/>
        <v>0.436407930690064</v>
      </c>
      <c r="P61" s="32">
        <f t="shared" si="20"/>
        <v>0.38151213461976646</v>
      </c>
      <c r="Q61" s="32">
        <f t="shared" si="21"/>
        <v>5.1506849315068495</v>
      </c>
      <c r="R61" s="32">
        <f t="shared" si="22"/>
        <v>5.083916083916084</v>
      </c>
      <c r="S61" s="32">
        <f t="shared" si="23"/>
        <v>114.44260273972603</v>
      </c>
      <c r="T61" s="40">
        <f t="shared" si="24"/>
        <v>102.54993006993007</v>
      </c>
      <c r="U61" s="30"/>
      <c r="V61" s="30"/>
      <c r="W61" s="4"/>
      <c r="X61" s="4"/>
      <c r="Y61" s="4"/>
    </row>
    <row r="62" spans="1:25" ht="15.75" customHeight="1">
      <c r="A62" s="38" t="s">
        <v>54</v>
      </c>
      <c r="B62" s="30">
        <v>62</v>
      </c>
      <c r="C62" s="30">
        <v>60</v>
      </c>
      <c r="D62" s="31">
        <f t="shared" si="13"/>
        <v>-3.225806451612903</v>
      </c>
      <c r="E62" s="30">
        <v>245</v>
      </c>
      <c r="F62" s="30">
        <v>274</v>
      </c>
      <c r="G62" s="31">
        <f t="shared" si="14"/>
        <v>11.83673469387755</v>
      </c>
      <c r="H62" s="30">
        <v>3622.3</v>
      </c>
      <c r="I62" s="30">
        <v>4758.62</v>
      </c>
      <c r="J62" s="69">
        <f t="shared" si="15"/>
        <v>31.37012395439361</v>
      </c>
      <c r="K62" s="32">
        <f t="shared" si="16"/>
        <v>0.2503128911138924</v>
      </c>
      <c r="L62" s="32">
        <f t="shared" si="8"/>
        <v>0.2578981302385558</v>
      </c>
      <c r="M62" s="32">
        <f t="shared" si="17"/>
        <v>0.16122027295579275</v>
      </c>
      <c r="N62" s="32">
        <f t="shared" si="18"/>
        <v>0.18674009050760593</v>
      </c>
      <c r="O62" s="32">
        <f t="shared" si="19"/>
        <v>0.09460987486331121</v>
      </c>
      <c r="P62" s="32">
        <f t="shared" si="20"/>
        <v>0.123799239125155</v>
      </c>
      <c r="Q62" s="32">
        <f t="shared" si="21"/>
        <v>3.9516129032258065</v>
      </c>
      <c r="R62" s="32">
        <f t="shared" si="22"/>
        <v>4.566666666666666</v>
      </c>
      <c r="S62" s="32">
        <f t="shared" si="23"/>
        <v>58.4241935483871</v>
      </c>
      <c r="T62" s="40">
        <f t="shared" si="24"/>
        <v>79.31033333333333</v>
      </c>
      <c r="U62" s="30"/>
      <c r="V62" s="30"/>
      <c r="W62" s="4"/>
      <c r="X62" s="4"/>
      <c r="Y62" s="4"/>
    </row>
    <row r="63" spans="1:25" s="50" customFormat="1" ht="15.75" customHeight="1">
      <c r="A63" s="38" t="s">
        <v>55</v>
      </c>
      <c r="B63" s="30">
        <v>59</v>
      </c>
      <c r="C63" s="30">
        <v>50</v>
      </c>
      <c r="D63" s="31">
        <f t="shared" si="13"/>
        <v>-15.254237288135593</v>
      </c>
      <c r="E63" s="30">
        <v>135</v>
      </c>
      <c r="F63" s="30">
        <v>116</v>
      </c>
      <c r="G63" s="31">
        <f t="shared" si="14"/>
        <v>-14.074074074074074</v>
      </c>
      <c r="H63" s="30">
        <v>1383.4</v>
      </c>
      <c r="I63" s="30">
        <v>851.12</v>
      </c>
      <c r="J63" s="69">
        <f t="shared" si="15"/>
        <v>-38.47621801358971</v>
      </c>
      <c r="K63" s="32">
        <f t="shared" si="16"/>
        <v>0.23820097702773627</v>
      </c>
      <c r="L63" s="32">
        <f t="shared" si="8"/>
        <v>0.2149151085321298</v>
      </c>
      <c r="M63" s="32">
        <f t="shared" si="17"/>
        <v>0.08883566060829395</v>
      </c>
      <c r="N63" s="32">
        <f t="shared" si="18"/>
        <v>0.07905784853606673</v>
      </c>
      <c r="O63" s="32">
        <f t="shared" si="19"/>
        <v>0.03613265077047863</v>
      </c>
      <c r="P63" s="32">
        <f t="shared" si="20"/>
        <v>0.02214255569980413</v>
      </c>
      <c r="Q63" s="32">
        <f t="shared" si="21"/>
        <v>2.288135593220339</v>
      </c>
      <c r="R63" s="32">
        <f t="shared" si="22"/>
        <v>2.32</v>
      </c>
      <c r="S63" s="32">
        <f t="shared" si="23"/>
        <v>23.447457627118645</v>
      </c>
      <c r="T63" s="40">
        <f t="shared" si="24"/>
        <v>17.0224</v>
      </c>
      <c r="U63" s="42"/>
      <c r="V63" s="42"/>
      <c r="W63" s="44"/>
      <c r="X63" s="44"/>
      <c r="Y63" s="44"/>
    </row>
    <row r="64" spans="1:25" s="50" customFormat="1" ht="15.75" customHeight="1">
      <c r="A64" s="74" t="s">
        <v>56</v>
      </c>
      <c r="B64" s="75">
        <f>SUM(B65:B74)</f>
        <v>1261</v>
      </c>
      <c r="C64" s="75">
        <f>SUM(C65:C74)</f>
        <v>1158</v>
      </c>
      <c r="D64" s="59">
        <f t="shared" si="13"/>
        <v>-8.16812053925456</v>
      </c>
      <c r="E64" s="75">
        <f>SUM(E65:E74)</f>
        <v>6135</v>
      </c>
      <c r="F64" s="75">
        <f>SUM(F65:F74)</f>
        <v>5925</v>
      </c>
      <c r="G64" s="76">
        <f t="shared" si="14"/>
        <v>-3.4229828850855744</v>
      </c>
      <c r="H64" s="75">
        <f>SUM(H65:H74)</f>
        <v>114590.32</v>
      </c>
      <c r="I64" s="75">
        <f>SUM(I65:I74)</f>
        <v>110580.60000000002</v>
      </c>
      <c r="J64" s="77">
        <f t="shared" si="15"/>
        <v>-3.499178639173</v>
      </c>
      <c r="K64" s="90">
        <f t="shared" si="16"/>
        <v>5.09104122088094</v>
      </c>
      <c r="L64" s="90">
        <v>4.944317481046179</v>
      </c>
      <c r="M64" s="90">
        <f t="shared" si="17"/>
        <v>4.037087243199137</v>
      </c>
      <c r="N64" s="90">
        <f t="shared" si="18"/>
        <v>4.038084073932719</v>
      </c>
      <c r="O64" s="90">
        <f t="shared" si="19"/>
        <v>2.992953602889542</v>
      </c>
      <c r="P64" s="90">
        <f t="shared" si="20"/>
        <v>2.876841214890687</v>
      </c>
      <c r="Q64" s="90">
        <f t="shared" si="21"/>
        <v>4.8651863600317204</v>
      </c>
      <c r="R64" s="90">
        <f t="shared" si="22"/>
        <v>5.116580310880829</v>
      </c>
      <c r="S64" s="90">
        <f t="shared" si="23"/>
        <v>90.87257731958763</v>
      </c>
      <c r="T64" s="91">
        <f t="shared" si="24"/>
        <v>95.49274611398965</v>
      </c>
      <c r="U64" s="34"/>
      <c r="V64" s="51"/>
      <c r="W64" s="44"/>
      <c r="X64" s="44"/>
      <c r="Y64" s="44"/>
    </row>
    <row r="65" spans="1:25" ht="15.75" customHeight="1">
      <c r="A65" s="38" t="s">
        <v>57</v>
      </c>
      <c r="B65" s="30">
        <v>158</v>
      </c>
      <c r="C65" s="30">
        <v>138</v>
      </c>
      <c r="D65" s="31">
        <f t="shared" si="13"/>
        <v>-12.658227848101266</v>
      </c>
      <c r="E65" s="30">
        <v>1073</v>
      </c>
      <c r="F65" s="30">
        <v>877</v>
      </c>
      <c r="G65" s="31">
        <f t="shared" si="14"/>
        <v>-18.266542404473437</v>
      </c>
      <c r="H65" s="30">
        <v>23294.63</v>
      </c>
      <c r="I65" s="30">
        <v>18552.36</v>
      </c>
      <c r="J65" s="69">
        <f t="shared" si="15"/>
        <v>-20.35778202959223</v>
      </c>
      <c r="K65" s="32">
        <f t="shared" si="16"/>
        <v>0.637894141870887</v>
      </c>
      <c r="L65" s="32">
        <f t="shared" si="8"/>
        <v>0.5931656995486783</v>
      </c>
      <c r="M65" s="32">
        <f t="shared" si="17"/>
        <v>0.7060789913533291</v>
      </c>
      <c r="N65" s="32">
        <f t="shared" si="18"/>
        <v>0.5977045962597459</v>
      </c>
      <c r="O65" s="32">
        <f t="shared" si="19"/>
        <v>0.6084261461742912</v>
      </c>
      <c r="P65" s="32">
        <f t="shared" si="20"/>
        <v>0.4826542257999085</v>
      </c>
      <c r="Q65" s="32">
        <f t="shared" si="21"/>
        <v>6.791139240506329</v>
      </c>
      <c r="R65" s="32">
        <f t="shared" si="22"/>
        <v>6.355072463768116</v>
      </c>
      <c r="S65" s="32">
        <f t="shared" si="23"/>
        <v>147.43436708860762</v>
      </c>
      <c r="T65" s="40">
        <f t="shared" si="24"/>
        <v>134.43739130434784</v>
      </c>
      <c r="U65" s="30"/>
      <c r="V65" s="30"/>
      <c r="W65" s="4"/>
      <c r="X65" s="4"/>
      <c r="Y65" s="4"/>
    </row>
    <row r="66" spans="1:25" ht="15.75" customHeight="1">
      <c r="A66" s="38" t="s">
        <v>58</v>
      </c>
      <c r="B66" s="30">
        <v>143</v>
      </c>
      <c r="C66" s="30">
        <v>136</v>
      </c>
      <c r="D66" s="31">
        <f t="shared" si="13"/>
        <v>-4.895104895104895</v>
      </c>
      <c r="E66" s="30">
        <v>697</v>
      </c>
      <c r="F66" s="30">
        <v>763</v>
      </c>
      <c r="G66" s="31">
        <f t="shared" si="14"/>
        <v>9.469153515064562</v>
      </c>
      <c r="H66" s="30">
        <v>8019.11</v>
      </c>
      <c r="I66" s="30">
        <v>9690.42</v>
      </c>
      <c r="J66" s="69">
        <f t="shared" si="15"/>
        <v>20.841589652717076</v>
      </c>
      <c r="K66" s="32">
        <f t="shared" si="16"/>
        <v>0.5773345714401066</v>
      </c>
      <c r="L66" s="32">
        <f t="shared" si="8"/>
        <v>0.5845690952073931</v>
      </c>
      <c r="M66" s="32">
        <f t="shared" si="17"/>
        <v>0.45865522551096954</v>
      </c>
      <c r="N66" s="32">
        <f t="shared" si="18"/>
        <v>0.5200098140777493</v>
      </c>
      <c r="O66" s="32">
        <f t="shared" si="19"/>
        <v>0.20944896712451413</v>
      </c>
      <c r="P66" s="32">
        <f t="shared" si="20"/>
        <v>0.2521038920534072</v>
      </c>
      <c r="Q66" s="32">
        <f t="shared" si="21"/>
        <v>4.874125874125874</v>
      </c>
      <c r="R66" s="32">
        <f t="shared" si="22"/>
        <v>5.610294117647059</v>
      </c>
      <c r="S66" s="32">
        <f t="shared" si="23"/>
        <v>56.0776923076923</v>
      </c>
      <c r="T66" s="40">
        <f t="shared" si="24"/>
        <v>71.25308823529411</v>
      </c>
      <c r="U66" s="30"/>
      <c r="V66" s="30"/>
      <c r="W66" s="4"/>
      <c r="X66" s="4"/>
      <c r="Y66" s="4"/>
    </row>
    <row r="67" spans="1:25" ht="15.75" customHeight="1">
      <c r="A67" s="38" t="s">
        <v>59</v>
      </c>
      <c r="B67" s="30">
        <v>208</v>
      </c>
      <c r="C67" s="30">
        <v>191</v>
      </c>
      <c r="D67" s="31">
        <f t="shared" si="13"/>
        <v>-8.173076923076923</v>
      </c>
      <c r="E67" s="30">
        <v>1178</v>
      </c>
      <c r="F67" s="30">
        <v>1147</v>
      </c>
      <c r="G67" s="31">
        <f t="shared" si="14"/>
        <v>-2.631578947368421</v>
      </c>
      <c r="H67" s="30">
        <v>23074.79</v>
      </c>
      <c r="I67" s="30">
        <v>24326.65</v>
      </c>
      <c r="J67" s="69">
        <f t="shared" si="15"/>
        <v>5.425228138587612</v>
      </c>
      <c r="K67" s="32">
        <f t="shared" si="16"/>
        <v>0.839759376640155</v>
      </c>
      <c r="L67" s="32">
        <f t="shared" si="8"/>
        <v>0.8209757145927359</v>
      </c>
      <c r="M67" s="32">
        <f t="shared" si="17"/>
        <v>0.7751733940486688</v>
      </c>
      <c r="N67" s="32">
        <f t="shared" si="18"/>
        <v>0.7817185540592115</v>
      </c>
      <c r="O67" s="32">
        <f t="shared" si="19"/>
        <v>0.602684204620596</v>
      </c>
      <c r="P67" s="32">
        <f t="shared" si="20"/>
        <v>0.6328769181956013</v>
      </c>
      <c r="Q67" s="32">
        <f t="shared" si="21"/>
        <v>5.663461538461538</v>
      </c>
      <c r="R67" s="32">
        <f t="shared" si="22"/>
        <v>6.005235602094241</v>
      </c>
      <c r="S67" s="32">
        <f t="shared" si="23"/>
        <v>110.93649038461538</v>
      </c>
      <c r="T67" s="40">
        <f t="shared" si="24"/>
        <v>127.36465968586388</v>
      </c>
      <c r="U67" s="30"/>
      <c r="V67" s="30"/>
      <c r="W67" s="4"/>
      <c r="X67" s="4"/>
      <c r="Y67" s="4"/>
    </row>
    <row r="68" spans="1:25" ht="15.75" customHeight="1">
      <c r="A68" s="38" t="s">
        <v>60</v>
      </c>
      <c r="B68" s="30">
        <v>166</v>
      </c>
      <c r="C68" s="30">
        <v>157</v>
      </c>
      <c r="D68" s="31">
        <f t="shared" si="13"/>
        <v>-5.421686746987952</v>
      </c>
      <c r="E68" s="30">
        <v>639</v>
      </c>
      <c r="F68" s="30">
        <v>670</v>
      </c>
      <c r="G68" s="31">
        <f t="shared" si="14"/>
        <v>4.851330203442879</v>
      </c>
      <c r="H68" s="30">
        <v>9003.44</v>
      </c>
      <c r="I68" s="30">
        <v>8981.23</v>
      </c>
      <c r="J68" s="69">
        <f t="shared" si="15"/>
        <v>-0.2466834898661061</v>
      </c>
      <c r="K68" s="32">
        <f t="shared" si="16"/>
        <v>0.6701925794339699</v>
      </c>
      <c r="L68" s="32">
        <f t="shared" si="8"/>
        <v>0.6748334407908876</v>
      </c>
      <c r="M68" s="32">
        <f t="shared" si="17"/>
        <v>0.4204887935459247</v>
      </c>
      <c r="N68" s="32">
        <f t="shared" si="18"/>
        <v>0.45662722861348887</v>
      </c>
      <c r="O68" s="32">
        <f t="shared" si="19"/>
        <v>0.23515841640375745</v>
      </c>
      <c r="P68" s="32">
        <f t="shared" si="20"/>
        <v>0.2336537568471565</v>
      </c>
      <c r="Q68" s="32">
        <f t="shared" si="21"/>
        <v>3.8493975903614457</v>
      </c>
      <c r="R68" s="32">
        <f t="shared" si="22"/>
        <v>4.267515923566879</v>
      </c>
      <c r="S68" s="32">
        <f t="shared" si="23"/>
        <v>54.23759036144579</v>
      </c>
      <c r="T68" s="40">
        <f t="shared" si="24"/>
        <v>57.20528662420382</v>
      </c>
      <c r="U68" s="30"/>
      <c r="V68" s="30"/>
      <c r="W68" s="4"/>
      <c r="X68" s="4"/>
      <c r="Y68" s="4"/>
    </row>
    <row r="69" spans="1:25" ht="15.75" customHeight="1">
      <c r="A69" s="38" t="s">
        <v>61</v>
      </c>
      <c r="B69" s="30">
        <v>153</v>
      </c>
      <c r="C69" s="30">
        <v>131</v>
      </c>
      <c r="D69" s="31">
        <f t="shared" si="13"/>
        <v>-14.37908496732026</v>
      </c>
      <c r="E69" s="30">
        <v>435</v>
      </c>
      <c r="F69" s="30">
        <v>391</v>
      </c>
      <c r="G69" s="31">
        <f t="shared" si="14"/>
        <v>-10.114942528735632</v>
      </c>
      <c r="H69" s="30">
        <v>11025.52</v>
      </c>
      <c r="I69" s="30">
        <v>11053.86</v>
      </c>
      <c r="J69" s="69">
        <f t="shared" si="15"/>
        <v>0.25704003076499016</v>
      </c>
      <c r="K69" s="32">
        <f t="shared" si="16"/>
        <v>0.6177076183939602</v>
      </c>
      <c r="L69" s="32">
        <f t="shared" si="8"/>
        <v>0.5630775843541801</v>
      </c>
      <c r="M69" s="32">
        <f t="shared" si="17"/>
        <v>0.2862482397378361</v>
      </c>
      <c r="N69" s="32">
        <f t="shared" si="18"/>
        <v>0.26647947222070767</v>
      </c>
      <c r="O69" s="32">
        <f t="shared" si="19"/>
        <v>0.2879725775068147</v>
      </c>
      <c r="P69" s="32">
        <f t="shared" si="20"/>
        <v>0.2875748551882659</v>
      </c>
      <c r="Q69" s="32">
        <f t="shared" si="21"/>
        <v>2.843137254901961</v>
      </c>
      <c r="R69" s="32">
        <f t="shared" si="22"/>
        <v>2.984732824427481</v>
      </c>
      <c r="S69" s="32">
        <f t="shared" si="23"/>
        <v>72.06222222222223</v>
      </c>
      <c r="T69" s="40">
        <f t="shared" si="24"/>
        <v>84.38061068702291</v>
      </c>
      <c r="U69" s="30"/>
      <c r="V69" s="30"/>
      <c r="W69" s="4"/>
      <c r="X69" s="4"/>
      <c r="Y69" s="4"/>
    </row>
    <row r="70" spans="1:25" ht="15.75" customHeight="1">
      <c r="A70" s="38" t="s">
        <v>62</v>
      </c>
      <c r="B70" s="30">
        <v>92</v>
      </c>
      <c r="C70" s="30">
        <v>80</v>
      </c>
      <c r="D70" s="31">
        <f t="shared" si="13"/>
        <v>-13.043478260869565</v>
      </c>
      <c r="E70" s="30">
        <v>316</v>
      </c>
      <c r="F70" s="30">
        <v>285</v>
      </c>
      <c r="G70" s="31">
        <f t="shared" si="14"/>
        <v>-9.81012658227848</v>
      </c>
      <c r="H70" s="30">
        <v>3541.12</v>
      </c>
      <c r="I70" s="30">
        <v>3303.35</v>
      </c>
      <c r="J70" s="69">
        <f t="shared" si="15"/>
        <v>-6.714542291704319</v>
      </c>
      <c r="K70" s="32">
        <f t="shared" si="16"/>
        <v>0.3714320319754532</v>
      </c>
      <c r="L70" s="32">
        <f t="shared" si="8"/>
        <v>0.3438641736514077</v>
      </c>
      <c r="M70" s="32">
        <f t="shared" si="17"/>
        <v>0.20794125001645106</v>
      </c>
      <c r="N70" s="32">
        <f t="shared" si="18"/>
        <v>0.19423695545499156</v>
      </c>
      <c r="O70" s="32">
        <f t="shared" si="19"/>
        <v>0.09248955638019175</v>
      </c>
      <c r="P70" s="32">
        <f t="shared" si="20"/>
        <v>0.0859392463706034</v>
      </c>
      <c r="Q70" s="32">
        <f t="shared" si="21"/>
        <v>3.4347826086956523</v>
      </c>
      <c r="R70" s="32">
        <f t="shared" si="22"/>
        <v>3.5625</v>
      </c>
      <c r="S70" s="32">
        <f t="shared" si="23"/>
        <v>38.490434782608695</v>
      </c>
      <c r="T70" s="40">
        <f t="shared" si="24"/>
        <v>41.291875</v>
      </c>
      <c r="U70" s="30"/>
      <c r="V70" s="30"/>
      <c r="W70" s="4"/>
      <c r="X70" s="4"/>
      <c r="Y70" s="4"/>
    </row>
    <row r="71" spans="1:25" ht="15.75" customHeight="1">
      <c r="A71" s="38" t="s">
        <v>63</v>
      </c>
      <c r="B71" s="30">
        <v>101</v>
      </c>
      <c r="C71" s="30">
        <v>86</v>
      </c>
      <c r="D71" s="31">
        <f t="shared" si="13"/>
        <v>-14.85148514851485</v>
      </c>
      <c r="E71" s="30">
        <v>317</v>
      </c>
      <c r="F71" s="30">
        <v>279</v>
      </c>
      <c r="G71" s="31">
        <f t="shared" si="14"/>
        <v>-11.987381703470032</v>
      </c>
      <c r="H71" s="30">
        <v>3287.3</v>
      </c>
      <c r="I71" s="30">
        <v>2522.82</v>
      </c>
      <c r="J71" s="69">
        <f t="shared" si="15"/>
        <v>-23.25555927356797</v>
      </c>
      <c r="K71" s="32">
        <f t="shared" si="16"/>
        <v>0.40776777423392147</v>
      </c>
      <c r="L71" s="32">
        <f>C71/$C$5*100</f>
        <v>0.3696539866752633</v>
      </c>
      <c r="M71" s="32">
        <f t="shared" si="17"/>
        <v>0.20859929194688284</v>
      </c>
      <c r="N71" s="32">
        <f t="shared" si="18"/>
        <v>0.1901477563927812</v>
      </c>
      <c r="O71" s="32">
        <f t="shared" si="19"/>
        <v>0.08586010038874829</v>
      </c>
      <c r="P71" s="32">
        <f t="shared" si="20"/>
        <v>0.06563314499786148</v>
      </c>
      <c r="Q71" s="32">
        <f t="shared" si="21"/>
        <v>3.1386138613861387</v>
      </c>
      <c r="R71" s="32">
        <f t="shared" si="22"/>
        <v>3.244186046511628</v>
      </c>
      <c r="S71" s="32">
        <f t="shared" si="23"/>
        <v>32.54752475247525</v>
      </c>
      <c r="T71" s="40">
        <f t="shared" si="24"/>
        <v>29.33511627906977</v>
      </c>
      <c r="U71" s="30"/>
      <c r="V71" s="30"/>
      <c r="W71" s="4"/>
      <c r="X71" s="4"/>
      <c r="Y71" s="4"/>
    </row>
    <row r="72" spans="1:25" ht="15.75" customHeight="1">
      <c r="A72" s="38" t="s">
        <v>64</v>
      </c>
      <c r="B72" s="30">
        <v>134</v>
      </c>
      <c r="C72" s="30">
        <v>131</v>
      </c>
      <c r="D72" s="31">
        <f t="shared" si="13"/>
        <v>-2.2388059701492535</v>
      </c>
      <c r="E72" s="30">
        <v>1053</v>
      </c>
      <c r="F72" s="30">
        <v>1041</v>
      </c>
      <c r="G72" s="31">
        <f t="shared" si="14"/>
        <v>-1.1396011396011396</v>
      </c>
      <c r="H72" s="30">
        <v>27871.79</v>
      </c>
      <c r="I72" s="30">
        <v>25899.97</v>
      </c>
      <c r="J72" s="69">
        <f t="shared" si="15"/>
        <v>-7.074608412305057</v>
      </c>
      <c r="K72" s="32">
        <f t="shared" si="16"/>
        <v>0.5409988291816383</v>
      </c>
      <c r="L72" s="32">
        <f>C72/$C$5*100</f>
        <v>0.5630775843541801</v>
      </c>
      <c r="M72" s="32">
        <f t="shared" si="17"/>
        <v>0.6929181527446928</v>
      </c>
      <c r="N72" s="32">
        <f t="shared" si="18"/>
        <v>0.7094760372934954</v>
      </c>
      <c r="O72" s="32">
        <f t="shared" si="19"/>
        <v>0.7279757513503821</v>
      </c>
      <c r="P72" s="32">
        <f t="shared" si="20"/>
        <v>0.6738080744762854</v>
      </c>
      <c r="Q72" s="32">
        <f t="shared" si="21"/>
        <v>7.858208955223881</v>
      </c>
      <c r="R72" s="32">
        <f t="shared" si="22"/>
        <v>7.9465648854961835</v>
      </c>
      <c r="S72" s="32">
        <f t="shared" si="23"/>
        <v>207.9984328358209</v>
      </c>
      <c r="T72" s="40">
        <f t="shared" si="24"/>
        <v>197.70969465648855</v>
      </c>
      <c r="U72" s="30"/>
      <c r="V72" s="30"/>
      <c r="W72" s="4"/>
      <c r="X72" s="4"/>
      <c r="Y72" s="4"/>
    </row>
    <row r="73" spans="1:25" ht="15.75" customHeight="1">
      <c r="A73" s="38" t="s">
        <v>65</v>
      </c>
      <c r="B73" s="30">
        <v>22</v>
      </c>
      <c r="C73" s="30">
        <v>23</v>
      </c>
      <c r="D73" s="31">
        <f t="shared" si="13"/>
        <v>4.545454545454546</v>
      </c>
      <c r="E73" s="30">
        <v>71</v>
      </c>
      <c r="F73" s="30">
        <v>73</v>
      </c>
      <c r="G73" s="31">
        <f t="shared" si="14"/>
        <v>2.8169014084507045</v>
      </c>
      <c r="H73" s="30">
        <v>722.69</v>
      </c>
      <c r="I73" s="30">
        <v>555.69</v>
      </c>
      <c r="J73" s="69">
        <f t="shared" si="15"/>
        <v>-23.108109977998865</v>
      </c>
      <c r="K73" s="32">
        <f t="shared" si="16"/>
        <v>0.08882070329847794</v>
      </c>
      <c r="L73" s="32">
        <f>C73/$C$5*100</f>
        <v>0.0988609499247797</v>
      </c>
      <c r="M73" s="32">
        <f t="shared" si="17"/>
        <v>0.04672097706065831</v>
      </c>
      <c r="N73" s="32">
        <f t="shared" si="18"/>
        <v>0.04975192192355925</v>
      </c>
      <c r="O73" s="32">
        <f t="shared" si="19"/>
        <v>0.01887574482096082</v>
      </c>
      <c r="P73" s="32">
        <f t="shared" si="20"/>
        <v>0.01445671206977178</v>
      </c>
      <c r="Q73" s="32">
        <f t="shared" si="21"/>
        <v>3.227272727272727</v>
      </c>
      <c r="R73" s="32">
        <f t="shared" si="22"/>
        <v>3.1739130434782608</v>
      </c>
      <c r="S73" s="32">
        <f t="shared" si="23"/>
        <v>32.849545454545456</v>
      </c>
      <c r="T73" s="40">
        <f t="shared" si="24"/>
        <v>24.160434782608696</v>
      </c>
      <c r="U73" s="30"/>
      <c r="V73" s="30"/>
      <c r="W73" s="4"/>
      <c r="X73" s="4"/>
      <c r="Y73" s="4"/>
    </row>
    <row r="74" spans="1:25" s="50" customFormat="1" ht="15.75" customHeight="1">
      <c r="A74" s="41" t="s">
        <v>66</v>
      </c>
      <c r="B74" s="42">
        <v>84</v>
      </c>
      <c r="C74" s="42">
        <v>85</v>
      </c>
      <c r="D74" s="43">
        <f t="shared" si="13"/>
        <v>1.1904761904761905</v>
      </c>
      <c r="E74" s="42">
        <v>356</v>
      </c>
      <c r="F74" s="42">
        <v>399</v>
      </c>
      <c r="G74" s="43">
        <f t="shared" si="14"/>
        <v>12.07865168539326</v>
      </c>
      <c r="H74" s="42">
        <v>4749.93</v>
      </c>
      <c r="I74" s="30">
        <v>5694.25</v>
      </c>
      <c r="J74" s="69">
        <f t="shared" si="15"/>
        <v>19.880714031575195</v>
      </c>
      <c r="K74" s="92">
        <f t="shared" si="16"/>
        <v>0.3391335944123703</v>
      </c>
      <c r="L74" s="92">
        <f>C74/$C$5*100</f>
        <v>0.3653556845046207</v>
      </c>
      <c r="M74" s="92">
        <f t="shared" si="17"/>
        <v>0.23426292723372333</v>
      </c>
      <c r="N74" s="92">
        <f t="shared" si="18"/>
        <v>0.27193173763698814</v>
      </c>
      <c r="O74" s="92">
        <f t="shared" si="19"/>
        <v>0.1240621381192855</v>
      </c>
      <c r="P74" s="92">
        <f t="shared" si="20"/>
        <v>0.14814038889182451</v>
      </c>
      <c r="Q74" s="92">
        <f t="shared" si="21"/>
        <v>4.238095238095238</v>
      </c>
      <c r="R74" s="92">
        <f t="shared" si="22"/>
        <v>4.694117647058824</v>
      </c>
      <c r="S74" s="92">
        <f t="shared" si="23"/>
        <v>56.54678571428572</v>
      </c>
      <c r="T74" s="93">
        <f t="shared" si="24"/>
        <v>66.99117647058823</v>
      </c>
      <c r="U74" s="42"/>
      <c r="V74" s="42"/>
      <c r="W74" s="44"/>
      <c r="X74" s="44"/>
      <c r="Y74" s="44"/>
    </row>
    <row r="75" spans="1:25" s="50" customFormat="1" ht="15.75" customHeight="1">
      <c r="A75" s="81" t="s">
        <v>67</v>
      </c>
      <c r="B75" s="55">
        <f>SUM(B76:B79)</f>
        <v>244</v>
      </c>
      <c r="C75" s="55">
        <f>SUM(C76:C79)</f>
        <v>229</v>
      </c>
      <c r="D75" s="54">
        <f t="shared" si="13"/>
        <v>-6.147540983606557</v>
      </c>
      <c r="E75" s="55">
        <f>SUM(E76:E79)</f>
        <v>888</v>
      </c>
      <c r="F75" s="55">
        <f>SUM(F76:F79)</f>
        <v>877</v>
      </c>
      <c r="G75" s="82">
        <f t="shared" si="14"/>
        <v>-1.2387387387387387</v>
      </c>
      <c r="H75" s="55">
        <f>SUM(H76:H79)</f>
        <v>14272.69</v>
      </c>
      <c r="I75" s="75">
        <f>SUM(I76:I79)</f>
        <v>14159.12</v>
      </c>
      <c r="J75" s="77">
        <f t="shared" si="15"/>
        <v>-0.7957154537792085</v>
      </c>
      <c r="K75" s="94">
        <f t="shared" si="16"/>
        <v>0.985102345674028</v>
      </c>
      <c r="L75" s="94">
        <v>0.928646570174484</v>
      </c>
      <c r="M75" s="94">
        <f t="shared" si="17"/>
        <v>0.5843412342234447</v>
      </c>
      <c r="N75" s="94">
        <f t="shared" si="18"/>
        <v>0.5977045962597459</v>
      </c>
      <c r="O75" s="94">
        <f t="shared" si="19"/>
        <v>0.37278453326969974</v>
      </c>
      <c r="P75" s="94">
        <f t="shared" si="20"/>
        <v>0.36836063452886864</v>
      </c>
      <c r="Q75" s="94">
        <f t="shared" si="21"/>
        <v>3.639344262295082</v>
      </c>
      <c r="R75" s="94">
        <f t="shared" si="22"/>
        <v>3.8296943231441047</v>
      </c>
      <c r="S75" s="94">
        <f t="shared" si="23"/>
        <v>58.494631147540986</v>
      </c>
      <c r="T75" s="95">
        <f t="shared" si="24"/>
        <v>61.83021834061136</v>
      </c>
      <c r="U75" s="51"/>
      <c r="V75" s="51"/>
      <c r="W75" s="44"/>
      <c r="X75" s="44"/>
      <c r="Y75" s="44"/>
    </row>
    <row r="76" spans="1:25" ht="15.75" customHeight="1">
      <c r="A76" s="38" t="s">
        <v>68</v>
      </c>
      <c r="B76" s="30">
        <v>90</v>
      </c>
      <c r="C76" s="30">
        <v>84</v>
      </c>
      <c r="D76" s="56">
        <f t="shared" si="13"/>
        <v>-6.666666666666667</v>
      </c>
      <c r="E76" s="30">
        <v>381</v>
      </c>
      <c r="F76" s="30">
        <v>373</v>
      </c>
      <c r="G76" s="31">
        <f t="shared" si="14"/>
        <v>-2.099737532808399</v>
      </c>
      <c r="H76" s="30">
        <v>7867.17</v>
      </c>
      <c r="I76" s="30">
        <v>7391.16</v>
      </c>
      <c r="J76" s="69">
        <f t="shared" si="15"/>
        <v>-6.05058744122728</v>
      </c>
      <c r="K76" s="32">
        <f t="shared" si="16"/>
        <v>0.3633574225846825</v>
      </c>
      <c r="L76" s="32">
        <f>C76/$C$5*100</f>
        <v>0.36105738233397805</v>
      </c>
      <c r="M76" s="32">
        <f t="shared" si="17"/>
        <v>0.2507139754945185</v>
      </c>
      <c r="N76" s="32">
        <f t="shared" si="18"/>
        <v>0.25421187503407666</v>
      </c>
      <c r="O76" s="32">
        <f t="shared" si="19"/>
        <v>0.2054804873225288</v>
      </c>
      <c r="P76" s="32">
        <f t="shared" si="20"/>
        <v>0.19228683615255698</v>
      </c>
      <c r="Q76" s="32">
        <f t="shared" si="21"/>
        <v>4.233333333333333</v>
      </c>
      <c r="R76" s="32">
        <f t="shared" si="22"/>
        <v>4.440476190476191</v>
      </c>
      <c r="S76" s="32">
        <f t="shared" si="23"/>
        <v>87.413</v>
      </c>
      <c r="T76" s="40">
        <f t="shared" si="24"/>
        <v>87.99</v>
      </c>
      <c r="U76" s="30"/>
      <c r="V76" s="30"/>
      <c r="W76" s="4"/>
      <c r="X76" s="4"/>
      <c r="Y76" s="4"/>
    </row>
    <row r="77" spans="1:25" ht="15.75" customHeight="1">
      <c r="A77" s="38" t="s">
        <v>69</v>
      </c>
      <c r="B77" s="30">
        <v>28</v>
      </c>
      <c r="C77" s="30">
        <v>27</v>
      </c>
      <c r="D77" s="56">
        <f t="shared" si="13"/>
        <v>-3.571428571428571</v>
      </c>
      <c r="E77" s="30">
        <v>76</v>
      </c>
      <c r="F77" s="30">
        <v>67</v>
      </c>
      <c r="G77" s="31">
        <f t="shared" si="14"/>
        <v>-11.842105263157894</v>
      </c>
      <c r="H77" s="30">
        <v>599.1</v>
      </c>
      <c r="I77" s="30">
        <v>485.7</v>
      </c>
      <c r="J77" s="69">
        <f t="shared" si="15"/>
        <v>-18.92839258888333</v>
      </c>
      <c r="K77" s="32">
        <f t="shared" si="16"/>
        <v>0.11304453147079009</v>
      </c>
      <c r="L77" s="32">
        <f>C77/$C$5*100</f>
        <v>0.11605415860735009</v>
      </c>
      <c r="M77" s="32">
        <f t="shared" si="17"/>
        <v>0.050011186712817346</v>
      </c>
      <c r="N77" s="32">
        <f t="shared" si="18"/>
        <v>0.04566272286134889</v>
      </c>
      <c r="O77" s="32">
        <f t="shared" si="19"/>
        <v>0.015647731008091473</v>
      </c>
      <c r="P77" s="32">
        <f t="shared" si="20"/>
        <v>0.012635867214252826</v>
      </c>
      <c r="Q77" s="32">
        <f t="shared" si="21"/>
        <v>2.7142857142857144</v>
      </c>
      <c r="R77" s="32">
        <f t="shared" si="22"/>
        <v>2.4814814814814814</v>
      </c>
      <c r="S77" s="32">
        <f t="shared" si="23"/>
        <v>21.396428571428572</v>
      </c>
      <c r="T77" s="40">
        <f t="shared" si="24"/>
        <v>17.988888888888887</v>
      </c>
      <c r="U77" s="30"/>
      <c r="V77" s="30"/>
      <c r="W77" s="4"/>
      <c r="X77" s="4"/>
      <c r="Y77" s="4"/>
    </row>
    <row r="78" spans="1:25" ht="15.75" customHeight="1">
      <c r="A78" s="38" t="s">
        <v>70</v>
      </c>
      <c r="B78" s="30">
        <v>72</v>
      </c>
      <c r="C78" s="30">
        <v>71</v>
      </c>
      <c r="D78" s="56">
        <f t="shared" si="13"/>
        <v>-1.3888888888888888</v>
      </c>
      <c r="E78" s="30">
        <v>261</v>
      </c>
      <c r="F78" s="30">
        <v>270</v>
      </c>
      <c r="G78" s="31">
        <f t="shared" si="14"/>
        <v>3.4482758620689653</v>
      </c>
      <c r="H78" s="30">
        <v>3482.24</v>
      </c>
      <c r="I78" s="30">
        <v>4181.34</v>
      </c>
      <c r="J78" s="69">
        <f t="shared" si="15"/>
        <v>20.076157875390564</v>
      </c>
      <c r="K78" s="32">
        <f t="shared" si="16"/>
        <v>0.29068593806774595</v>
      </c>
      <c r="L78" s="32">
        <f>C78/$C$5*100</f>
        <v>0.3051794541156243</v>
      </c>
      <c r="M78" s="32">
        <f t="shared" si="17"/>
        <v>0.17174894384270165</v>
      </c>
      <c r="N78" s="32">
        <f t="shared" si="18"/>
        <v>0.1840139577994657</v>
      </c>
      <c r="O78" s="32">
        <f t="shared" si="19"/>
        <v>0.09095168557105067</v>
      </c>
      <c r="P78" s="32">
        <f t="shared" si="20"/>
        <v>0.10878084623768564</v>
      </c>
      <c r="Q78" s="32">
        <f t="shared" si="21"/>
        <v>3.625</v>
      </c>
      <c r="R78" s="32">
        <f t="shared" si="22"/>
        <v>3.8028169014084505</v>
      </c>
      <c r="S78" s="32">
        <f t="shared" si="23"/>
        <v>48.364444444444445</v>
      </c>
      <c r="T78" s="40">
        <f t="shared" si="24"/>
        <v>58.89211267605634</v>
      </c>
      <c r="U78" s="30"/>
      <c r="V78" s="30"/>
      <c r="W78" s="4"/>
      <c r="X78" s="4"/>
      <c r="Y78" s="4"/>
    </row>
    <row r="79" spans="1:25" s="50" customFormat="1" ht="15.75" customHeight="1">
      <c r="A79" s="41" t="s">
        <v>71</v>
      </c>
      <c r="B79" s="42">
        <v>54</v>
      </c>
      <c r="C79" s="42">
        <v>47</v>
      </c>
      <c r="D79" s="57">
        <f t="shared" si="13"/>
        <v>-12.962962962962962</v>
      </c>
      <c r="E79" s="42">
        <v>170</v>
      </c>
      <c r="F79" s="42">
        <v>167</v>
      </c>
      <c r="G79" s="43">
        <f t="shared" si="14"/>
        <v>-1.7647058823529411</v>
      </c>
      <c r="H79" s="42">
        <v>2324.18</v>
      </c>
      <c r="I79" s="30">
        <v>2100.92</v>
      </c>
      <c r="J79" s="69">
        <f t="shared" si="15"/>
        <v>-9.605968556652229</v>
      </c>
      <c r="K79" s="92">
        <f t="shared" si="16"/>
        <v>0.21801445355080945</v>
      </c>
      <c r="L79" s="92">
        <f>C79/$C$5*100</f>
        <v>0.20202020202020202</v>
      </c>
      <c r="M79" s="92">
        <f t="shared" si="17"/>
        <v>0.11186712817340722</v>
      </c>
      <c r="N79" s="92">
        <f t="shared" si="18"/>
        <v>0.1138160405648547</v>
      </c>
      <c r="O79" s="92">
        <f t="shared" si="19"/>
        <v>0.06070462936802878</v>
      </c>
      <c r="P79" s="92">
        <f t="shared" si="20"/>
        <v>0.05465708492437318</v>
      </c>
      <c r="Q79" s="92">
        <f t="shared" si="21"/>
        <v>3.1481481481481484</v>
      </c>
      <c r="R79" s="92">
        <f t="shared" si="22"/>
        <v>3.5531914893617023</v>
      </c>
      <c r="S79" s="92">
        <f t="shared" si="23"/>
        <v>43.04037037037037</v>
      </c>
      <c r="T79" s="93">
        <f t="shared" si="24"/>
        <v>44.700425531914895</v>
      </c>
      <c r="U79" s="42"/>
      <c r="V79" s="42"/>
      <c r="W79" s="44"/>
      <c r="X79" s="44"/>
      <c r="Y79" s="44"/>
    </row>
    <row r="80" spans="1:25" s="50" customFormat="1" ht="15.75" customHeight="1">
      <c r="A80" s="81" t="s">
        <v>72</v>
      </c>
      <c r="B80" s="55">
        <f>SUM(B81)</f>
        <v>105</v>
      </c>
      <c r="C80" s="55">
        <f>SUM(C81)</f>
        <v>91</v>
      </c>
      <c r="D80" s="43">
        <f t="shared" si="13"/>
        <v>-13.333333333333334</v>
      </c>
      <c r="E80" s="55">
        <f>SUM(E81)</f>
        <v>680</v>
      </c>
      <c r="F80" s="55">
        <f>SUM(F81)</f>
        <v>394</v>
      </c>
      <c r="G80" s="54">
        <f t="shared" si="14"/>
        <v>-42.05882352941177</v>
      </c>
      <c r="H80" s="55">
        <f>SUM(H81)</f>
        <v>5901.48</v>
      </c>
      <c r="I80" s="75">
        <f>SUM(I81)</f>
        <v>5995.83</v>
      </c>
      <c r="J80" s="77">
        <f t="shared" si="15"/>
        <v>1.5987514996238295</v>
      </c>
      <c r="K80" s="94">
        <f t="shared" si="16"/>
        <v>0.4239169930154629</v>
      </c>
      <c r="L80" s="94">
        <v>0.40628287445133676</v>
      </c>
      <c r="M80" s="94">
        <f t="shared" si="17"/>
        <v>0.44746851269362886</v>
      </c>
      <c r="N80" s="94">
        <f t="shared" si="18"/>
        <v>0.26852407175181287</v>
      </c>
      <c r="O80" s="94">
        <f t="shared" si="19"/>
        <v>0.15413916139147332</v>
      </c>
      <c r="P80" s="94">
        <f t="shared" si="20"/>
        <v>0.15598622960517505</v>
      </c>
      <c r="Q80" s="94">
        <f t="shared" si="21"/>
        <v>6.476190476190476</v>
      </c>
      <c r="R80" s="94">
        <f t="shared" si="22"/>
        <v>4.329670329670329</v>
      </c>
      <c r="S80" s="94">
        <f t="shared" si="23"/>
        <v>56.20457142857143</v>
      </c>
      <c r="T80" s="95">
        <f t="shared" si="24"/>
        <v>65.88824175824176</v>
      </c>
      <c r="U80" s="51"/>
      <c r="V80" s="51"/>
      <c r="W80" s="44"/>
      <c r="X80" s="44"/>
      <c r="Y80" s="44"/>
    </row>
    <row r="81" spans="1:25" s="50" customFormat="1" ht="15.75" customHeight="1">
      <c r="A81" s="41" t="s">
        <v>73</v>
      </c>
      <c r="B81" s="42">
        <v>105</v>
      </c>
      <c r="C81" s="42">
        <v>91</v>
      </c>
      <c r="D81" s="43">
        <f t="shared" si="13"/>
        <v>-13.333333333333334</v>
      </c>
      <c r="E81" s="42">
        <v>680</v>
      </c>
      <c r="F81" s="42">
        <v>394</v>
      </c>
      <c r="G81" s="54">
        <f t="shared" si="14"/>
        <v>-42.05882352941177</v>
      </c>
      <c r="H81" s="42">
        <v>5901.48</v>
      </c>
      <c r="I81" s="42">
        <v>5995.83</v>
      </c>
      <c r="J81" s="83">
        <f t="shared" si="15"/>
        <v>1.5987514996238295</v>
      </c>
      <c r="K81" s="92">
        <f t="shared" si="16"/>
        <v>0.4239169930154629</v>
      </c>
      <c r="L81" s="92">
        <f aca="true" t="shared" si="25" ref="L81:L95">C81/$C$5*100</f>
        <v>0.39114549752847627</v>
      </c>
      <c r="M81" s="92">
        <f t="shared" si="17"/>
        <v>0.44746851269362886</v>
      </c>
      <c r="N81" s="92">
        <f t="shared" si="18"/>
        <v>0.26852407175181287</v>
      </c>
      <c r="O81" s="92">
        <f t="shared" si="19"/>
        <v>0.15413916139147332</v>
      </c>
      <c r="P81" s="92">
        <f t="shared" si="20"/>
        <v>0.15598622960517505</v>
      </c>
      <c r="Q81" s="92">
        <f t="shared" si="21"/>
        <v>6.476190476190476</v>
      </c>
      <c r="R81" s="92">
        <f t="shared" si="22"/>
        <v>4.329670329670329</v>
      </c>
      <c r="S81" s="92">
        <f t="shared" si="23"/>
        <v>56.20457142857143</v>
      </c>
      <c r="T81" s="93">
        <f t="shared" si="24"/>
        <v>65.88824175824176</v>
      </c>
      <c r="U81" s="42"/>
      <c r="V81" s="42"/>
      <c r="W81" s="44"/>
      <c r="X81" s="44"/>
      <c r="Y81" s="44"/>
    </row>
    <row r="82" spans="1:25" s="50" customFormat="1" ht="15.75" customHeight="1">
      <c r="A82" s="81" t="s">
        <v>74</v>
      </c>
      <c r="B82" s="55">
        <f>SUM(B83:B87)</f>
        <v>1050</v>
      </c>
      <c r="C82" s="55">
        <f>SUM(C83:C87)</f>
        <v>972</v>
      </c>
      <c r="D82" s="54">
        <f t="shared" si="13"/>
        <v>-7.428571428571429</v>
      </c>
      <c r="E82" s="55">
        <f>SUM(E83:E87)</f>
        <v>4670</v>
      </c>
      <c r="F82" s="55">
        <f>SUM(F83:F87)</f>
        <v>4311</v>
      </c>
      <c r="G82" s="82">
        <f t="shared" si="14"/>
        <v>-7.687366167023554</v>
      </c>
      <c r="H82" s="55">
        <f>SUM(H83:H87)</f>
        <v>72067.72</v>
      </c>
      <c r="I82" s="55">
        <f>SUM(I83:I87)</f>
        <v>73134.02</v>
      </c>
      <c r="J82" s="77">
        <f t="shared" si="15"/>
        <v>1.4795805944742013</v>
      </c>
      <c r="K82" s="94">
        <f t="shared" si="16"/>
        <v>4.239169930154628</v>
      </c>
      <c r="L82" s="94">
        <v>4.262342656074292</v>
      </c>
      <c r="M82" s="94">
        <f t="shared" si="17"/>
        <v>3.0730558151165392</v>
      </c>
      <c r="N82" s="94">
        <f t="shared" si="18"/>
        <v>2.9380895261981355</v>
      </c>
      <c r="O82" s="94">
        <f t="shared" si="19"/>
        <v>1.8823173041670072</v>
      </c>
      <c r="P82" s="94">
        <f t="shared" si="20"/>
        <v>1.902639006721249</v>
      </c>
      <c r="Q82" s="94">
        <f t="shared" si="21"/>
        <v>4.447619047619048</v>
      </c>
      <c r="R82" s="94">
        <f t="shared" si="22"/>
        <v>4.435185185185185</v>
      </c>
      <c r="S82" s="94">
        <f t="shared" si="23"/>
        <v>68.63592380952382</v>
      </c>
      <c r="T82" s="95">
        <f t="shared" si="24"/>
        <v>75.24076131687244</v>
      </c>
      <c r="U82" s="51"/>
      <c r="V82" s="42"/>
      <c r="W82" s="44"/>
      <c r="X82" s="44"/>
      <c r="Y82" s="44"/>
    </row>
    <row r="83" spans="1:25" ht="15.75" customHeight="1">
      <c r="A83" s="38" t="s">
        <v>75</v>
      </c>
      <c r="B83" s="30">
        <v>126</v>
      </c>
      <c r="C83" s="30">
        <v>109</v>
      </c>
      <c r="D83" s="31">
        <f t="shared" si="13"/>
        <v>-13.492063492063492</v>
      </c>
      <c r="E83" s="30">
        <v>386</v>
      </c>
      <c r="F83" s="30">
        <v>344</v>
      </c>
      <c r="G83" s="31">
        <f t="shared" si="14"/>
        <v>-10.880829015544041</v>
      </c>
      <c r="H83" s="30">
        <v>4504.16</v>
      </c>
      <c r="I83" s="30">
        <v>3933.63</v>
      </c>
      <c r="J83" s="70">
        <f t="shared" si="15"/>
        <v>-12.666734751873818</v>
      </c>
      <c r="K83" s="32">
        <f t="shared" si="16"/>
        <v>0.5087003916185554</v>
      </c>
      <c r="L83" s="32">
        <f t="shared" si="25"/>
        <v>0.468514936600043</v>
      </c>
      <c r="M83" s="32">
        <f t="shared" si="17"/>
        <v>0.25400418514667755</v>
      </c>
      <c r="N83" s="32">
        <f t="shared" si="18"/>
        <v>0.23444741290005996</v>
      </c>
      <c r="O83" s="32">
        <f t="shared" si="19"/>
        <v>0.11764293790252928</v>
      </c>
      <c r="P83" s="32">
        <f t="shared" si="20"/>
        <v>0.10233647591105899</v>
      </c>
      <c r="Q83" s="32">
        <f t="shared" si="21"/>
        <v>3.0634920634920637</v>
      </c>
      <c r="R83" s="32">
        <f t="shared" si="22"/>
        <v>3.1559633027522938</v>
      </c>
      <c r="S83" s="32">
        <f t="shared" si="23"/>
        <v>35.747301587301585</v>
      </c>
      <c r="T83" s="40">
        <f t="shared" si="24"/>
        <v>36.088348623853214</v>
      </c>
      <c r="U83" s="30"/>
      <c r="V83" s="30"/>
      <c r="W83" s="4"/>
      <c r="X83" s="4"/>
      <c r="Y83" s="4"/>
    </row>
    <row r="84" spans="1:25" ht="15.75" customHeight="1">
      <c r="A84" s="38" t="s">
        <v>76</v>
      </c>
      <c r="B84" s="30">
        <v>170</v>
      </c>
      <c r="C84" s="30">
        <v>151</v>
      </c>
      <c r="D84" s="31">
        <f t="shared" si="13"/>
        <v>-11.176470588235295</v>
      </c>
      <c r="E84" s="30">
        <v>525</v>
      </c>
      <c r="F84" s="30">
        <v>486</v>
      </c>
      <c r="G84" s="31">
        <f t="shared" si="14"/>
        <v>-7.428571428571429</v>
      </c>
      <c r="H84" s="30">
        <v>6849.4</v>
      </c>
      <c r="I84" s="30">
        <v>5875.85</v>
      </c>
      <c r="J84" s="70">
        <f t="shared" si="15"/>
        <v>-14.213653750693481</v>
      </c>
      <c r="K84" s="32">
        <f t="shared" si="16"/>
        <v>0.6863417982155113</v>
      </c>
      <c r="L84" s="32">
        <f t="shared" si="25"/>
        <v>0.6490436277670321</v>
      </c>
      <c r="M84" s="32">
        <f t="shared" si="17"/>
        <v>0.3454720134766987</v>
      </c>
      <c r="N84" s="32">
        <f t="shared" si="18"/>
        <v>0.3312251240390382</v>
      </c>
      <c r="O84" s="32">
        <f t="shared" si="19"/>
        <v>0.17889762771961565</v>
      </c>
      <c r="P84" s="32">
        <f t="shared" si="20"/>
        <v>0.15286485561224517</v>
      </c>
      <c r="Q84" s="32">
        <f t="shared" si="21"/>
        <v>3.088235294117647</v>
      </c>
      <c r="R84" s="32">
        <f t="shared" si="22"/>
        <v>3.218543046357616</v>
      </c>
      <c r="S84" s="32">
        <f t="shared" si="23"/>
        <v>40.290588235294116</v>
      </c>
      <c r="T84" s="40">
        <f t="shared" si="24"/>
        <v>38.91291390728477</v>
      </c>
      <c r="U84" s="30"/>
      <c r="V84" s="30"/>
      <c r="W84" s="4"/>
      <c r="X84" s="4"/>
      <c r="Y84" s="4"/>
    </row>
    <row r="85" spans="1:25" ht="15.75" customHeight="1">
      <c r="A85" s="38" t="s">
        <v>77</v>
      </c>
      <c r="B85" s="30">
        <v>197</v>
      </c>
      <c r="C85" s="30">
        <v>178</v>
      </c>
      <c r="D85" s="31">
        <f t="shared" si="13"/>
        <v>-9.644670050761421</v>
      </c>
      <c r="E85" s="30">
        <v>748</v>
      </c>
      <c r="F85" s="30">
        <v>717</v>
      </c>
      <c r="G85" s="31">
        <f t="shared" si="14"/>
        <v>-4.144385026737968</v>
      </c>
      <c r="H85" s="30">
        <v>13093.11</v>
      </c>
      <c r="I85" s="30">
        <v>12267.7</v>
      </c>
      <c r="J85" s="70">
        <f t="shared" si="15"/>
        <v>-6.3041553916525555</v>
      </c>
      <c r="K85" s="32">
        <f t="shared" si="16"/>
        <v>0.795349024990916</v>
      </c>
      <c r="L85" s="32">
        <f t="shared" si="25"/>
        <v>0.7650977863743821</v>
      </c>
      <c r="M85" s="32">
        <f t="shared" si="17"/>
        <v>0.4922153639629917</v>
      </c>
      <c r="N85" s="32">
        <f t="shared" si="18"/>
        <v>0.48865928793413665</v>
      </c>
      <c r="O85" s="32">
        <f t="shared" si="19"/>
        <v>0.34197540200192383</v>
      </c>
      <c r="P85" s="32">
        <f t="shared" si="20"/>
        <v>0.3191538567516768</v>
      </c>
      <c r="Q85" s="32">
        <f t="shared" si="21"/>
        <v>3.796954314720812</v>
      </c>
      <c r="R85" s="32">
        <f t="shared" si="22"/>
        <v>4.02808988764045</v>
      </c>
      <c r="S85" s="32">
        <f t="shared" si="23"/>
        <v>66.46248730964467</v>
      </c>
      <c r="T85" s="40">
        <f t="shared" si="24"/>
        <v>68.91966292134832</v>
      </c>
      <c r="U85" s="30"/>
      <c r="V85" s="30"/>
      <c r="W85" s="4"/>
      <c r="X85" s="4"/>
      <c r="Y85" s="4"/>
    </row>
    <row r="86" spans="1:25" ht="15.75" customHeight="1">
      <c r="A86" s="38" t="s">
        <v>78</v>
      </c>
      <c r="B86" s="30">
        <v>412</v>
      </c>
      <c r="C86" s="30">
        <v>399</v>
      </c>
      <c r="D86" s="31">
        <f t="shared" si="13"/>
        <v>-3.1553398058252426</v>
      </c>
      <c r="E86" s="30">
        <v>2342</v>
      </c>
      <c r="F86" s="30">
        <v>2185</v>
      </c>
      <c r="G86" s="31">
        <f t="shared" si="14"/>
        <v>-6.703672075149444</v>
      </c>
      <c r="H86" s="30">
        <v>37597.72</v>
      </c>
      <c r="I86" s="30">
        <v>41420.49</v>
      </c>
      <c r="J86" s="70">
        <f t="shared" si="15"/>
        <v>10.16755803277432</v>
      </c>
      <c r="K86" s="32">
        <f t="shared" si="16"/>
        <v>1.6633695344987685</v>
      </c>
      <c r="L86" s="32">
        <f t="shared" si="25"/>
        <v>1.7150225660863958</v>
      </c>
      <c r="M86" s="32">
        <f t="shared" si="17"/>
        <v>1.5411342010712923</v>
      </c>
      <c r="N86" s="32">
        <f t="shared" si="18"/>
        <v>1.489149991821602</v>
      </c>
      <c r="O86" s="32">
        <f t="shared" si="19"/>
        <v>0.9820046888291454</v>
      </c>
      <c r="P86" s="32">
        <f t="shared" si="20"/>
        <v>1.0775865999367658</v>
      </c>
      <c r="Q86" s="32">
        <f t="shared" si="21"/>
        <v>5.684466019417476</v>
      </c>
      <c r="R86" s="32">
        <f t="shared" si="22"/>
        <v>5.476190476190476</v>
      </c>
      <c r="S86" s="32">
        <f t="shared" si="23"/>
        <v>91.25660194174758</v>
      </c>
      <c r="T86" s="40">
        <f t="shared" si="24"/>
        <v>103.81075187969924</v>
      </c>
      <c r="U86" s="30"/>
      <c r="V86" s="30"/>
      <c r="W86" s="4"/>
      <c r="X86" s="4"/>
      <c r="Y86" s="4"/>
    </row>
    <row r="87" spans="1:25" s="50" customFormat="1" ht="15.75" customHeight="1">
      <c r="A87" s="41" t="s">
        <v>79</v>
      </c>
      <c r="B87" s="42">
        <v>145</v>
      </c>
      <c r="C87" s="42">
        <v>135</v>
      </c>
      <c r="D87" s="43">
        <f t="shared" si="13"/>
        <v>-6.896551724137931</v>
      </c>
      <c r="E87" s="42">
        <v>669</v>
      </c>
      <c r="F87" s="42">
        <v>579</v>
      </c>
      <c r="G87" s="43">
        <f t="shared" si="14"/>
        <v>-13.452914798206278</v>
      </c>
      <c r="H87" s="42">
        <v>10023.33</v>
      </c>
      <c r="I87" s="42">
        <v>9636.35</v>
      </c>
      <c r="J87" s="70">
        <f t="shared" si="15"/>
        <v>-3.8607927704664973</v>
      </c>
      <c r="K87" s="92">
        <f t="shared" si="16"/>
        <v>0.5854091808308772</v>
      </c>
      <c r="L87" s="92">
        <f t="shared" si="25"/>
        <v>0.5802707930367506</v>
      </c>
      <c r="M87" s="92">
        <f t="shared" si="17"/>
        <v>0.44023005145887895</v>
      </c>
      <c r="N87" s="92">
        <f t="shared" si="18"/>
        <v>0.3946077095032986</v>
      </c>
      <c r="O87" s="92">
        <f t="shared" si="19"/>
        <v>0.26179664771379324</v>
      </c>
      <c r="P87" s="92">
        <f t="shared" si="20"/>
        <v>0.2506972185095022</v>
      </c>
      <c r="Q87" s="92">
        <f t="shared" si="21"/>
        <v>4.613793103448276</v>
      </c>
      <c r="R87" s="92">
        <f t="shared" si="22"/>
        <v>4.288888888888889</v>
      </c>
      <c r="S87" s="92">
        <f t="shared" si="23"/>
        <v>69.12641379310345</v>
      </c>
      <c r="T87" s="93">
        <f t="shared" si="24"/>
        <v>71.38037037037037</v>
      </c>
      <c r="U87" s="42"/>
      <c r="V87" s="42"/>
      <c r="W87" s="44"/>
      <c r="X87" s="44"/>
      <c r="Y87" s="44"/>
    </row>
    <row r="88" spans="1:25" s="50" customFormat="1" ht="15.75" customHeight="1">
      <c r="A88" s="74" t="s">
        <v>80</v>
      </c>
      <c r="B88" s="75">
        <f>SUM(B89:B90)</f>
        <v>456</v>
      </c>
      <c r="C88" s="55">
        <f>SUM(C89:C90)</f>
        <v>404</v>
      </c>
      <c r="D88" s="54">
        <f t="shared" si="13"/>
        <v>-11.403508771929824</v>
      </c>
      <c r="E88" s="75">
        <f>SUM(E89:E90)</f>
        <v>1678</v>
      </c>
      <c r="F88" s="55">
        <f>SUM(F89:F90)</f>
        <v>1464</v>
      </c>
      <c r="G88" s="76">
        <f t="shared" si="14"/>
        <v>-12.753277711561385</v>
      </c>
      <c r="H88" s="75">
        <f>SUM(H89:H90)</f>
        <v>23370.79</v>
      </c>
      <c r="I88" s="75">
        <f>SUM(I89:I90)</f>
        <v>22750.059999999998</v>
      </c>
      <c r="J88" s="77">
        <f t="shared" si="15"/>
        <v>-2.656007777229624</v>
      </c>
      <c r="K88" s="90">
        <f t="shared" si="16"/>
        <v>1.8410109410957245</v>
      </c>
      <c r="L88" s="90">
        <v>1.900823448325897</v>
      </c>
      <c r="M88" s="90">
        <f t="shared" si="17"/>
        <v>1.1041943592645722</v>
      </c>
      <c r="N88" s="90">
        <f t="shared" si="18"/>
        <v>0.9977645711793249</v>
      </c>
      <c r="O88" s="90">
        <f t="shared" si="19"/>
        <v>0.6104153486339412</v>
      </c>
      <c r="P88" s="90">
        <f t="shared" si="20"/>
        <v>0.5918606902950064</v>
      </c>
      <c r="Q88" s="90">
        <f t="shared" si="21"/>
        <v>3.6798245614035086</v>
      </c>
      <c r="R88" s="90">
        <f t="shared" si="22"/>
        <v>3.623762376237624</v>
      </c>
      <c r="S88" s="90">
        <f t="shared" si="23"/>
        <v>51.25173245614035</v>
      </c>
      <c r="T88" s="91">
        <f t="shared" si="24"/>
        <v>56.31202970297029</v>
      </c>
      <c r="U88" s="51"/>
      <c r="V88" s="51"/>
      <c r="W88" s="44"/>
      <c r="X88" s="44"/>
      <c r="Y88" s="44"/>
    </row>
    <row r="89" spans="1:25" ht="15.75" customHeight="1">
      <c r="A89" s="38" t="s">
        <v>81</v>
      </c>
      <c r="B89" s="30">
        <v>258</v>
      </c>
      <c r="C89" s="30">
        <v>228</v>
      </c>
      <c r="D89" s="31">
        <f t="shared" si="13"/>
        <v>-11.627906976744185</v>
      </c>
      <c r="E89" s="30">
        <v>988</v>
      </c>
      <c r="F89" s="30">
        <v>878</v>
      </c>
      <c r="G89" s="31">
        <f t="shared" si="14"/>
        <v>-11.133603238866396</v>
      </c>
      <c r="H89" s="30">
        <v>13486.35</v>
      </c>
      <c r="I89" s="30">
        <v>13578.4</v>
      </c>
      <c r="J89" s="69">
        <f t="shared" si="15"/>
        <v>0.6825419776292271</v>
      </c>
      <c r="K89" s="32">
        <f t="shared" si="16"/>
        <v>1.0416246114094232</v>
      </c>
      <c r="L89" s="32">
        <f t="shared" si="25"/>
        <v>0.980012894906512</v>
      </c>
      <c r="M89" s="32">
        <f t="shared" si="17"/>
        <v>0.6501454272666254</v>
      </c>
      <c r="N89" s="32">
        <f t="shared" si="18"/>
        <v>0.5983861294367809</v>
      </c>
      <c r="O89" s="32">
        <f t="shared" si="19"/>
        <v>0.3522463312985719</v>
      </c>
      <c r="P89" s="32">
        <f t="shared" si="20"/>
        <v>0.35325274733788464</v>
      </c>
      <c r="Q89" s="32">
        <f t="shared" si="21"/>
        <v>3.8294573643410854</v>
      </c>
      <c r="R89" s="32">
        <f t="shared" si="22"/>
        <v>3.8508771929824563</v>
      </c>
      <c r="S89" s="32">
        <f t="shared" si="23"/>
        <v>52.27267441860465</v>
      </c>
      <c r="T89" s="40">
        <f t="shared" si="24"/>
        <v>59.55438596491228</v>
      </c>
      <c r="U89" s="30"/>
      <c r="V89" s="30"/>
      <c r="W89" s="4"/>
      <c r="X89" s="4"/>
      <c r="Y89" s="4"/>
    </row>
    <row r="90" spans="1:25" s="50" customFormat="1" ht="15.75" customHeight="1">
      <c r="A90" s="41" t="s">
        <v>82</v>
      </c>
      <c r="B90" s="42">
        <v>198</v>
      </c>
      <c r="C90" s="42">
        <v>176</v>
      </c>
      <c r="D90" s="43">
        <f t="shared" si="13"/>
        <v>-11.11111111111111</v>
      </c>
      <c r="E90" s="42">
        <v>690</v>
      </c>
      <c r="F90" s="42">
        <v>586</v>
      </c>
      <c r="G90" s="43">
        <f t="shared" si="14"/>
        <v>-15.072463768115943</v>
      </c>
      <c r="H90" s="42">
        <v>9884.44</v>
      </c>
      <c r="I90" s="42">
        <v>9171.66</v>
      </c>
      <c r="J90" s="69">
        <f t="shared" si="15"/>
        <v>-7.211131839537704</v>
      </c>
      <c r="K90" s="92">
        <f t="shared" si="16"/>
        <v>0.7993863296863014</v>
      </c>
      <c r="L90" s="92">
        <f t="shared" si="25"/>
        <v>0.7565011820330969</v>
      </c>
      <c r="M90" s="92">
        <f t="shared" si="17"/>
        <v>0.45404893199794694</v>
      </c>
      <c r="N90" s="92">
        <f t="shared" si="18"/>
        <v>0.399378441742544</v>
      </c>
      <c r="O90" s="92">
        <f t="shared" si="19"/>
        <v>0.25816901733536923</v>
      </c>
      <c r="P90" s="92">
        <f t="shared" si="20"/>
        <v>0.23860794295712187</v>
      </c>
      <c r="Q90" s="92">
        <f t="shared" si="21"/>
        <v>3.484848484848485</v>
      </c>
      <c r="R90" s="92">
        <f t="shared" si="22"/>
        <v>3.3295454545454546</v>
      </c>
      <c r="S90" s="92">
        <f t="shared" si="23"/>
        <v>49.92141414141415</v>
      </c>
      <c r="T90" s="93">
        <f t="shared" si="24"/>
        <v>52.11170454545454</v>
      </c>
      <c r="U90" s="42"/>
      <c r="V90" s="42"/>
      <c r="W90" s="44"/>
      <c r="X90" s="44"/>
      <c r="Y90" s="44"/>
    </row>
    <row r="91" spans="1:25" s="50" customFormat="1" ht="15.75" customHeight="1">
      <c r="A91" s="84" t="s">
        <v>83</v>
      </c>
      <c r="B91" s="75">
        <f>SUM(B92:B95)</f>
        <v>349</v>
      </c>
      <c r="C91" s="55">
        <f>SUM(C92:C95)</f>
        <v>334</v>
      </c>
      <c r="D91" s="54">
        <f t="shared" si="13"/>
        <v>-4.297994269340974</v>
      </c>
      <c r="E91" s="75">
        <f>SUM(E92:E95)</f>
        <v>1188</v>
      </c>
      <c r="F91" s="75">
        <f>SUM(F92:F95)</f>
        <v>1183</v>
      </c>
      <c r="G91" s="76">
        <f t="shared" si="14"/>
        <v>-0.42087542087542085</v>
      </c>
      <c r="H91" s="75">
        <f>SUM(H92:H95)</f>
        <v>15804.329999999998</v>
      </c>
      <c r="I91" s="55">
        <f>SUM(I92:I95)</f>
        <v>19483.96</v>
      </c>
      <c r="J91" s="77">
        <f t="shared" si="15"/>
        <v>23.282416907265297</v>
      </c>
      <c r="K91" s="90">
        <f t="shared" si="16"/>
        <v>1.409019338689491</v>
      </c>
      <c r="L91" s="90">
        <v>1.3893423295969818</v>
      </c>
      <c r="M91" s="90">
        <f t="shared" si="17"/>
        <v>0.7817538133529869</v>
      </c>
      <c r="N91" s="90">
        <f t="shared" si="18"/>
        <v>0.8062537484324737</v>
      </c>
      <c r="O91" s="90">
        <f t="shared" si="19"/>
        <v>0.41278902454199684</v>
      </c>
      <c r="P91" s="90">
        <f t="shared" si="20"/>
        <v>0.5068905319493793</v>
      </c>
      <c r="Q91" s="90">
        <f t="shared" si="21"/>
        <v>3.4040114613180514</v>
      </c>
      <c r="R91" s="90">
        <f t="shared" si="22"/>
        <v>3.5419161676646707</v>
      </c>
      <c r="S91" s="90">
        <f t="shared" si="23"/>
        <v>45.284613180515755</v>
      </c>
      <c r="T91" s="91">
        <f t="shared" si="24"/>
        <v>58.335209580838324</v>
      </c>
      <c r="U91" s="51"/>
      <c r="V91" s="51"/>
      <c r="W91" s="44"/>
      <c r="X91" s="44"/>
      <c r="Y91" s="44"/>
    </row>
    <row r="92" spans="1:25" ht="15.75" customHeight="1">
      <c r="A92" s="38" t="s">
        <v>84</v>
      </c>
      <c r="B92" s="30">
        <v>188</v>
      </c>
      <c r="C92" s="30">
        <v>172</v>
      </c>
      <c r="D92" s="56">
        <f t="shared" si="13"/>
        <v>-8.51063829787234</v>
      </c>
      <c r="E92" s="30">
        <v>552</v>
      </c>
      <c r="F92" s="30">
        <v>582</v>
      </c>
      <c r="G92" s="31">
        <f t="shared" si="14"/>
        <v>5.434782608695652</v>
      </c>
      <c r="H92" s="30">
        <v>6144.47</v>
      </c>
      <c r="I92" s="30">
        <v>10518.36</v>
      </c>
      <c r="J92" s="69">
        <f t="shared" si="15"/>
        <v>71.18417048175026</v>
      </c>
      <c r="K92" s="32">
        <f t="shared" si="16"/>
        <v>0.7590132827324478</v>
      </c>
      <c r="L92" s="32">
        <f t="shared" si="25"/>
        <v>0.7393079733505266</v>
      </c>
      <c r="M92" s="32">
        <f t="shared" si="17"/>
        <v>0.3632391455983575</v>
      </c>
      <c r="N92" s="32">
        <f t="shared" si="18"/>
        <v>0.39665230903440385</v>
      </c>
      <c r="O92" s="32">
        <f t="shared" si="19"/>
        <v>0.16048575153945555</v>
      </c>
      <c r="P92" s="32">
        <f t="shared" si="20"/>
        <v>0.27364340183592417</v>
      </c>
      <c r="Q92" s="32">
        <f t="shared" si="21"/>
        <v>2.9361702127659575</v>
      </c>
      <c r="R92" s="32">
        <f t="shared" si="22"/>
        <v>3.383720930232558</v>
      </c>
      <c r="S92" s="32">
        <f t="shared" si="23"/>
        <v>32.68335106382979</v>
      </c>
      <c r="T92" s="40">
        <f t="shared" si="24"/>
        <v>61.15325581395349</v>
      </c>
      <c r="U92" s="30"/>
      <c r="V92" s="30"/>
      <c r="W92" s="4"/>
      <c r="X92" s="4"/>
      <c r="Y92" s="4"/>
    </row>
    <row r="93" spans="1:25" ht="15.75" customHeight="1">
      <c r="A93" s="38" t="s">
        <v>85</v>
      </c>
      <c r="B93" s="30">
        <v>75</v>
      </c>
      <c r="C93" s="30">
        <v>69</v>
      </c>
      <c r="D93" s="56">
        <f t="shared" si="13"/>
        <v>-8</v>
      </c>
      <c r="E93" s="30">
        <v>229</v>
      </c>
      <c r="F93" s="30">
        <v>210</v>
      </c>
      <c r="G93" s="31">
        <f t="shared" si="14"/>
        <v>-8.296943231441048</v>
      </c>
      <c r="H93" s="30">
        <v>3673.11</v>
      </c>
      <c r="I93" s="30">
        <v>3148.37</v>
      </c>
      <c r="J93" s="69">
        <f t="shared" si="15"/>
        <v>-14.285986534571526</v>
      </c>
      <c r="K93" s="32">
        <f t="shared" si="16"/>
        <v>0.30279785215390204</v>
      </c>
      <c r="L93" s="32">
        <f t="shared" si="25"/>
        <v>0.29658284977433913</v>
      </c>
      <c r="M93" s="32">
        <f t="shared" si="17"/>
        <v>0.15069160206888382</v>
      </c>
      <c r="N93" s="32">
        <f t="shared" si="18"/>
        <v>0.1431219671773622</v>
      </c>
      <c r="O93" s="32">
        <f t="shared" si="19"/>
        <v>0.09593696752316955</v>
      </c>
      <c r="P93" s="32">
        <f t="shared" si="20"/>
        <v>0.0819073198709845</v>
      </c>
      <c r="Q93" s="32">
        <f t="shared" si="21"/>
        <v>3.0533333333333332</v>
      </c>
      <c r="R93" s="32">
        <f t="shared" si="22"/>
        <v>3.0434782608695654</v>
      </c>
      <c r="S93" s="32">
        <f t="shared" si="23"/>
        <v>48.9748</v>
      </c>
      <c r="T93" s="40">
        <f t="shared" si="24"/>
        <v>45.62855072463768</v>
      </c>
      <c r="U93" s="30"/>
      <c r="V93" s="30"/>
      <c r="W93" s="4"/>
      <c r="X93" s="4"/>
      <c r="Y93" s="4"/>
    </row>
    <row r="94" spans="1:25" ht="15.75" customHeight="1">
      <c r="A94" s="38" t="s">
        <v>86</v>
      </c>
      <c r="B94" s="30">
        <v>28</v>
      </c>
      <c r="C94" s="30">
        <v>31</v>
      </c>
      <c r="D94" s="56">
        <f t="shared" si="13"/>
        <v>10.714285714285714</v>
      </c>
      <c r="E94" s="30">
        <v>55</v>
      </c>
      <c r="F94" s="30">
        <v>66</v>
      </c>
      <c r="G94" s="31">
        <f t="shared" si="14"/>
        <v>20</v>
      </c>
      <c r="H94" s="30">
        <v>585.06</v>
      </c>
      <c r="I94" s="30">
        <v>542.56</v>
      </c>
      <c r="J94" s="69">
        <f t="shared" si="15"/>
        <v>-7.264212217550338</v>
      </c>
      <c r="K94" s="32">
        <f t="shared" si="16"/>
        <v>0.11304453147079009</v>
      </c>
      <c r="L94" s="32">
        <f t="shared" si="25"/>
        <v>0.13324736728992048</v>
      </c>
      <c r="M94" s="32">
        <f t="shared" si="17"/>
        <v>0.03619230617374939</v>
      </c>
      <c r="N94" s="32">
        <f t="shared" si="18"/>
        <v>0.04498118968431383</v>
      </c>
      <c r="O94" s="32">
        <f t="shared" si="19"/>
        <v>0.015281024042053075</v>
      </c>
      <c r="P94" s="32">
        <f t="shared" si="20"/>
        <v>0.014115124800833875</v>
      </c>
      <c r="Q94" s="32">
        <f t="shared" si="21"/>
        <v>1.9642857142857142</v>
      </c>
      <c r="R94" s="32">
        <f t="shared" si="22"/>
        <v>2.129032258064516</v>
      </c>
      <c r="S94" s="32">
        <f t="shared" si="23"/>
        <v>20.895</v>
      </c>
      <c r="T94" s="40">
        <f t="shared" si="24"/>
        <v>17.501935483870966</v>
      </c>
      <c r="U94" s="30"/>
      <c r="V94" s="30"/>
      <c r="W94" s="4"/>
      <c r="X94" s="4"/>
      <c r="Y94" s="4"/>
    </row>
    <row r="95" spans="1:25" s="50" customFormat="1" ht="15.75" customHeight="1">
      <c r="A95" s="41" t="s">
        <v>87</v>
      </c>
      <c r="B95" s="42">
        <v>58</v>
      </c>
      <c r="C95" s="42">
        <v>62</v>
      </c>
      <c r="D95" s="57">
        <f t="shared" si="13"/>
        <v>6.896551724137931</v>
      </c>
      <c r="E95" s="42">
        <v>352</v>
      </c>
      <c r="F95" s="42">
        <v>325</v>
      </c>
      <c r="G95" s="43">
        <f t="shared" si="14"/>
        <v>-7.670454545454546</v>
      </c>
      <c r="H95" s="42">
        <v>5401.69</v>
      </c>
      <c r="I95" s="42">
        <v>5274.67</v>
      </c>
      <c r="J95" s="80">
        <f t="shared" si="15"/>
        <v>-2.351486294104244</v>
      </c>
      <c r="K95" s="92">
        <f t="shared" si="16"/>
        <v>0.23416367233235094</v>
      </c>
      <c r="L95" s="92">
        <f t="shared" si="25"/>
        <v>0.26649473457984096</v>
      </c>
      <c r="M95" s="92">
        <f t="shared" si="17"/>
        <v>0.23163075951199613</v>
      </c>
      <c r="N95" s="92">
        <f t="shared" si="18"/>
        <v>0.22149828253639386</v>
      </c>
      <c r="O95" s="92">
        <f t="shared" si="19"/>
        <v>0.1410852814373187</v>
      </c>
      <c r="P95" s="92">
        <f t="shared" si="20"/>
        <v>0.13722468544163674</v>
      </c>
      <c r="Q95" s="92">
        <f t="shared" si="21"/>
        <v>6.068965517241379</v>
      </c>
      <c r="R95" s="92">
        <f t="shared" si="22"/>
        <v>5.241935483870968</v>
      </c>
      <c r="S95" s="92">
        <f t="shared" si="23"/>
        <v>93.13258620689655</v>
      </c>
      <c r="T95" s="93">
        <f t="shared" si="24"/>
        <v>85.07532258064516</v>
      </c>
      <c r="U95" s="42"/>
      <c r="V95" s="42"/>
      <c r="W95" s="44"/>
      <c r="X95" s="44"/>
      <c r="Y95" s="44"/>
    </row>
    <row r="96" spans="1:25" ht="15.75" customHeight="1">
      <c r="A96" s="113"/>
      <c r="B96" s="9"/>
      <c r="C96" s="9"/>
      <c r="D96" s="10"/>
      <c r="E96" s="9"/>
      <c r="F96" s="9"/>
      <c r="G96" s="10"/>
      <c r="H96" s="11"/>
      <c r="I96" s="11"/>
      <c r="J96" s="10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29"/>
      <c r="V96" s="7"/>
      <c r="W96" s="4"/>
      <c r="X96" s="4"/>
      <c r="Y96" s="4"/>
    </row>
    <row r="97" spans="1:25" ht="13.5">
      <c r="A97" s="18"/>
      <c r="B97" s="9"/>
      <c r="C97" s="9"/>
      <c r="D97" s="10"/>
      <c r="E97" s="9"/>
      <c r="F97" s="9"/>
      <c r="G97" s="10"/>
      <c r="H97" s="11"/>
      <c r="I97" s="11"/>
      <c r="J97" s="10"/>
      <c r="K97" s="16"/>
      <c r="L97" s="16"/>
      <c r="M97" s="16"/>
      <c r="N97" s="16"/>
      <c r="O97" s="16"/>
      <c r="P97" s="16"/>
      <c r="Q97" s="16"/>
      <c r="R97" s="16"/>
      <c r="S97" s="16"/>
      <c r="T97" s="17"/>
      <c r="U97" s="7"/>
      <c r="V97" s="7"/>
      <c r="W97" s="4"/>
      <c r="X97" s="4"/>
      <c r="Y97" s="4"/>
    </row>
    <row r="98" spans="1:25" ht="13.5">
      <c r="A98" s="18"/>
      <c r="B98" s="9"/>
      <c r="C98" s="9"/>
      <c r="D98" s="10"/>
      <c r="E98" s="9"/>
      <c r="F98" s="9"/>
      <c r="G98" s="10"/>
      <c r="H98" s="11"/>
      <c r="I98" s="11"/>
      <c r="J98" s="10"/>
      <c r="K98" s="16"/>
      <c r="L98" s="16"/>
      <c r="M98" s="16"/>
      <c r="N98" s="16"/>
      <c r="O98" s="16"/>
      <c r="P98" s="16"/>
      <c r="Q98" s="16"/>
      <c r="R98" s="16"/>
      <c r="S98" s="16"/>
      <c r="T98" s="17"/>
      <c r="U98" s="7"/>
      <c r="V98" s="7"/>
      <c r="W98" s="4"/>
      <c r="X98" s="4"/>
      <c r="Y98" s="4"/>
    </row>
    <row r="99" spans="1:25" ht="13.5">
      <c r="A99" s="18"/>
      <c r="B99" s="9"/>
      <c r="C99" s="9"/>
      <c r="D99" s="10"/>
      <c r="E99" s="9"/>
      <c r="F99" s="9"/>
      <c r="G99" s="10"/>
      <c r="H99" s="11"/>
      <c r="I99" s="11"/>
      <c r="J99" s="10"/>
      <c r="K99" s="16"/>
      <c r="L99" s="16"/>
      <c r="M99" s="16"/>
      <c r="N99" s="16"/>
      <c r="O99" s="16"/>
      <c r="P99" s="16"/>
      <c r="Q99" s="16"/>
      <c r="R99" s="16"/>
      <c r="S99" s="16"/>
      <c r="T99" s="17"/>
      <c r="U99" s="7"/>
      <c r="V99" s="7"/>
      <c r="W99" s="4"/>
      <c r="X99" s="4"/>
      <c r="Y99" s="4"/>
    </row>
    <row r="100" spans="1:25" ht="13.5">
      <c r="A100" s="18"/>
      <c r="B100" s="9"/>
      <c r="C100" s="9"/>
      <c r="D100" s="10"/>
      <c r="E100" s="9"/>
      <c r="F100" s="9"/>
      <c r="G100" s="10"/>
      <c r="H100" s="11"/>
      <c r="I100" s="11"/>
      <c r="J100" s="10"/>
      <c r="K100" s="16"/>
      <c r="L100" s="16"/>
      <c r="M100" s="16"/>
      <c r="N100" s="16"/>
      <c r="O100" s="16"/>
      <c r="P100" s="16"/>
      <c r="Q100" s="16"/>
      <c r="R100" s="16"/>
      <c r="S100" s="16"/>
      <c r="T100" s="17"/>
      <c r="U100" s="7"/>
      <c r="V100" s="7"/>
      <c r="W100" s="4"/>
      <c r="X100" s="4"/>
      <c r="Y100" s="4"/>
    </row>
    <row r="101" spans="1:25" ht="13.5">
      <c r="A101" s="18"/>
      <c r="B101" s="9"/>
      <c r="C101" s="9"/>
      <c r="D101" s="10"/>
      <c r="E101" s="9"/>
      <c r="F101" s="9"/>
      <c r="G101" s="10"/>
      <c r="H101" s="11"/>
      <c r="I101" s="11"/>
      <c r="J101" s="10"/>
      <c r="K101" s="16"/>
      <c r="L101" s="16"/>
      <c r="M101" s="16"/>
      <c r="N101" s="16"/>
      <c r="O101" s="16"/>
      <c r="P101" s="16"/>
      <c r="Q101" s="16"/>
      <c r="R101" s="16"/>
      <c r="S101" s="16"/>
      <c r="T101" s="17"/>
      <c r="U101" s="7"/>
      <c r="V101" s="7"/>
      <c r="W101" s="4"/>
      <c r="X101" s="4"/>
      <c r="Y101" s="4"/>
    </row>
    <row r="102" spans="1:25" ht="13.5">
      <c r="A102" s="16"/>
      <c r="B102" s="9"/>
      <c r="C102" s="9"/>
      <c r="D102" s="10"/>
      <c r="E102" s="9"/>
      <c r="F102" s="9"/>
      <c r="G102" s="10"/>
      <c r="H102" s="11"/>
      <c r="I102" s="11"/>
      <c r="J102" s="10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7"/>
      <c r="V102" s="7"/>
      <c r="W102" s="4"/>
      <c r="X102" s="4"/>
      <c r="Y102" s="4"/>
    </row>
    <row r="103" spans="1:25" ht="13.5">
      <c r="A103" s="58"/>
      <c r="B103" s="58"/>
      <c r="C103" s="58"/>
      <c r="D103" s="58"/>
      <c r="E103" s="58"/>
      <c r="F103" s="85"/>
      <c r="G103" s="58"/>
      <c r="H103" s="58"/>
      <c r="I103" s="58"/>
      <c r="J103" s="58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7"/>
      <c r="V103" s="7"/>
      <c r="W103" s="4"/>
      <c r="X103" s="4"/>
      <c r="Y103" s="4"/>
    </row>
    <row r="104" spans="1:25" ht="13.5">
      <c r="A104" s="58"/>
      <c r="B104" s="58"/>
      <c r="C104" s="58"/>
      <c r="D104" s="58"/>
      <c r="E104" s="58"/>
      <c r="F104" s="85"/>
      <c r="G104" s="58"/>
      <c r="H104" s="58"/>
      <c r="I104" s="5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7"/>
      <c r="V104" s="7"/>
      <c r="W104" s="4"/>
      <c r="X104" s="4"/>
      <c r="Y104" s="4"/>
    </row>
    <row r="105" spans="1:25" ht="13.5">
      <c r="A105" s="58"/>
      <c r="B105" s="58"/>
      <c r="C105" s="58"/>
      <c r="D105" s="58"/>
      <c r="E105" s="58"/>
      <c r="F105" s="85"/>
      <c r="G105" s="58"/>
      <c r="H105" s="58"/>
      <c r="I105" s="5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7"/>
      <c r="V105" s="7"/>
      <c r="W105" s="4"/>
      <c r="X105" s="4"/>
      <c r="Y105" s="4"/>
    </row>
    <row r="106" spans="1:25" ht="13.5">
      <c r="A106" s="58"/>
      <c r="B106" s="58"/>
      <c r="C106" s="58"/>
      <c r="D106" s="58"/>
      <c r="E106" s="58"/>
      <c r="F106" s="85"/>
      <c r="G106" s="58"/>
      <c r="H106" s="58"/>
      <c r="I106" s="5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7"/>
      <c r="V106" s="7"/>
      <c r="W106" s="4"/>
      <c r="X106" s="4"/>
      <c r="Y106" s="4"/>
    </row>
    <row r="107" spans="1:25" ht="13.5">
      <c r="A107" s="58"/>
      <c r="B107" s="58"/>
      <c r="C107" s="58"/>
      <c r="D107" s="58"/>
      <c r="E107" s="58"/>
      <c r="F107" s="85"/>
      <c r="G107" s="58"/>
      <c r="H107" s="58"/>
      <c r="I107" s="5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7"/>
      <c r="V107" s="7"/>
      <c r="W107" s="4"/>
      <c r="X107" s="4"/>
      <c r="Y107" s="4"/>
    </row>
    <row r="108" spans="1:25" ht="13.5">
      <c r="A108" s="58"/>
      <c r="B108" s="58"/>
      <c r="C108" s="58"/>
      <c r="D108" s="58"/>
      <c r="E108" s="58"/>
      <c r="F108" s="85"/>
      <c r="G108" s="58"/>
      <c r="H108" s="58"/>
      <c r="I108" s="5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7"/>
      <c r="V108" s="7"/>
      <c r="W108" s="4"/>
      <c r="X108" s="4"/>
      <c r="Y108" s="4"/>
    </row>
    <row r="109" spans="1:25" ht="13.5">
      <c r="A109" s="58"/>
      <c r="B109" s="58"/>
      <c r="C109" s="58"/>
      <c r="D109" s="58"/>
      <c r="E109" s="58"/>
      <c r="F109" s="85"/>
      <c r="G109" s="58"/>
      <c r="H109" s="58"/>
      <c r="I109" s="5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3.5">
      <c r="A110" s="58"/>
      <c r="B110" s="58"/>
      <c r="C110" s="58"/>
      <c r="D110" s="58"/>
      <c r="E110" s="58"/>
      <c r="F110" s="85"/>
      <c r="G110" s="58"/>
      <c r="H110" s="58"/>
      <c r="I110" s="5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3.5">
      <c r="A111" s="58"/>
      <c r="B111" s="58"/>
      <c r="C111" s="58"/>
      <c r="D111" s="58"/>
      <c r="E111" s="58"/>
      <c r="F111" s="85"/>
      <c r="G111" s="58"/>
      <c r="H111" s="58"/>
      <c r="I111" s="5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3.5">
      <c r="A112" s="58"/>
      <c r="B112" s="58"/>
      <c r="C112" s="58"/>
      <c r="D112" s="58"/>
      <c r="E112" s="58"/>
      <c r="F112" s="85"/>
      <c r="G112" s="58"/>
      <c r="H112" s="58"/>
      <c r="I112" s="5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3.5">
      <c r="A113" s="58"/>
      <c r="B113" s="58"/>
      <c r="C113" s="58"/>
      <c r="D113" s="58"/>
      <c r="E113" s="58"/>
      <c r="F113" s="85"/>
      <c r="G113" s="58"/>
      <c r="H113" s="58"/>
      <c r="I113" s="5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3.5">
      <c r="A114" s="58"/>
      <c r="B114" s="58"/>
      <c r="C114" s="58"/>
      <c r="D114" s="58"/>
      <c r="E114" s="58"/>
      <c r="F114" s="85"/>
      <c r="G114" s="58"/>
      <c r="H114" s="58"/>
      <c r="I114" s="5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3.5">
      <c r="A115" s="58"/>
      <c r="B115" s="58"/>
      <c r="C115" s="58"/>
      <c r="D115" s="58"/>
      <c r="E115" s="58"/>
      <c r="F115" s="85"/>
      <c r="G115" s="58"/>
      <c r="H115" s="58"/>
      <c r="I115" s="5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3.5">
      <c r="A116" s="6"/>
      <c r="B116" s="4"/>
      <c r="C116" s="4"/>
      <c r="D116" s="4"/>
      <c r="E116" s="4"/>
      <c r="F116" s="4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10" ht="13.5">
      <c r="A117" s="58"/>
      <c r="B117" s="58"/>
      <c r="C117" s="58"/>
      <c r="D117" s="58"/>
      <c r="E117" s="58"/>
      <c r="F117" s="85"/>
      <c r="G117" s="58"/>
      <c r="H117" s="58"/>
      <c r="I117" s="58"/>
      <c r="J117" s="58"/>
    </row>
    <row r="118" spans="1:10" ht="13.5">
      <c r="A118" s="58"/>
      <c r="B118" s="58"/>
      <c r="C118" s="58"/>
      <c r="D118" s="58"/>
      <c r="E118" s="58"/>
      <c r="F118" s="85"/>
      <c r="G118" s="58"/>
      <c r="H118" s="58"/>
      <c r="I118" s="58"/>
      <c r="J118" s="58"/>
    </row>
    <row r="119" spans="1:14" ht="13.5">
      <c r="A119" s="86"/>
      <c r="B119" s="86"/>
      <c r="C119" s="86"/>
      <c r="D119" s="86"/>
      <c r="E119" s="86"/>
      <c r="F119" s="87"/>
      <c r="G119" s="86"/>
      <c r="H119" s="86"/>
      <c r="I119" s="86"/>
      <c r="J119" s="86"/>
      <c r="K119" s="3"/>
      <c r="L119" s="3"/>
      <c r="M119" s="19"/>
      <c r="N119" s="3"/>
    </row>
    <row r="120" spans="1:12" ht="13.5">
      <c r="A120" s="88"/>
      <c r="B120" s="88"/>
      <c r="C120" s="88"/>
      <c r="D120" s="88"/>
      <c r="E120" s="88"/>
      <c r="F120" s="89"/>
      <c r="G120" s="88"/>
      <c r="H120" s="88"/>
      <c r="I120" s="88"/>
      <c r="J120" s="88"/>
      <c r="K120" s="1"/>
      <c r="L120" s="2"/>
    </row>
    <row r="121" spans="1:12" ht="13.5">
      <c r="A121" s="88"/>
      <c r="B121" s="88"/>
      <c r="C121" s="88"/>
      <c r="D121" s="88"/>
      <c r="E121" s="88"/>
      <c r="F121" s="89"/>
      <c r="G121" s="88"/>
      <c r="H121" s="88"/>
      <c r="I121" s="88"/>
      <c r="J121" s="88"/>
      <c r="K121" s="1"/>
      <c r="L121" s="2"/>
    </row>
    <row r="122" spans="1:12" ht="13.5">
      <c r="A122" s="88"/>
      <c r="B122" s="88"/>
      <c r="C122" s="88"/>
      <c r="D122" s="88"/>
      <c r="E122" s="88"/>
      <c r="F122" s="89"/>
      <c r="G122" s="88"/>
      <c r="H122" s="88"/>
      <c r="I122" s="88"/>
      <c r="J122" s="88"/>
      <c r="K122" s="1"/>
      <c r="L122" s="2"/>
    </row>
    <row r="123" spans="1:12" ht="13.5">
      <c r="A123" s="88"/>
      <c r="B123" s="88"/>
      <c r="C123" s="88"/>
      <c r="D123" s="88"/>
      <c r="E123" s="88"/>
      <c r="F123" s="89"/>
      <c r="G123" s="88"/>
      <c r="H123" s="88"/>
      <c r="I123" s="88"/>
      <c r="J123" s="88"/>
      <c r="K123" s="1"/>
      <c r="L123" s="2"/>
    </row>
    <row r="124" spans="1:12" ht="13.5">
      <c r="A124" s="88"/>
      <c r="B124" s="88"/>
      <c r="C124" s="88"/>
      <c r="D124" s="88"/>
      <c r="E124" s="88"/>
      <c r="F124" s="89"/>
      <c r="G124" s="88"/>
      <c r="H124" s="88"/>
      <c r="I124" s="88"/>
      <c r="J124" s="88"/>
      <c r="K124" s="1"/>
      <c r="L124" s="2"/>
    </row>
    <row r="125" spans="1:12" ht="13.5">
      <c r="A125" s="88"/>
      <c r="B125" s="88"/>
      <c r="C125" s="88"/>
      <c r="D125" s="88"/>
      <c r="E125" s="88"/>
      <c r="F125" s="89"/>
      <c r="G125" s="88"/>
      <c r="H125" s="88"/>
      <c r="I125" s="88"/>
      <c r="J125" s="88"/>
      <c r="K125" s="1"/>
      <c r="L125" s="2"/>
    </row>
    <row r="126" spans="1:12" ht="13.5">
      <c r="A126" s="88"/>
      <c r="B126" s="88"/>
      <c r="C126" s="88"/>
      <c r="D126" s="88"/>
      <c r="E126" s="88"/>
      <c r="F126" s="89"/>
      <c r="G126" s="88"/>
      <c r="H126" s="88"/>
      <c r="I126" s="88"/>
      <c r="J126" s="88"/>
      <c r="K126" s="1"/>
      <c r="L126" s="2"/>
    </row>
    <row r="127" spans="1:12" ht="13.5">
      <c r="A127" s="88"/>
      <c r="B127" s="88"/>
      <c r="C127" s="88"/>
      <c r="D127" s="88"/>
      <c r="E127" s="88"/>
      <c r="F127" s="89"/>
      <c r="G127" s="88"/>
      <c r="H127" s="88"/>
      <c r="I127" s="88"/>
      <c r="J127" s="88"/>
      <c r="K127" s="1"/>
      <c r="L127" s="2"/>
    </row>
    <row r="128" spans="1:12" ht="13.5">
      <c r="A128" s="88"/>
      <c r="B128" s="88"/>
      <c r="C128" s="88"/>
      <c r="D128" s="88"/>
      <c r="E128" s="88"/>
      <c r="F128" s="89"/>
      <c r="G128" s="88"/>
      <c r="H128" s="88"/>
      <c r="I128" s="88"/>
      <c r="J128" s="88"/>
      <c r="K128" s="1"/>
      <c r="L128" s="2"/>
    </row>
    <row r="129" spans="1:12" ht="13.5">
      <c r="A129" s="88"/>
      <c r="B129" s="88"/>
      <c r="C129" s="88"/>
      <c r="D129" s="88"/>
      <c r="E129" s="88"/>
      <c r="F129" s="89"/>
      <c r="G129" s="88"/>
      <c r="H129" s="88"/>
      <c r="I129" s="88"/>
      <c r="J129" s="88"/>
      <c r="K129" s="1"/>
      <c r="L129" s="2"/>
    </row>
    <row r="130" spans="1:12" ht="13.5">
      <c r="A130" s="88"/>
      <c r="B130" s="88"/>
      <c r="C130" s="88"/>
      <c r="D130" s="88"/>
      <c r="E130" s="88"/>
      <c r="F130" s="89"/>
      <c r="G130" s="88"/>
      <c r="H130" s="88"/>
      <c r="I130" s="88"/>
      <c r="J130" s="88"/>
      <c r="K130" s="1"/>
      <c r="L130" s="2"/>
    </row>
    <row r="131" spans="1:12" ht="13.5">
      <c r="A131" s="88"/>
      <c r="B131" s="88"/>
      <c r="C131" s="88"/>
      <c r="D131" s="88"/>
      <c r="E131" s="88"/>
      <c r="F131" s="89"/>
      <c r="G131" s="88"/>
      <c r="H131" s="88"/>
      <c r="I131" s="88"/>
      <c r="J131" s="88"/>
      <c r="K131" s="1"/>
      <c r="L131" s="2"/>
    </row>
    <row r="132" spans="1:12" ht="13.5">
      <c r="A132" s="88"/>
      <c r="B132" s="88"/>
      <c r="C132" s="88"/>
      <c r="D132" s="88"/>
      <c r="E132" s="88"/>
      <c r="F132" s="89"/>
      <c r="G132" s="88"/>
      <c r="H132" s="88"/>
      <c r="I132" s="88"/>
      <c r="J132" s="88"/>
      <c r="K132" s="1"/>
      <c r="L132" s="2"/>
    </row>
    <row r="133" spans="1:12" ht="13.5">
      <c r="A133" s="88"/>
      <c r="B133" s="88"/>
      <c r="C133" s="88"/>
      <c r="D133" s="88"/>
      <c r="E133" s="88"/>
      <c r="F133" s="89"/>
      <c r="G133" s="88"/>
      <c r="H133" s="88"/>
      <c r="I133" s="88"/>
      <c r="J133" s="88"/>
      <c r="K133" s="1"/>
      <c r="L133" s="2"/>
    </row>
    <row r="134" spans="1:12" ht="13.5">
      <c r="A134" s="58"/>
      <c r="B134" s="58"/>
      <c r="C134" s="58"/>
      <c r="D134" s="58"/>
      <c r="E134" s="58"/>
      <c r="F134" s="85"/>
      <c r="G134" s="58"/>
      <c r="H134" s="58"/>
      <c r="I134" s="58"/>
      <c r="J134" s="58"/>
      <c r="K134" s="1"/>
      <c r="L134" s="2"/>
    </row>
    <row r="135" spans="1:12" ht="13.5">
      <c r="A135" s="58"/>
      <c r="B135" s="58"/>
      <c r="C135" s="58"/>
      <c r="D135" s="58"/>
      <c r="E135" s="58"/>
      <c r="F135" s="85"/>
      <c r="G135" s="58"/>
      <c r="H135" s="58"/>
      <c r="I135" s="58"/>
      <c r="J135" s="58"/>
      <c r="K135" s="1"/>
      <c r="L135" s="2"/>
    </row>
    <row r="136" spans="1:12" ht="13.5">
      <c r="A136" s="58"/>
      <c r="B136" s="58"/>
      <c r="C136" s="58"/>
      <c r="D136" s="58"/>
      <c r="E136" s="58"/>
      <c r="F136" s="85"/>
      <c r="G136" s="58"/>
      <c r="H136" s="58"/>
      <c r="I136" s="58"/>
      <c r="J136" s="58"/>
      <c r="K136" s="1"/>
      <c r="L136" s="2"/>
    </row>
    <row r="137" spans="1:12" ht="13.5">
      <c r="A137" s="58"/>
      <c r="B137" s="58"/>
      <c r="C137" s="58"/>
      <c r="D137" s="58"/>
      <c r="E137" s="58"/>
      <c r="F137" s="85"/>
      <c r="G137" s="58"/>
      <c r="H137" s="58"/>
      <c r="I137" s="58"/>
      <c r="J137" s="58"/>
      <c r="K137" s="1"/>
      <c r="L137" s="2"/>
    </row>
    <row r="138" spans="1:12" ht="13.5">
      <c r="A138" s="58"/>
      <c r="B138" s="58"/>
      <c r="C138" s="58"/>
      <c r="D138" s="58"/>
      <c r="E138" s="58"/>
      <c r="F138" s="85"/>
      <c r="G138" s="58"/>
      <c r="H138" s="58"/>
      <c r="I138" s="58"/>
      <c r="J138" s="58"/>
      <c r="K138" s="1"/>
      <c r="L138" s="2"/>
    </row>
    <row r="139" spans="1:12" ht="13.5">
      <c r="A139" s="58"/>
      <c r="B139" s="58"/>
      <c r="C139" s="58"/>
      <c r="D139" s="58"/>
      <c r="E139" s="58"/>
      <c r="F139" s="85"/>
      <c r="G139" s="58"/>
      <c r="H139" s="58"/>
      <c r="I139" s="58"/>
      <c r="J139" s="58"/>
      <c r="K139" s="1"/>
      <c r="L139" s="2"/>
    </row>
    <row r="140" spans="1:12" ht="13.5">
      <c r="A140" s="58"/>
      <c r="B140" s="58"/>
      <c r="C140" s="58"/>
      <c r="D140" s="58"/>
      <c r="E140" s="58"/>
      <c r="F140" s="85"/>
      <c r="G140" s="58"/>
      <c r="H140" s="58"/>
      <c r="I140" s="58"/>
      <c r="J140" s="58"/>
      <c r="K140" s="1"/>
      <c r="L140" s="2"/>
    </row>
    <row r="141" spans="11:12" ht="13.5">
      <c r="K141" s="1"/>
      <c r="L141" s="2"/>
    </row>
    <row r="142" spans="11:12" ht="13.5">
      <c r="K142" s="1"/>
      <c r="L142" s="2"/>
    </row>
    <row r="143" spans="11:12" ht="13.5">
      <c r="K143" s="1"/>
      <c r="L143" s="2"/>
    </row>
    <row r="144" spans="11:12" ht="13.5">
      <c r="K144" s="1"/>
      <c r="L144" s="2"/>
    </row>
    <row r="145" spans="11:12" ht="13.5">
      <c r="K145" s="1"/>
      <c r="L145" s="2"/>
    </row>
    <row r="146" spans="11:12" ht="13.5">
      <c r="K146" s="1"/>
      <c r="L146" s="2"/>
    </row>
    <row r="147" spans="11:12" ht="13.5">
      <c r="K147" s="1"/>
      <c r="L147" s="2"/>
    </row>
    <row r="148" spans="11:12" ht="13.5">
      <c r="K148" s="1"/>
      <c r="L148" s="2"/>
    </row>
    <row r="149" spans="11:12" ht="13.5">
      <c r="K149" s="1"/>
      <c r="L149" s="2"/>
    </row>
    <row r="150" spans="11:12" ht="13.5">
      <c r="K150" s="1"/>
      <c r="L150" s="2"/>
    </row>
    <row r="151" spans="11:12" ht="13.5">
      <c r="K151" s="1"/>
      <c r="L151" s="2"/>
    </row>
    <row r="152" spans="11:12" ht="13.5">
      <c r="K152" s="1"/>
      <c r="L152" s="2"/>
    </row>
    <row r="153" spans="11:12" ht="13.5">
      <c r="K153" s="1"/>
      <c r="L153" s="2"/>
    </row>
    <row r="154" spans="11:12" ht="13.5">
      <c r="K154" s="1"/>
      <c r="L154" s="2"/>
    </row>
    <row r="155" spans="11:12" ht="13.5">
      <c r="K155" s="1"/>
      <c r="L155" s="2"/>
    </row>
    <row r="156" spans="11:12" ht="13.5">
      <c r="K156" s="1"/>
      <c r="L156" s="2"/>
    </row>
    <row r="157" spans="11:12" ht="13.5">
      <c r="K157" s="1"/>
      <c r="L157" s="2"/>
    </row>
    <row r="158" spans="11:12" ht="13.5">
      <c r="K158" s="1"/>
      <c r="L158" s="2"/>
    </row>
    <row r="159" spans="11:12" ht="13.5">
      <c r="K159" s="1"/>
      <c r="L159" s="2"/>
    </row>
    <row r="160" spans="11:12" ht="13.5">
      <c r="K160" s="1"/>
      <c r="L160" s="2"/>
    </row>
    <row r="161" spans="11:12" ht="13.5">
      <c r="K161" s="1"/>
      <c r="L161" s="2"/>
    </row>
    <row r="162" spans="11:12" ht="13.5">
      <c r="K162" s="1"/>
      <c r="L162" s="2"/>
    </row>
    <row r="163" spans="11:12" ht="13.5">
      <c r="K163" s="1"/>
      <c r="L163" s="2"/>
    </row>
    <row r="164" spans="11:12" ht="13.5">
      <c r="K164" s="1"/>
      <c r="L164" s="2"/>
    </row>
    <row r="165" spans="11:12" ht="13.5">
      <c r="K165" s="1"/>
      <c r="L165" s="2"/>
    </row>
    <row r="166" spans="11:12" ht="13.5">
      <c r="K166" s="1"/>
      <c r="L166" s="2"/>
    </row>
    <row r="167" spans="11:12" ht="13.5">
      <c r="K167" s="1"/>
      <c r="L167" s="2"/>
    </row>
    <row r="168" spans="11:12" ht="13.5">
      <c r="K168" s="1"/>
      <c r="L168" s="2"/>
    </row>
    <row r="169" spans="11:12" ht="13.5">
      <c r="K169" s="1"/>
      <c r="L169" s="2"/>
    </row>
    <row r="170" spans="11:12" ht="13.5">
      <c r="K170" s="1"/>
      <c r="L170" s="2"/>
    </row>
    <row r="171" spans="11:12" ht="13.5">
      <c r="K171" s="1"/>
      <c r="L171" s="2"/>
    </row>
    <row r="172" spans="11:12" ht="13.5">
      <c r="K172" s="1"/>
      <c r="L172" s="2"/>
    </row>
    <row r="173" spans="11:12" ht="13.5">
      <c r="K173" s="1"/>
      <c r="L173" s="2"/>
    </row>
    <row r="174" spans="11:12" ht="13.5">
      <c r="K174" s="1"/>
      <c r="L174" s="2"/>
    </row>
    <row r="175" spans="11:12" ht="13.5">
      <c r="K175" s="1"/>
      <c r="L175" s="2"/>
    </row>
    <row r="176" spans="11:12" ht="13.5">
      <c r="K176" s="1"/>
      <c r="L176" s="2"/>
    </row>
    <row r="177" spans="11:12" ht="13.5">
      <c r="K177" s="1"/>
      <c r="L177" s="2"/>
    </row>
    <row r="178" spans="11:12" ht="13.5">
      <c r="K178" s="1"/>
      <c r="L178" s="2"/>
    </row>
    <row r="179" spans="11:12" ht="13.5">
      <c r="K179" s="1"/>
      <c r="L179" s="2"/>
    </row>
    <row r="180" spans="11:12" ht="13.5">
      <c r="K180" s="1"/>
      <c r="L180" s="2"/>
    </row>
    <row r="181" spans="11:12" ht="13.5">
      <c r="K181" s="1"/>
      <c r="L181" s="2"/>
    </row>
    <row r="182" spans="11:12" ht="13.5">
      <c r="K182" s="1"/>
      <c r="L182" s="2"/>
    </row>
    <row r="183" spans="11:12" ht="13.5">
      <c r="K183" s="1"/>
      <c r="L183" s="2"/>
    </row>
    <row r="184" spans="11:12" ht="13.5">
      <c r="K184" s="1"/>
      <c r="L184" s="2"/>
    </row>
    <row r="185" spans="11:12" ht="13.5">
      <c r="K185" s="1"/>
      <c r="L185" s="2"/>
    </row>
    <row r="186" spans="11:12" ht="13.5">
      <c r="K186" s="1"/>
      <c r="L186" s="2"/>
    </row>
    <row r="187" spans="11:12" ht="13.5">
      <c r="K187" s="1"/>
      <c r="L187" s="2"/>
    </row>
    <row r="188" spans="11:12" ht="13.5">
      <c r="K188" s="1"/>
      <c r="L188" s="2"/>
    </row>
    <row r="189" spans="11:12" ht="13.5">
      <c r="K189" s="1"/>
      <c r="L189" s="2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商工統計係</dc:creator>
  <cp:keywords/>
  <dc:description/>
  <cp:lastModifiedBy>三重県</cp:lastModifiedBy>
  <cp:lastPrinted>2006-02-23T07:30:43Z</cp:lastPrinted>
  <dcterms:created xsi:type="dcterms:W3CDTF">1998-02-13T04:35:32Z</dcterms:created>
  <dcterms:modified xsi:type="dcterms:W3CDTF">2005-06-01T06:41:10Z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