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890" activeTab="0"/>
  </bookViews>
  <sheets>
    <sheet name="重点目標一覧" sheetId="1" r:id="rId1"/>
    <sheet name="ごみ排出量" sheetId="2" r:id="rId2"/>
    <sheet name="庁内コピー用紙 " sheetId="3" r:id="rId3"/>
    <sheet name="電気使用量" sheetId="4" r:id="rId4"/>
    <sheet name="公用車燃料" sheetId="5" r:id="rId5"/>
  </sheets>
  <definedNames>
    <definedName name="_xlnm.Print_Area" localSheetId="1">'ごみ排出量'!$A$1:$G$26</definedName>
    <definedName name="_xlnm.Print_Area" localSheetId="4">'公用車燃料'!$A$1:$F$22</definedName>
    <definedName name="_xlnm.Print_Area" localSheetId="0">'重点目標一覧'!$A$1:$I$15</definedName>
    <definedName name="_xlnm.Print_Area" localSheetId="2">'庁内コピー用紙 '!$A$1:$L$29</definedName>
    <definedName name="_xlnm.Print_Area" localSheetId="3">'電気使用量'!$A$1:$F$27</definedName>
  </definedNames>
  <calcPr fullCalcOnLoad="1"/>
</workbook>
</file>

<file path=xl/sharedStrings.xml><?xml version="1.0" encoding="utf-8"?>
<sst xmlns="http://schemas.openxmlformats.org/spreadsheetml/2006/main" count="167" uniqueCount="130">
  <si>
    <t>通年</t>
  </si>
  <si>
    <t>ごみゼロ推進室</t>
  </si>
  <si>
    <t>各室等・事務所等</t>
  </si>
  <si>
    <r>
      <t>温室効果ガス（CO</t>
    </r>
    <r>
      <rPr>
        <vertAlign val="subscript"/>
        <sz val="11"/>
        <color indexed="8"/>
        <rFont val="ＭＳ Ｐ明朝"/>
        <family val="1"/>
      </rPr>
      <t>2</t>
    </r>
    <r>
      <rPr>
        <sz val="11"/>
        <color indexed="8"/>
        <rFont val="ＭＳ Ｐ明朝"/>
        <family val="1"/>
      </rPr>
      <t>等）排出量の削減を図る</t>
    </r>
  </si>
  <si>
    <t>電気使用量</t>
  </si>
  <si>
    <t>公用車の燃料使用量</t>
  </si>
  <si>
    <t>環境目的</t>
  </si>
  <si>
    <t>環境目標</t>
  </si>
  <si>
    <t>備考</t>
  </si>
  <si>
    <t>推進部署</t>
  </si>
  <si>
    <t>基準年度値</t>
  </si>
  <si>
    <t>庁内オフィスごみの排出量の削減を図る</t>
  </si>
  <si>
    <t>地球温暖化対策室</t>
  </si>
  <si>
    <t>実施時期</t>
  </si>
  <si>
    <t>責任部署</t>
  </si>
  <si>
    <t>実施部署</t>
  </si>
  <si>
    <t>通年</t>
  </si>
  <si>
    <t>人材政策室</t>
  </si>
  <si>
    <t>津</t>
  </si>
  <si>
    <t>伊勢</t>
  </si>
  <si>
    <t>志摩</t>
  </si>
  <si>
    <t>尾鷲</t>
  </si>
  <si>
    <t>熊野</t>
  </si>
  <si>
    <t>健康福祉部</t>
  </si>
  <si>
    <t>環境森林部</t>
  </si>
  <si>
    <t>農水商工部</t>
  </si>
  <si>
    <t>県土整備部</t>
  </si>
  <si>
    <t>政策部</t>
  </si>
  <si>
    <t>防災危機管理部</t>
  </si>
  <si>
    <t>生活・文化部</t>
  </si>
  <si>
    <t>議会事務局</t>
  </si>
  <si>
    <t>企業庁</t>
  </si>
  <si>
    <t>教育委員会事務局</t>
  </si>
  <si>
    <t>人事委員会事務局</t>
  </si>
  <si>
    <t>監査委員事務局</t>
  </si>
  <si>
    <t>労働委員会事務局</t>
  </si>
  <si>
    <t>合計</t>
  </si>
  <si>
    <t>重点目標②コピー用紙使用量</t>
  </si>
  <si>
    <t>平成２３年度</t>
  </si>
  <si>
    <t>平成２４年度</t>
  </si>
  <si>
    <t>平成２５年度</t>
  </si>
  <si>
    <t>基準から7.5％以上の削減を図る
(23年度目標：731ﾄﾝ）</t>
  </si>
  <si>
    <t>基準から1.5％以上の削減を図る
(23年度目標：333ﾄﾝ）</t>
  </si>
  <si>
    <t>基準から4％以上の削減を図る
(24年度目標：15,655千kwh）</t>
  </si>
  <si>
    <t>基準から3％以上の削減を図る
(23年度目標：15,818千kwh）</t>
  </si>
  <si>
    <t>基準から5％以上の削減を図る
(25年度目標：15,492千kwh）</t>
  </si>
  <si>
    <t>環境目的・目標及び実施計画表＜23～25年度＞重点目標</t>
  </si>
  <si>
    <t>基準から1.3％以上の削減を図る
(23年度目標：749千ℓ）</t>
  </si>
  <si>
    <t>基準から2.6％以上の削減を図る
(24年度目標：739千ℓ）</t>
  </si>
  <si>
    <t>基準から4.0％以上の削減を図る
(25年度目標：729千ℓ）</t>
  </si>
  <si>
    <t>22年度実績
（ﾄﾝ）※基準</t>
  </si>
  <si>
    <t>23年度目標
（ﾄﾝ）</t>
  </si>
  <si>
    <t>24年度目標
(ﾄﾝ）</t>
  </si>
  <si>
    <t>25年度目標
(ﾄﾝ）</t>
  </si>
  <si>
    <t>本庁舎</t>
  </si>
  <si>
    <t>桑名庁舎</t>
  </si>
  <si>
    <t>四日市庁舎</t>
  </si>
  <si>
    <t>鈴鹿庁舎</t>
  </si>
  <si>
    <t>津庁舎</t>
  </si>
  <si>
    <t>松阪庁舎</t>
  </si>
  <si>
    <t>伊勢庁舎</t>
  </si>
  <si>
    <t>志摩庁舎</t>
  </si>
  <si>
    <t>伊賀庁舎</t>
  </si>
  <si>
    <t>尾鷲庁舎</t>
  </si>
  <si>
    <t>熊野庁舎</t>
  </si>
  <si>
    <t>健康福祉部</t>
  </si>
  <si>
    <t>農水商工部</t>
  </si>
  <si>
    <t>県土整備部</t>
  </si>
  <si>
    <t>※H23年度伊勢庁舎については、庁舎移転を考慮し、前</t>
  </si>
  <si>
    <t>（全体）</t>
  </si>
  <si>
    <t>年度実績としています。</t>
  </si>
  <si>
    <t>（本庁舎）</t>
  </si>
  <si>
    <t>※本庁舎については、桜橋会館の廃止及び鳥居</t>
  </si>
  <si>
    <t>（県民Ｃ及び単独）</t>
  </si>
  <si>
    <t>会館の書庫縮小を考慮し、削減率を他庁舎等よ</t>
  </si>
  <si>
    <t>り高く設定しています。</t>
  </si>
  <si>
    <t>重点目標①ごみ排出量</t>
  </si>
  <si>
    <t>基準値</t>
  </si>
  <si>
    <t>基準（18,19年度実績平均）</t>
  </si>
  <si>
    <t>22年度目標（▲5.0%）</t>
  </si>
  <si>
    <t>年度計</t>
  </si>
  <si>
    <t>外注印刷分</t>
  </si>
  <si>
    <t>22年度目標に対する割合</t>
  </si>
  <si>
    <t>理由</t>
  </si>
  <si>
    <t>22年度</t>
  </si>
  <si>
    <t>総務部</t>
  </si>
  <si>
    <t>出納局</t>
  </si>
  <si>
    <t>病院事業庁</t>
  </si>
  <si>
    <t>下段（　）は21年度実績に対する割合</t>
  </si>
  <si>
    <t>達成率</t>
  </si>
  <si>
    <t>■実使用量</t>
  </si>
  <si>
    <t>（単位：ｋWh）</t>
  </si>
  <si>
    <t>22年度実使用量
（基準）</t>
  </si>
  <si>
    <t>23年度目標値
(-3.0%)</t>
  </si>
  <si>
    <t>24年度目標値
(-4.0%)</t>
  </si>
  <si>
    <t>25年度目標値
(-5.0%)</t>
  </si>
  <si>
    <t>（庁舎別）</t>
  </si>
  <si>
    <t>本庁</t>
  </si>
  <si>
    <t>桑名</t>
  </si>
  <si>
    <t>四日市</t>
  </si>
  <si>
    <t>鈴鹿</t>
  </si>
  <si>
    <t>松阪</t>
  </si>
  <si>
    <t>伊賀</t>
  </si>
  <si>
    <t>（部局別）</t>
  </si>
  <si>
    <t>ISO対象計</t>
  </si>
  <si>
    <t>重点目標③-1　電気使用量</t>
  </si>
  <si>
    <t>（単位：ℓ）</t>
  </si>
  <si>
    <t>22年度実使用量</t>
  </si>
  <si>
    <t>23年度目標値
(-1.3%)</t>
  </si>
  <si>
    <t>24年度目標値
(-2.6%)</t>
  </si>
  <si>
    <t>25年度目標値
(-4.0%)</t>
  </si>
  <si>
    <t>－</t>
  </si>
  <si>
    <t>海区・内水面委員会事務局</t>
  </si>
  <si>
    <t>※24年度以降各庁舎別、部局別目標は、前年度実績を勘案し、年度当初に設定します。</t>
  </si>
  <si>
    <r>
      <t>農水商工部　</t>
    </r>
    <r>
      <rPr>
        <sz val="10"/>
        <rFont val="ＭＳ Ｐゴシック"/>
        <family val="3"/>
      </rPr>
      <t>※１</t>
    </r>
  </si>
  <si>
    <t>※１海区・内水面委員会事務局を含む</t>
  </si>
  <si>
    <t>※２コピー用紙使用量については、購入量で把握。</t>
  </si>
  <si>
    <t>※３　24年度以降各部局別目標は、前年度実績を勘案し、年度当初に設定します。</t>
  </si>
  <si>
    <t>※　24年度以降各庁舎別、各部局別目標は、前年度実績を勘案し、年度当初に設定します。</t>
  </si>
  <si>
    <t>※　24年度以降各部局別目標は、前年度実績を勘案し、年度当初に設定します。</t>
  </si>
  <si>
    <t>重点目標③-2　公用車燃料使用量</t>
  </si>
  <si>
    <t>基準から11％以上の削減を図る
(24年度目標：703ﾄﾝ）</t>
  </si>
  <si>
    <t>基準から15％以上の削減を図る
(25年度目標：672ﾄﾝ）</t>
  </si>
  <si>
    <t>基準から5％以上の削減を図る
(25年度目標：321ﾄﾝ）</t>
  </si>
  <si>
    <t>平成22年度実績値：790トン</t>
  </si>
  <si>
    <t>平成22年度実績値：338トン</t>
  </si>
  <si>
    <t>平成22年度実績値：16,308千kwh</t>
  </si>
  <si>
    <t>平成22年度実績値：759千ℓ</t>
  </si>
  <si>
    <t>基準から3％以上の削減を図る
(24年度目標：328ﾄﾝ）</t>
  </si>
  <si>
    <t>庁内コピー用紙使用量の削減を図る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</si>
</sst>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  <numFmt numFmtId="183" formatCode="&quot;\&quot;#\!\,##0;[Red]&quot;\&quot;&quot;\&quot;\!\-#\!\,##0"/>
    <numFmt numFmtId="184" formatCode="&quot;\&quot;#\!\,##0\!.00;[Red]&quot;\&quot;&quot;\&quot;\!\-#\!\,##0\!.00"/>
    <numFmt numFmtId="185" formatCode="0.0%"/>
    <numFmt numFmtId="186" formatCode="0.0_ "/>
    <numFmt numFmtId="187" formatCode="#,##0_ "/>
    <numFmt numFmtId="188" formatCode="#,##0_);[Red]\(#,##0\)"/>
    <numFmt numFmtId="189" formatCode="0.0"/>
    <numFmt numFmtId="190" formatCode="#,##0.0;[Red]\-#,##0.0"/>
    <numFmt numFmtId="191" formatCode="General&quot;％以上&quot;"/>
    <numFmt numFmtId="192" formatCode="0.0&quot;％以上&quot;"/>
    <numFmt numFmtId="193" formatCode="0.0&quot;％&quot;"/>
    <numFmt numFmtId="194" formatCode="#,##0.0_ ;[Red]\-#,##0.0\ "/>
    <numFmt numFmtId="195" formatCode="#,##0.000000000000_ ;[Red]\-#,##0.000000000000\ "/>
    <numFmt numFmtId="196" formatCode="0.0_);[Red]\(0.0\)"/>
    <numFmt numFmtId="197" formatCode="0.000"/>
    <numFmt numFmtId="198" formatCode="#,##0.000;[Red]\-#,##0.000"/>
    <numFmt numFmtId="199" formatCode="0.0000000"/>
    <numFmt numFmtId="200" formatCode="0.000000"/>
    <numFmt numFmtId="201" formatCode="0.00000"/>
    <numFmt numFmtId="202" formatCode="0.0000"/>
    <numFmt numFmtId="203" formatCode="0.00000000"/>
    <numFmt numFmtId="204" formatCode="0_ "/>
    <numFmt numFmtId="205" formatCode="#,##0.0"/>
    <numFmt numFmtId="206" formatCode="0.00_ "/>
    <numFmt numFmtId="207" formatCode="0.00_);[Red]\(0.00\)"/>
    <numFmt numFmtId="208" formatCode="#,##0.0000;[Red]\-#,##0.0000"/>
    <numFmt numFmtId="209" formatCode="#,##0.000_ "/>
    <numFmt numFmtId="210" formatCode="#,##0.00_ "/>
    <numFmt numFmtId="211" formatCode="#,##0.0_ "/>
    <numFmt numFmtId="212" formatCode="#,##0.0000000000000_ ;[Red]\-#,##0.0000000000000\ "/>
    <numFmt numFmtId="213" formatCode="#,##0.00000000000000_ ;[Red]\-#,##0.00000000000000\ "/>
    <numFmt numFmtId="214" formatCode="#,##0.00000000000_ ;[Red]\-#,##0.00000000000\ "/>
    <numFmt numFmtId="215" formatCode="#,##0.0000000000_ ;[Red]\-#,##0.0000000000\ "/>
    <numFmt numFmtId="216" formatCode="#,##0.000000000_ ;[Red]\-#,##0.000000000\ "/>
    <numFmt numFmtId="217" formatCode="#,##0.00000000_ ;[Red]\-#,##0.00000000\ "/>
    <numFmt numFmtId="218" formatCode="#,##0.0000000_ ;[Red]\-#,##0.0000000\ "/>
    <numFmt numFmtId="219" formatCode="#,##0.000000_ ;[Red]\-#,##0.000000\ "/>
    <numFmt numFmtId="220" formatCode="#,##0.00000_ ;[Red]\-#,##0.00000\ "/>
    <numFmt numFmtId="221" formatCode="#,##0.0000_ ;[Red]\-#,##0.0000\ "/>
    <numFmt numFmtId="222" formatCode="#,##0.000_ ;[Red]\-#,##0.000\ "/>
    <numFmt numFmtId="223" formatCode="#,##0.00_ ;[Red]\-#,##0.00\ "/>
    <numFmt numFmtId="224" formatCode="0;&quot;△ &quot;0"/>
    <numFmt numFmtId="225" formatCode="#,##0.00;&quot;△ &quot;#,##0.00"/>
    <numFmt numFmtId="226" formatCode="0_);[Red]\(0\)"/>
    <numFmt numFmtId="227" formatCode="#,##0.000_);[Red]\(#,##0.000\)"/>
    <numFmt numFmtId="228" formatCode="#,##0.0_);[Red]\(#,##0.0\)"/>
    <numFmt numFmtId="229" formatCode="#,##0.00_);[Red]\(#,##0.00\)"/>
    <numFmt numFmtId="230" formatCode="0.000_);[Red]\(0.000\)"/>
    <numFmt numFmtId="231" formatCode="#,##0.0000_);[Red]\(#,##0.0000\)"/>
    <numFmt numFmtId="232" formatCode="#,##0.00000_);[Red]\(#,##0.00000\)"/>
    <numFmt numFmtId="233" formatCode="#,##0.000000_);[Red]\(#,##0.000000\)"/>
    <numFmt numFmtId="234" formatCode="0_);\(0\)"/>
    <numFmt numFmtId="235" formatCode="0.0_);\(0.0\)"/>
    <numFmt numFmtId="236" formatCode="#,##0.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HGS創英角ｺﾞｼｯｸUB"/>
      <family val="3"/>
    </font>
    <font>
      <sz val="11"/>
      <color indexed="8"/>
      <name val="ＭＳ Ｐ明朝"/>
      <family val="1"/>
    </font>
    <font>
      <vertAlign val="subscript"/>
      <sz val="11"/>
      <color indexed="8"/>
      <name val="ＭＳ Ｐ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71">
      <alignment/>
      <protection/>
    </xf>
    <xf numFmtId="0" fontId="9" fillId="0" borderId="0" xfId="69" applyFont="1">
      <alignment/>
      <protection/>
    </xf>
    <xf numFmtId="0" fontId="0" fillId="0" borderId="0" xfId="62" applyFont="1">
      <alignment vertical="center"/>
      <protection/>
    </xf>
    <xf numFmtId="0" fontId="0" fillId="0" borderId="10" xfId="62" applyFont="1" applyBorder="1">
      <alignment vertical="center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10" fillId="0" borderId="12" xfId="62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33" fillId="0" borderId="14" xfId="62" applyFont="1" applyFill="1" applyBorder="1">
      <alignment vertical="center"/>
      <protection/>
    </xf>
    <xf numFmtId="196" fontId="33" fillId="0" borderId="15" xfId="62" applyNumberFormat="1" applyFont="1" applyFill="1" applyBorder="1">
      <alignment vertical="center"/>
      <protection/>
    </xf>
    <xf numFmtId="196" fontId="33" fillId="0" borderId="16" xfId="62" applyNumberFormat="1" applyFont="1" applyFill="1" applyBorder="1">
      <alignment vertical="center"/>
      <protection/>
    </xf>
    <xf numFmtId="0" fontId="0" fillId="0" borderId="0" xfId="62" applyFont="1" applyFill="1">
      <alignment vertical="center"/>
      <protection/>
    </xf>
    <xf numFmtId="0" fontId="33" fillId="24" borderId="14" xfId="62" applyFont="1" applyFill="1" applyBorder="1">
      <alignment vertical="center"/>
      <protection/>
    </xf>
    <xf numFmtId="196" fontId="33" fillId="24" borderId="15" xfId="62" applyNumberFormat="1" applyFont="1" applyFill="1" applyBorder="1">
      <alignment vertical="center"/>
      <protection/>
    </xf>
    <xf numFmtId="196" fontId="33" fillId="24" borderId="16" xfId="62" applyNumberFormat="1" applyFont="1" applyFill="1" applyBorder="1">
      <alignment vertical="center"/>
      <protection/>
    </xf>
    <xf numFmtId="196" fontId="33" fillId="0" borderId="16" xfId="62" applyNumberFormat="1" applyFont="1" applyFill="1" applyBorder="1" applyAlignment="1">
      <alignment horizontal="right" vertical="center"/>
      <protection/>
    </xf>
    <xf numFmtId="0" fontId="33" fillId="0" borderId="17" xfId="62" applyFont="1" applyFill="1" applyBorder="1">
      <alignment vertical="center"/>
      <protection/>
    </xf>
    <xf numFmtId="196" fontId="33" fillId="0" borderId="18" xfId="62" applyNumberFormat="1" applyFont="1" applyFill="1" applyBorder="1">
      <alignment vertical="center"/>
      <protection/>
    </xf>
    <xf numFmtId="196" fontId="33" fillId="0" borderId="19" xfId="62" applyNumberFormat="1" applyFont="1" applyFill="1" applyBorder="1">
      <alignment vertical="center"/>
      <protection/>
    </xf>
    <xf numFmtId="0" fontId="33" fillId="24" borderId="17" xfId="62" applyFont="1" applyFill="1" applyBorder="1">
      <alignment vertical="center"/>
      <protection/>
    </xf>
    <xf numFmtId="196" fontId="33" fillId="24" borderId="18" xfId="62" applyNumberFormat="1" applyFont="1" applyFill="1" applyBorder="1">
      <alignment vertical="center"/>
      <protection/>
    </xf>
    <xf numFmtId="196" fontId="33" fillId="24" borderId="19" xfId="62" applyNumberFormat="1" applyFont="1" applyFill="1" applyBorder="1">
      <alignment vertical="center"/>
      <protection/>
    </xf>
    <xf numFmtId="0" fontId="33" fillId="0" borderId="20" xfId="62" applyFont="1" applyFill="1" applyBorder="1">
      <alignment vertical="center"/>
      <protection/>
    </xf>
    <xf numFmtId="196" fontId="33" fillId="0" borderId="21" xfId="62" applyNumberFormat="1" applyFont="1" applyFill="1" applyBorder="1">
      <alignment vertical="center"/>
      <protection/>
    </xf>
    <xf numFmtId="226" fontId="33" fillId="0" borderId="22" xfId="62" applyNumberFormat="1" applyFont="1" applyFill="1" applyBorder="1">
      <alignment vertical="center"/>
      <protection/>
    </xf>
    <xf numFmtId="226" fontId="33" fillId="0" borderId="21" xfId="62" applyNumberFormat="1" applyFont="1" applyFill="1" applyBorder="1">
      <alignment vertical="center"/>
      <protection/>
    </xf>
    <xf numFmtId="0" fontId="34" fillId="0" borderId="0" xfId="62" applyFont="1" applyFill="1" applyBorder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185" fontId="0" fillId="0" borderId="0" xfId="62" applyNumberFormat="1" applyFont="1" applyBorder="1" applyAlignment="1">
      <alignment horizontal="right" vertical="center"/>
      <protection/>
    </xf>
    <xf numFmtId="9" fontId="0" fillId="0" borderId="0" xfId="62" applyNumberFormat="1" applyFont="1" applyBorder="1" applyAlignment="1">
      <alignment horizontal="right" vertical="center"/>
      <protection/>
    </xf>
    <xf numFmtId="9" fontId="0" fillId="0" borderId="0" xfId="62" applyNumberFormat="1" applyFont="1" applyAlignment="1">
      <alignment horizontal="right" vertical="center"/>
      <protection/>
    </xf>
    <xf numFmtId="0" fontId="33" fillId="0" borderId="23" xfId="62" applyFont="1" applyFill="1" applyBorder="1">
      <alignment vertical="center"/>
      <protection/>
    </xf>
    <xf numFmtId="0" fontId="0" fillId="0" borderId="0" xfId="62" applyFont="1" applyAlignment="1">
      <alignment horizontal="right" vertical="center"/>
      <protection/>
    </xf>
    <xf numFmtId="9" fontId="0" fillId="0" borderId="0" xfId="62" applyNumberFormat="1" applyFont="1">
      <alignment vertical="center"/>
      <protection/>
    </xf>
    <xf numFmtId="0" fontId="33" fillId="0" borderId="0" xfId="62" applyFont="1" applyFill="1" applyBorder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188" fontId="0" fillId="0" borderId="0" xfId="63" applyNumberFormat="1" applyFont="1" applyAlignment="1">
      <alignment vertical="center"/>
      <protection/>
    </xf>
    <xf numFmtId="188" fontId="0" fillId="0" borderId="0" xfId="63" applyNumberFormat="1" applyFo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24" xfId="63" applyFont="1" applyBorder="1">
      <alignment vertical="center"/>
      <protection/>
    </xf>
    <xf numFmtId="0" fontId="10" fillId="21" borderId="24" xfId="63" applyFont="1" applyFill="1" applyBorder="1" applyAlignment="1">
      <alignment horizontal="center" vertical="center"/>
      <protection/>
    </xf>
    <xf numFmtId="0" fontId="10" fillId="21" borderId="24" xfId="63" applyFont="1" applyFill="1" applyBorder="1" applyAlignment="1">
      <alignment horizontal="center" vertical="center" wrapText="1"/>
      <protection/>
    </xf>
    <xf numFmtId="0" fontId="10" fillId="21" borderId="24" xfId="63" applyFont="1" applyFill="1" applyBorder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Border="1">
      <alignment vertical="center"/>
      <protection/>
    </xf>
    <xf numFmtId="188" fontId="10" fillId="21" borderId="0" xfId="63" applyNumberFormat="1" applyFont="1" applyFill="1" applyBorder="1" applyAlignment="1">
      <alignment horizontal="center" vertical="center"/>
      <protection/>
    </xf>
    <xf numFmtId="0" fontId="35" fillId="0" borderId="24" xfId="63" applyFont="1" applyBorder="1" applyAlignment="1">
      <alignment vertical="center" wrapText="1"/>
      <protection/>
    </xf>
    <xf numFmtId="0" fontId="35" fillId="21" borderId="24" xfId="63" applyFont="1" applyFill="1" applyBorder="1" applyAlignment="1">
      <alignment vertical="center" wrapText="1"/>
      <protection/>
    </xf>
    <xf numFmtId="0" fontId="10" fillId="21" borderId="24" xfId="63" applyFont="1" applyFill="1" applyBorder="1" applyAlignment="1">
      <alignment vertical="center" wrapText="1"/>
      <protection/>
    </xf>
    <xf numFmtId="0" fontId="35" fillId="21" borderId="24" xfId="63" applyFont="1" applyFill="1" applyBorder="1" applyAlignment="1">
      <alignment horizontal="center" vertical="center" wrapText="1"/>
      <protection/>
    </xf>
    <xf numFmtId="9" fontId="35" fillId="21" borderId="24" xfId="63" applyNumberFormat="1" applyFont="1" applyFill="1" applyBorder="1" applyAlignment="1">
      <alignment horizontal="center" vertical="center" wrapText="1"/>
      <protection/>
    </xf>
    <xf numFmtId="185" fontId="35" fillId="21" borderId="24" xfId="63" applyNumberFormat="1" applyFont="1" applyFill="1" applyBorder="1" applyAlignment="1">
      <alignment horizontal="center" vertical="center" wrapText="1"/>
      <protection/>
    </xf>
    <xf numFmtId="0" fontId="35" fillId="0" borderId="0" xfId="63" applyFont="1" applyBorder="1" applyAlignment="1">
      <alignment vertical="center" wrapText="1"/>
      <protection/>
    </xf>
    <xf numFmtId="188" fontId="10" fillId="21" borderId="0" xfId="63" applyNumberFormat="1" applyFont="1" applyFill="1" applyBorder="1" applyAlignment="1">
      <alignment vertical="center" wrapText="1"/>
      <protection/>
    </xf>
    <xf numFmtId="0" fontId="0" fillId="0" borderId="24" xfId="63" applyFont="1" applyFill="1" applyBorder="1">
      <alignment vertical="center"/>
      <protection/>
    </xf>
    <xf numFmtId="38" fontId="5" fillId="0" borderId="24" xfId="51" applyFont="1" applyBorder="1" applyAlignment="1">
      <alignment vertical="center"/>
    </xf>
    <xf numFmtId="187" fontId="12" fillId="0" borderId="24" xfId="69" applyNumberFormat="1" applyFont="1" applyFill="1" applyBorder="1" applyAlignment="1">
      <alignment vertical="center"/>
      <protection/>
    </xf>
    <xf numFmtId="188" fontId="13" fillId="25" borderId="24" xfId="63" applyNumberFormat="1" applyFont="1" applyFill="1" applyBorder="1">
      <alignment vertical="center"/>
      <protection/>
    </xf>
    <xf numFmtId="188" fontId="0" fillId="0" borderId="24" xfId="63" applyNumberFormat="1" applyFont="1" applyFill="1" applyBorder="1">
      <alignment vertical="center"/>
      <protection/>
    </xf>
    <xf numFmtId="188" fontId="0" fillId="25" borderId="24" xfId="63" applyNumberFormat="1" applyFont="1" applyFill="1" applyBorder="1">
      <alignment vertical="center"/>
      <protection/>
    </xf>
    <xf numFmtId="185" fontId="13" fillId="25" borderId="24" xfId="63" applyNumberFormat="1" applyFont="1" applyFill="1" applyBorder="1">
      <alignment vertical="center"/>
      <protection/>
    </xf>
    <xf numFmtId="0" fontId="35" fillId="0" borderId="24" xfId="68" applyFont="1" applyBorder="1" applyAlignment="1" applyProtection="1">
      <alignment vertical="top" wrapText="1"/>
      <protection locked="0"/>
    </xf>
    <xf numFmtId="188" fontId="0" fillId="0" borderId="24" xfId="63" applyNumberFormat="1" applyFont="1" applyBorder="1">
      <alignment vertical="center"/>
      <protection/>
    </xf>
    <xf numFmtId="188" fontId="0" fillId="0" borderId="0" xfId="63" applyNumberFormat="1" applyFont="1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188" fontId="0" fillId="0" borderId="0" xfId="63" applyNumberFormat="1" applyFont="1" applyBorder="1">
      <alignment vertical="center"/>
      <protection/>
    </xf>
    <xf numFmtId="0" fontId="0" fillId="0" borderId="0" xfId="66" applyFont="1" applyBorder="1" applyAlignment="1" applyProtection="1">
      <alignment vertical="top" wrapText="1"/>
      <protection locked="0"/>
    </xf>
    <xf numFmtId="0" fontId="0" fillId="0" borderId="0" xfId="67" applyFont="1" applyBorder="1" applyAlignment="1" applyProtection="1">
      <alignment vertical="top" wrapText="1"/>
      <protection locked="0"/>
    </xf>
    <xf numFmtId="187" fontId="12" fillId="0" borderId="0" xfId="69" applyNumberFormat="1" applyFont="1" applyFill="1" applyBorder="1" applyAlignment="1">
      <alignment vertical="center"/>
      <protection/>
    </xf>
    <xf numFmtId="188" fontId="13" fillId="0" borderId="24" xfId="63" applyNumberFormat="1" applyFont="1" applyFill="1" applyBorder="1">
      <alignment vertical="center"/>
      <protection/>
    </xf>
    <xf numFmtId="185" fontId="5" fillId="0" borderId="24" xfId="63" applyNumberFormat="1" applyFont="1" applyFill="1" applyBorder="1">
      <alignment vertical="center"/>
      <protection/>
    </xf>
    <xf numFmtId="185" fontId="5" fillId="0" borderId="24" xfId="63" applyNumberFormat="1" applyFont="1" applyFill="1" applyBorder="1" applyAlignment="1">
      <alignment vertical="center" wrapText="1"/>
      <protection/>
    </xf>
    <xf numFmtId="188" fontId="0" fillId="0" borderId="0" xfId="63" applyNumberFormat="1" applyFont="1" applyFill="1" applyBorder="1" applyAlignment="1">
      <alignment horizontal="center" vertical="center"/>
      <protection/>
    </xf>
    <xf numFmtId="185" fontId="35" fillId="0" borderId="24" xfId="63" applyNumberFormat="1" applyFont="1" applyFill="1" applyBorder="1" applyAlignment="1">
      <alignment vertical="center" wrapText="1"/>
      <protection/>
    </xf>
    <xf numFmtId="187" fontId="12" fillId="0" borderId="0" xfId="70" applyNumberFormat="1" applyFont="1" applyBorder="1" applyAlignment="1">
      <alignment vertical="center"/>
      <protection/>
    </xf>
    <xf numFmtId="185" fontId="36" fillId="0" borderId="24" xfId="63" applyNumberFormat="1" applyFont="1" applyFill="1" applyBorder="1" applyAlignment="1">
      <alignment vertical="center" wrapText="1"/>
      <protection/>
    </xf>
    <xf numFmtId="188" fontId="0" fillId="0" borderId="0" xfId="63" applyNumberFormat="1" applyFont="1" applyFill="1" applyBorder="1" applyAlignment="1" quotePrefix="1">
      <alignment horizontal="center" vertical="center"/>
      <protection/>
    </xf>
    <xf numFmtId="188" fontId="0" fillId="0" borderId="0" xfId="63" applyNumberFormat="1" applyFont="1" applyFill="1" applyBorder="1" applyAlignment="1">
      <alignment vertical="center"/>
      <protection/>
    </xf>
    <xf numFmtId="0" fontId="0" fillId="0" borderId="24" xfId="63" applyFont="1" applyBorder="1" applyAlignment="1">
      <alignment horizontal="center" vertical="center"/>
      <protection/>
    </xf>
    <xf numFmtId="38" fontId="5" fillId="0" borderId="24" xfId="51" applyFont="1" applyBorder="1" applyAlignment="1">
      <alignment vertical="center"/>
    </xf>
    <xf numFmtId="0" fontId="0" fillId="0" borderId="0" xfId="63" applyFont="1" applyBorder="1" applyAlignment="1">
      <alignment horizontal="center" vertical="center"/>
      <protection/>
    </xf>
    <xf numFmtId="188" fontId="5" fillId="0" borderId="0" xfId="63" applyNumberFormat="1" applyFont="1" applyFill="1" applyBorder="1">
      <alignment vertical="center"/>
      <protection/>
    </xf>
    <xf numFmtId="188" fontId="5" fillId="0" borderId="0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10" fillId="0" borderId="0" xfId="63" applyFont="1" applyBorder="1" applyAlignment="1">
      <alignment vertical="center"/>
      <protection/>
    </xf>
    <xf numFmtId="210" fontId="0" fillId="0" borderId="0" xfId="63" applyNumberFormat="1" applyFont="1" applyBorder="1">
      <alignment vertical="center"/>
      <protection/>
    </xf>
    <xf numFmtId="188" fontId="10" fillId="0" borderId="0" xfId="63" applyNumberFormat="1" applyFont="1" applyFill="1" applyBorder="1" applyAlignment="1">
      <alignment vertical="center"/>
      <protection/>
    </xf>
    <xf numFmtId="187" fontId="10" fillId="0" borderId="0" xfId="63" applyNumberFormat="1" applyFont="1" applyFill="1" applyBorder="1" applyAlignment="1">
      <alignment vertical="center"/>
      <protection/>
    </xf>
    <xf numFmtId="187" fontId="34" fillId="0" borderId="0" xfId="63" applyNumberFormat="1" applyFont="1" applyFill="1" applyBorder="1" applyAlignment="1">
      <alignment vertical="center"/>
      <protection/>
    </xf>
    <xf numFmtId="210" fontId="34" fillId="0" borderId="0" xfId="63" applyNumberFormat="1" applyFont="1" applyFill="1" applyBorder="1" applyAlignment="1">
      <alignment vertical="center"/>
      <protection/>
    </xf>
    <xf numFmtId="188" fontId="34" fillId="0" borderId="0" xfId="63" applyNumberFormat="1" applyFont="1" applyFill="1" applyBorder="1" applyAlignment="1">
      <alignment vertical="center"/>
      <protection/>
    </xf>
    <xf numFmtId="236" fontId="34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34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188" fontId="10" fillId="0" borderId="0" xfId="63" applyNumberFormat="1" applyFont="1" applyFill="1" applyAlignment="1">
      <alignment vertical="center"/>
      <protection/>
    </xf>
    <xf numFmtId="0" fontId="34" fillId="0" borderId="0" xfId="63" applyFont="1" applyFill="1" applyBorder="1" applyAlignment="1">
      <alignment vertical="center"/>
      <protection/>
    </xf>
    <xf numFmtId="188" fontId="34" fillId="0" borderId="0" xfId="63" applyNumberFormat="1" applyFont="1" applyFill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34" fillId="0" borderId="0" xfId="63" applyFont="1" applyAlignment="1">
      <alignment vertical="center"/>
      <protection/>
    </xf>
    <xf numFmtId="188" fontId="34" fillId="0" borderId="0" xfId="63" applyNumberFormat="1" applyFont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0" fillId="0" borderId="0" xfId="64" applyFo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34" fillId="0" borderId="0" xfId="64" applyFont="1" applyFill="1" applyAlignment="1">
      <alignment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0" fillId="0" borderId="24" xfId="64" applyFont="1" applyFill="1" applyBorder="1">
      <alignment vertical="center"/>
      <protection/>
    </xf>
    <xf numFmtId="0" fontId="10" fillId="4" borderId="24" xfId="64" applyFont="1" applyFill="1" applyBorder="1" applyAlignment="1">
      <alignment vertical="center" wrapText="1"/>
      <protection/>
    </xf>
    <xf numFmtId="0" fontId="34" fillId="4" borderId="24" xfId="64" applyFont="1" applyFill="1" applyBorder="1" applyAlignment="1">
      <alignment vertical="center" wrapText="1"/>
      <protection/>
    </xf>
    <xf numFmtId="0" fontId="10" fillId="0" borderId="24" xfId="64" applyFont="1" applyFill="1" applyBorder="1" applyAlignment="1">
      <alignment vertical="center" wrapText="1"/>
      <protection/>
    </xf>
    <xf numFmtId="185" fontId="34" fillId="0" borderId="24" xfId="64" applyNumberFormat="1" applyFont="1" applyFill="1" applyBorder="1" applyAlignment="1">
      <alignment horizontal="center" vertical="center"/>
      <protection/>
    </xf>
    <xf numFmtId="185" fontId="33" fillId="0" borderId="24" xfId="64" applyNumberFormat="1" applyFont="1" applyFill="1" applyBorder="1" applyAlignment="1">
      <alignment horizontal="center" vertical="center"/>
      <protection/>
    </xf>
    <xf numFmtId="0" fontId="0" fillId="0" borderId="0" xfId="64" applyFont="1" applyFill="1">
      <alignment vertical="center"/>
      <protection/>
    </xf>
    <xf numFmtId="0" fontId="11" fillId="0" borderId="24" xfId="64" applyFont="1" applyFill="1" applyBorder="1">
      <alignment vertical="center"/>
      <protection/>
    </xf>
    <xf numFmtId="188" fontId="10" fillId="0" borderId="24" xfId="64" applyNumberFormat="1" applyFont="1" applyFill="1" applyBorder="1" applyAlignment="1">
      <alignment horizontal="right" vertical="center"/>
      <protection/>
    </xf>
    <xf numFmtId="0" fontId="34" fillId="0" borderId="24" xfId="64" applyFont="1" applyBorder="1" applyAlignment="1">
      <alignment vertical="center"/>
      <protection/>
    </xf>
    <xf numFmtId="38" fontId="0" fillId="0" borderId="24" xfId="51" applyFont="1" applyFill="1" applyBorder="1" applyAlignment="1">
      <alignment vertical="center"/>
    </xf>
    <xf numFmtId="40" fontId="0" fillId="0" borderId="24" xfId="51" applyNumberFormat="1" applyFont="1" applyBorder="1" applyAlignment="1">
      <alignment vertical="center"/>
    </xf>
    <xf numFmtId="0" fontId="0" fillId="0" borderId="24" xfId="64" applyFont="1" applyFill="1" applyBorder="1" applyAlignment="1">
      <alignment horizontal="center" vertical="center"/>
      <protection/>
    </xf>
    <xf numFmtId="188" fontId="0" fillId="0" borderId="24" xfId="51" applyNumberFormat="1" applyFont="1" applyFill="1" applyBorder="1" applyAlignment="1">
      <alignment vertical="center"/>
    </xf>
    <xf numFmtId="0" fontId="0" fillId="0" borderId="0" xfId="64" applyFont="1" applyFill="1" applyBorder="1" applyAlignment="1">
      <alignment horizontal="center" vertical="center"/>
      <protection/>
    </xf>
    <xf numFmtId="188" fontId="0" fillId="0" borderId="0" xfId="51" applyNumberFormat="1" applyFont="1" applyFill="1" applyBorder="1" applyAlignment="1">
      <alignment vertical="center"/>
    </xf>
    <xf numFmtId="40" fontId="33" fillId="0" borderId="0" xfId="51" applyNumberFormat="1" applyFont="1" applyBorder="1" applyAlignment="1">
      <alignment vertical="center"/>
    </xf>
    <xf numFmtId="0" fontId="0" fillId="0" borderId="0" xfId="64" applyFont="1" applyFill="1" applyBorder="1">
      <alignment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65" applyFo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0" fillId="0" borderId="0" xfId="65" applyFont="1" applyAlignment="1">
      <alignment horizontal="right" vertical="center"/>
      <protection/>
    </xf>
    <xf numFmtId="0" fontId="10" fillId="0" borderId="25" xfId="65" applyFont="1" applyFill="1" applyBorder="1" applyAlignment="1">
      <alignment horizontal="right" vertical="center"/>
      <protection/>
    </xf>
    <xf numFmtId="0" fontId="34" fillId="0" borderId="0" xfId="65" applyFont="1" applyFill="1" applyAlignment="1">
      <alignment vertical="center"/>
      <protection/>
    </xf>
    <xf numFmtId="0" fontId="0" fillId="0" borderId="26" xfId="65" applyFont="1" applyBorder="1">
      <alignment vertical="center"/>
      <protection/>
    </xf>
    <xf numFmtId="0" fontId="10" fillId="4" borderId="27" xfId="65" applyFont="1" applyFill="1" applyBorder="1" applyAlignment="1">
      <alignment horizontal="center" vertical="center" wrapText="1"/>
      <protection/>
    </xf>
    <xf numFmtId="0" fontId="34" fillId="4" borderId="24" xfId="65" applyFont="1" applyFill="1" applyBorder="1" applyAlignment="1">
      <alignment vertical="center" wrapText="1"/>
      <protection/>
    </xf>
    <xf numFmtId="0" fontId="0" fillId="0" borderId="0" xfId="65" applyFont="1" applyBorder="1">
      <alignment vertical="center"/>
      <protection/>
    </xf>
    <xf numFmtId="0" fontId="0" fillId="0" borderId="24" xfId="65" applyFont="1" applyFill="1" applyBorder="1">
      <alignment vertical="center"/>
      <protection/>
    </xf>
    <xf numFmtId="188" fontId="0" fillId="0" borderId="28" xfId="51" applyNumberFormat="1" applyFont="1" applyFill="1" applyBorder="1" applyAlignment="1">
      <alignment vertical="center"/>
    </xf>
    <xf numFmtId="188" fontId="0" fillId="0" borderId="0" xfId="65" applyNumberFormat="1" applyFont="1" applyFill="1" applyBorder="1">
      <alignment vertical="center"/>
      <protection/>
    </xf>
    <xf numFmtId="0" fontId="34" fillId="0" borderId="0" xfId="65" applyFont="1" applyAlignment="1">
      <alignment vertical="center"/>
      <protection/>
    </xf>
    <xf numFmtId="188" fontId="0" fillId="0" borderId="28" xfId="51" applyNumberFormat="1" applyFont="1" applyBorder="1" applyAlignment="1" quotePrefix="1">
      <alignment horizontal="right" vertical="center"/>
    </xf>
    <xf numFmtId="188" fontId="0" fillId="0" borderId="28" xfId="51" applyNumberFormat="1" applyFont="1" applyBorder="1" applyAlignment="1" quotePrefix="1">
      <alignment horizontal="center" vertical="center"/>
    </xf>
    <xf numFmtId="188" fontId="0" fillId="0" borderId="28" xfId="65" applyNumberFormat="1" applyFont="1" applyFill="1" applyBorder="1">
      <alignment vertical="center"/>
      <protection/>
    </xf>
    <xf numFmtId="228" fontId="5" fillId="0" borderId="20" xfId="51" applyNumberFormat="1" applyFont="1" applyFill="1" applyBorder="1" applyAlignment="1">
      <alignment vertical="center"/>
    </xf>
    <xf numFmtId="0" fontId="0" fillId="0" borderId="24" xfId="65" applyFont="1" applyFill="1" applyBorder="1" applyAlignment="1">
      <alignment horizontal="center" vertical="center"/>
      <protection/>
    </xf>
    <xf numFmtId="188" fontId="0" fillId="0" borderId="28" xfId="65" applyNumberFormat="1" applyFont="1" applyBorder="1">
      <alignment vertical="center"/>
      <protection/>
    </xf>
    <xf numFmtId="188" fontId="0" fillId="0" borderId="0" xfId="65" applyNumberFormat="1" applyFont="1" applyBorder="1">
      <alignment vertical="center"/>
      <protection/>
    </xf>
    <xf numFmtId="0" fontId="10" fillId="21" borderId="29" xfId="6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6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26" borderId="24" xfId="0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0" fontId="0" fillId="26" borderId="30" xfId="0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6" borderId="34" xfId="0" applyFill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32" fillId="0" borderId="0" xfId="62" applyFont="1" applyBorder="1" applyAlignment="1">
      <alignment horizontal="left" vertical="center"/>
      <protection/>
    </xf>
    <xf numFmtId="0" fontId="11" fillId="0" borderId="25" xfId="63" applyFont="1" applyBorder="1" applyAlignment="1">
      <alignment horizontal="left" vertical="center" wrapText="1"/>
      <protection/>
    </xf>
    <xf numFmtId="188" fontId="10" fillId="21" borderId="0" xfId="63" applyNumberFormat="1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vertical="center" wrapText="1"/>
      <protection/>
    </xf>
    <xf numFmtId="0" fontId="10" fillId="0" borderId="0" xfId="63" applyFont="1" applyFill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⑦別添２　コピー用紙（桑名）" xfId="66"/>
    <cellStyle name="標準_⑦別添２　コピー用紙（四日市）" xfId="67"/>
    <cellStyle name="標準_⑦別添２　コピー用紙（統計室）" xfId="68"/>
    <cellStyle name="標準_Sheet1" xfId="69"/>
    <cellStyle name="標準_コピー用紙部局別重点目標(20.10.16人数補正)" xfId="70"/>
    <cellStyle name="標準_目的目標実施計画表（様式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38100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3943350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752475" y="6705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38725" y="6705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実績の把握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38725" y="6705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目標値との比較と検証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038725" y="67056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月中旬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038725" y="67056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月下旬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" name="Line 20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" name="Line 21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" name="Line 22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" name="Line 23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5038725" y="670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5038725" y="670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5038725" y="670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3" name="Line 33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38100</xdr:colOff>
      <xdr:row>15</xdr:row>
      <xdr:rowOff>0</xdr:rowOff>
    </xdr:to>
    <xdr:sp>
      <xdr:nvSpPr>
        <xdr:cNvPr id="34" name="Line 34"/>
        <xdr:cNvSpPr>
          <a:spLocks/>
        </xdr:cNvSpPr>
      </xdr:nvSpPr>
      <xdr:spPr>
        <a:xfrm>
          <a:off x="3943350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5" name="Line 35"/>
        <xdr:cNvSpPr>
          <a:spLocks/>
        </xdr:cNvSpPr>
      </xdr:nvSpPr>
      <xdr:spPr>
        <a:xfrm>
          <a:off x="752475" y="6705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7150" y="6705600"/>
          <a:ext cx="695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検査員会議への出席は、公共交通機関を利用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5038725" y="6705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実績の把握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5038725" y="6705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目標値との比較と検証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5038725" y="67056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月中旬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5038725" y="67056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月下旬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5038725" y="6705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実績の把握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5038725" y="6705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目標値との比較と検証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5038725" y="67056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月中旬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5038725" y="67056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月下旬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6705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1095375</xdr:colOff>
      <xdr:row>15</xdr:row>
      <xdr:rowOff>0</xdr:rowOff>
    </xdr:to>
    <xdr:sp>
      <xdr:nvSpPr>
        <xdr:cNvPr id="49" name="Line 49"/>
        <xdr:cNvSpPr>
          <a:spLocks/>
        </xdr:cNvSpPr>
      </xdr:nvSpPr>
      <xdr:spPr>
        <a:xfrm>
          <a:off x="3943350" y="6705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0" name="Line 50"/>
        <xdr:cNvSpPr>
          <a:spLocks/>
        </xdr:cNvSpPr>
      </xdr:nvSpPr>
      <xdr:spPr>
        <a:xfrm>
          <a:off x="3962400" y="6705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1095375</xdr:colOff>
      <xdr:row>15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3962400" y="6705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1095375</xdr:colOff>
      <xdr:row>15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3943350" y="6705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3" name="Line 53"/>
        <xdr:cNvSpPr>
          <a:spLocks/>
        </xdr:cNvSpPr>
      </xdr:nvSpPr>
      <xdr:spPr>
        <a:xfrm>
          <a:off x="9525" y="6705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6705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5" name="Line 55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6" name="Line 56"/>
        <xdr:cNvSpPr>
          <a:spLocks/>
        </xdr:cNvSpPr>
      </xdr:nvSpPr>
      <xdr:spPr>
        <a:xfrm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39433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1095375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3943350" y="6705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60" name="Line 60"/>
        <xdr:cNvSpPr>
          <a:spLocks/>
        </xdr:cNvSpPr>
      </xdr:nvSpPr>
      <xdr:spPr>
        <a:xfrm>
          <a:off x="3962400" y="6705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1095375</xdr:colOff>
      <xdr:row>15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3962400" y="6705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1095375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3943350" y="6705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63" name="Line 63"/>
        <xdr:cNvSpPr>
          <a:spLocks/>
        </xdr:cNvSpPr>
      </xdr:nvSpPr>
      <xdr:spPr>
        <a:xfrm>
          <a:off x="3962400" y="6705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3943350" y="6705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3943350" y="6705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57150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3943350" y="670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75" zoomScaleNormal="75" zoomScaleSheetLayoutView="75" zoomScalePageLayoutView="0" workbookViewId="0" topLeftCell="A1">
      <selection activeCell="B12" sqref="B12:B13"/>
    </sheetView>
  </sheetViews>
  <sheetFormatPr defaultColWidth="9.00390625" defaultRowHeight="13.5"/>
  <cols>
    <col min="1" max="1" width="9.875" style="0" customWidth="1"/>
    <col min="2" max="2" width="10.00390625" style="0" customWidth="1"/>
    <col min="3" max="3" width="15.875" style="0" customWidth="1"/>
    <col min="4" max="4" width="16.00390625" style="0" customWidth="1"/>
    <col min="5" max="5" width="14.375" style="3" customWidth="1"/>
    <col min="6" max="6" width="9.875" style="1" customWidth="1"/>
    <col min="7" max="7" width="10.875" style="1" customWidth="1"/>
    <col min="8" max="8" width="10.375" style="1" customWidth="1"/>
    <col min="9" max="9" width="11.375" style="0" customWidth="1"/>
  </cols>
  <sheetData>
    <row r="1" spans="1:7" ht="17.25">
      <c r="A1" s="154" t="s">
        <v>46</v>
      </c>
      <c r="B1" s="154"/>
      <c r="C1" s="154"/>
      <c r="D1" s="154"/>
      <c r="E1" s="155"/>
      <c r="F1" s="155"/>
      <c r="G1" s="155"/>
    </row>
    <row r="2" spans="1:4" ht="14.25" customHeight="1">
      <c r="A2" s="2"/>
      <c r="B2" s="2"/>
      <c r="C2" s="2"/>
      <c r="D2" s="2"/>
    </row>
    <row r="3" spans="1:9" ht="13.5" customHeight="1">
      <c r="A3" s="159" t="s">
        <v>6</v>
      </c>
      <c r="B3" s="158"/>
      <c r="C3" s="165" t="s">
        <v>7</v>
      </c>
      <c r="D3" s="166"/>
      <c r="E3" s="167"/>
      <c r="F3" s="156" t="s">
        <v>13</v>
      </c>
      <c r="G3" s="156" t="s">
        <v>14</v>
      </c>
      <c r="H3" s="157"/>
      <c r="I3" s="159" t="s">
        <v>8</v>
      </c>
    </row>
    <row r="4" spans="1:9" ht="13.5">
      <c r="A4" s="158"/>
      <c r="B4" s="158"/>
      <c r="C4" s="168"/>
      <c r="D4" s="169"/>
      <c r="E4" s="170"/>
      <c r="F4" s="158"/>
      <c r="G4" s="157"/>
      <c r="H4" s="157"/>
      <c r="I4" s="159"/>
    </row>
    <row r="5" spans="1:9" ht="13.5">
      <c r="A5" s="158"/>
      <c r="B5" s="158"/>
      <c r="C5" s="156" t="s">
        <v>38</v>
      </c>
      <c r="D5" s="156" t="s">
        <v>39</v>
      </c>
      <c r="E5" s="156" t="s">
        <v>40</v>
      </c>
      <c r="F5" s="158"/>
      <c r="G5" s="156" t="s">
        <v>9</v>
      </c>
      <c r="H5" s="156" t="s">
        <v>15</v>
      </c>
      <c r="I5" s="159" t="s">
        <v>10</v>
      </c>
    </row>
    <row r="6" spans="1:9" s="4" customFormat="1" ht="21.75" customHeight="1">
      <c r="A6" s="158"/>
      <c r="B6" s="158"/>
      <c r="C6" s="157"/>
      <c r="D6" s="157"/>
      <c r="E6" s="157"/>
      <c r="F6" s="158"/>
      <c r="G6" s="157"/>
      <c r="H6" s="157"/>
      <c r="I6" s="159"/>
    </row>
    <row r="7" spans="1:9" ht="35.25" customHeight="1">
      <c r="A7" s="164" t="s">
        <v>11</v>
      </c>
      <c r="B7" s="171"/>
      <c r="C7" s="164" t="s">
        <v>41</v>
      </c>
      <c r="D7" s="164" t="s">
        <v>121</v>
      </c>
      <c r="E7" s="164" t="s">
        <v>122</v>
      </c>
      <c r="F7" s="162" t="s">
        <v>0</v>
      </c>
      <c r="G7" s="162" t="s">
        <v>1</v>
      </c>
      <c r="H7" s="162" t="s">
        <v>2</v>
      </c>
      <c r="I7" s="160" t="s">
        <v>124</v>
      </c>
    </row>
    <row r="8" spans="1:9" ht="42.75" customHeight="1">
      <c r="A8" s="164"/>
      <c r="B8" s="171"/>
      <c r="C8" s="164"/>
      <c r="D8" s="164"/>
      <c r="E8" s="164"/>
      <c r="F8" s="157"/>
      <c r="G8" s="162"/>
      <c r="H8" s="162"/>
      <c r="I8" s="160"/>
    </row>
    <row r="9" spans="1:9" ht="42.75" customHeight="1">
      <c r="A9" s="164"/>
      <c r="B9" s="171"/>
      <c r="C9" s="164"/>
      <c r="D9" s="164"/>
      <c r="E9" s="164"/>
      <c r="F9" s="157"/>
      <c r="G9" s="162"/>
      <c r="H9" s="162"/>
      <c r="I9" s="160"/>
    </row>
    <row r="10" spans="1:9" ht="43.5" customHeight="1">
      <c r="A10" s="164" t="s">
        <v>129</v>
      </c>
      <c r="B10" s="158"/>
      <c r="C10" s="164" t="s">
        <v>42</v>
      </c>
      <c r="D10" s="164" t="s">
        <v>128</v>
      </c>
      <c r="E10" s="164" t="s">
        <v>123</v>
      </c>
      <c r="F10" s="163" t="s">
        <v>16</v>
      </c>
      <c r="G10" s="162" t="s">
        <v>17</v>
      </c>
      <c r="H10" s="162" t="s">
        <v>2</v>
      </c>
      <c r="I10" s="161" t="s">
        <v>125</v>
      </c>
    </row>
    <row r="11" spans="1:9" ht="33.75" customHeight="1">
      <c r="A11" s="164"/>
      <c r="B11" s="158"/>
      <c r="C11" s="164"/>
      <c r="D11" s="164"/>
      <c r="E11" s="164"/>
      <c r="F11" s="157"/>
      <c r="G11" s="162"/>
      <c r="H11" s="162"/>
      <c r="I11" s="161"/>
    </row>
    <row r="12" spans="1:9" ht="81.75" customHeight="1">
      <c r="A12" s="164" t="s">
        <v>3</v>
      </c>
      <c r="B12" s="164" t="s">
        <v>4</v>
      </c>
      <c r="C12" s="164" t="s">
        <v>44</v>
      </c>
      <c r="D12" s="164" t="s">
        <v>43</v>
      </c>
      <c r="E12" s="164" t="s">
        <v>45</v>
      </c>
      <c r="F12" s="163" t="s">
        <v>16</v>
      </c>
      <c r="G12" s="162" t="s">
        <v>12</v>
      </c>
      <c r="H12" s="162" t="s">
        <v>2</v>
      </c>
      <c r="I12" s="161" t="s">
        <v>126</v>
      </c>
    </row>
    <row r="13" spans="1:9" ht="54" customHeight="1">
      <c r="A13" s="164"/>
      <c r="B13" s="171"/>
      <c r="C13" s="164"/>
      <c r="D13" s="164"/>
      <c r="E13" s="164"/>
      <c r="F13" s="163"/>
      <c r="G13" s="162"/>
      <c r="H13" s="162"/>
      <c r="I13" s="161"/>
    </row>
    <row r="14" spans="1:9" ht="54" customHeight="1">
      <c r="A14" s="164"/>
      <c r="B14" s="164" t="s">
        <v>5</v>
      </c>
      <c r="C14" s="164" t="s">
        <v>47</v>
      </c>
      <c r="D14" s="164" t="s">
        <v>48</v>
      </c>
      <c r="E14" s="164" t="s">
        <v>49</v>
      </c>
      <c r="F14" s="163"/>
      <c r="G14" s="162"/>
      <c r="H14" s="162"/>
      <c r="I14" s="161" t="s">
        <v>127</v>
      </c>
    </row>
    <row r="15" spans="1:9" ht="46.5" customHeight="1">
      <c r="A15" s="164"/>
      <c r="B15" s="171"/>
      <c r="C15" s="164"/>
      <c r="D15" s="164"/>
      <c r="E15" s="171"/>
      <c r="F15" s="163"/>
      <c r="G15" s="162"/>
      <c r="H15" s="162"/>
      <c r="I15" s="161"/>
    </row>
  </sheetData>
  <sheetProtection password="CC1E" sheet="1" objects="1" scenarios="1"/>
  <mergeCells count="42">
    <mergeCell ref="D12:D13"/>
    <mergeCell ref="E14:E15"/>
    <mergeCell ref="E12:E13"/>
    <mergeCell ref="A7:B9"/>
    <mergeCell ref="C14:C15"/>
    <mergeCell ref="D14:D15"/>
    <mergeCell ref="C7:C9"/>
    <mergeCell ref="D7:D9"/>
    <mergeCell ref="C10:C11"/>
    <mergeCell ref="D10:D11"/>
    <mergeCell ref="C12:C13"/>
    <mergeCell ref="A10:B11"/>
    <mergeCell ref="A12:A15"/>
    <mergeCell ref="B12:B13"/>
    <mergeCell ref="B14:B15"/>
    <mergeCell ref="H7:H9"/>
    <mergeCell ref="G7:G9"/>
    <mergeCell ref="H10:H11"/>
    <mergeCell ref="E10:E11"/>
    <mergeCell ref="F7:F9"/>
    <mergeCell ref="F10:F11"/>
    <mergeCell ref="G10:G11"/>
    <mergeCell ref="E7:E9"/>
    <mergeCell ref="H12:H15"/>
    <mergeCell ref="G12:G15"/>
    <mergeCell ref="F12:F15"/>
    <mergeCell ref="I12:I13"/>
    <mergeCell ref="I14:I15"/>
    <mergeCell ref="I3:I4"/>
    <mergeCell ref="I5:I6"/>
    <mergeCell ref="I7:I9"/>
    <mergeCell ref="I10:I11"/>
    <mergeCell ref="A1:G1"/>
    <mergeCell ref="E5:E6"/>
    <mergeCell ref="F3:F6"/>
    <mergeCell ref="A3:B6"/>
    <mergeCell ref="C3:E4"/>
    <mergeCell ref="C5:C6"/>
    <mergeCell ref="D5:D6"/>
    <mergeCell ref="G3:H4"/>
    <mergeCell ref="G5:G6"/>
    <mergeCell ref="H5:H6"/>
  </mergeCells>
  <printOptions/>
  <pageMargins left="0.2755905511811024" right="0.2755905511811024" top="0.9448818897637796" bottom="0.4330708661417323" header="0.5511811023622047" footer="0.35433070866141736"/>
  <pageSetup fitToHeight="2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F24"/>
  <sheetViews>
    <sheetView zoomScale="75" zoomScaleNormal="75" zoomScaleSheetLayoutView="75" zoomScalePageLayoutView="0" workbookViewId="0" topLeftCell="A1">
      <selection activeCell="F3" sqref="F3"/>
    </sheetView>
  </sheetViews>
  <sheetFormatPr defaultColWidth="9.00390625" defaultRowHeight="13.5"/>
  <cols>
    <col min="1" max="1" width="2.875" style="6" customWidth="1"/>
    <col min="2" max="2" width="16.00390625" style="6" customWidth="1"/>
    <col min="3" max="6" width="14.625" style="6" customWidth="1"/>
    <col min="7" max="16384" width="9.00390625" style="6" customWidth="1"/>
  </cols>
  <sheetData>
    <row r="1" spans="2:5" ht="36.75" customHeight="1" thickBot="1">
      <c r="B1" s="172" t="s">
        <v>76</v>
      </c>
      <c r="C1" s="172"/>
      <c r="D1" s="172"/>
      <c r="E1" s="172"/>
    </row>
    <row r="2" spans="2:6" ht="36.75" customHeight="1">
      <c r="B2" s="7"/>
      <c r="C2" s="8" t="s">
        <v>50</v>
      </c>
      <c r="D2" s="9" t="s">
        <v>51</v>
      </c>
      <c r="E2" s="10" t="s">
        <v>52</v>
      </c>
      <c r="F2" s="10" t="s">
        <v>53</v>
      </c>
    </row>
    <row r="3" spans="2:6" s="14" customFormat="1" ht="54.75" customHeight="1">
      <c r="B3" s="11" t="s">
        <v>54</v>
      </c>
      <c r="C3" s="12">
        <v>417.8020000000001</v>
      </c>
      <c r="D3" s="13">
        <v>378.9</v>
      </c>
      <c r="E3" s="12"/>
      <c r="F3" s="12"/>
    </row>
    <row r="4" spans="2:6" s="14" customFormat="1" ht="54.75" customHeight="1">
      <c r="B4" s="15" t="s">
        <v>55</v>
      </c>
      <c r="C4" s="16">
        <v>19.413</v>
      </c>
      <c r="D4" s="17">
        <v>18.2</v>
      </c>
      <c r="E4" s="16"/>
      <c r="F4" s="16"/>
    </row>
    <row r="5" spans="2:6" s="14" customFormat="1" ht="54.75" customHeight="1">
      <c r="B5" s="15" t="s">
        <v>56</v>
      </c>
      <c r="C5" s="16">
        <v>38.925</v>
      </c>
      <c r="D5" s="17">
        <v>36.6</v>
      </c>
      <c r="E5" s="16"/>
      <c r="F5" s="16"/>
    </row>
    <row r="6" spans="2:6" s="14" customFormat="1" ht="54.75" customHeight="1">
      <c r="B6" s="15" t="s">
        <v>57</v>
      </c>
      <c r="C6" s="16">
        <v>15.006299999999998</v>
      </c>
      <c r="D6" s="17">
        <v>14.1</v>
      </c>
      <c r="E6" s="16"/>
      <c r="F6" s="16"/>
    </row>
    <row r="7" spans="2:6" s="14" customFormat="1" ht="54.75" customHeight="1">
      <c r="B7" s="11" t="s">
        <v>58</v>
      </c>
      <c r="C7" s="12">
        <v>48.217</v>
      </c>
      <c r="D7" s="13">
        <v>45.3</v>
      </c>
      <c r="E7" s="12"/>
      <c r="F7" s="12"/>
    </row>
    <row r="8" spans="2:6" s="14" customFormat="1" ht="54.75" customHeight="1">
      <c r="B8" s="11" t="s">
        <v>59</v>
      </c>
      <c r="C8" s="12">
        <v>33.905</v>
      </c>
      <c r="D8" s="13">
        <v>31.9</v>
      </c>
      <c r="E8" s="12"/>
      <c r="F8" s="12"/>
    </row>
    <row r="9" spans="2:6" ht="54.75" customHeight="1">
      <c r="B9" s="11" t="s">
        <v>60</v>
      </c>
      <c r="C9" s="12">
        <v>37.2</v>
      </c>
      <c r="D9" s="18">
        <v>37.2</v>
      </c>
      <c r="E9" s="12"/>
      <c r="F9" s="12"/>
    </row>
    <row r="10" spans="2:6" ht="54.75" customHeight="1">
      <c r="B10" s="11" t="s">
        <v>61</v>
      </c>
      <c r="C10" s="12">
        <v>7.956</v>
      </c>
      <c r="D10" s="13">
        <v>7.5</v>
      </c>
      <c r="E10" s="12"/>
      <c r="F10" s="12"/>
    </row>
    <row r="11" spans="2:6" ht="54.75" customHeight="1">
      <c r="B11" s="11" t="s">
        <v>62</v>
      </c>
      <c r="C11" s="12">
        <v>17.488000000000003</v>
      </c>
      <c r="D11" s="13">
        <v>16.5</v>
      </c>
      <c r="E11" s="12"/>
      <c r="F11" s="12"/>
    </row>
    <row r="12" spans="2:6" ht="54.75" customHeight="1">
      <c r="B12" s="11" t="s">
        <v>63</v>
      </c>
      <c r="C12" s="12">
        <v>21.793000000000003</v>
      </c>
      <c r="D12" s="13">
        <v>20.5</v>
      </c>
      <c r="E12" s="12"/>
      <c r="F12" s="12"/>
    </row>
    <row r="13" spans="2:6" ht="54.75" customHeight="1">
      <c r="B13" s="11" t="s">
        <v>64</v>
      </c>
      <c r="C13" s="12">
        <v>16.968</v>
      </c>
      <c r="D13" s="13">
        <v>16</v>
      </c>
      <c r="E13" s="12"/>
      <c r="F13" s="12"/>
    </row>
    <row r="14" spans="2:6" s="14" customFormat="1" ht="54.75" customHeight="1">
      <c r="B14" s="19" t="s">
        <v>65</v>
      </c>
      <c r="C14" s="20">
        <v>28.717000000000002</v>
      </c>
      <c r="D14" s="21">
        <v>27</v>
      </c>
      <c r="E14" s="20"/>
      <c r="F14" s="20"/>
    </row>
    <row r="15" spans="2:6" s="14" customFormat="1" ht="54.75" customHeight="1">
      <c r="B15" s="19" t="s">
        <v>24</v>
      </c>
      <c r="C15" s="20">
        <v>1.319</v>
      </c>
      <c r="D15" s="21">
        <v>1.2</v>
      </c>
      <c r="E15" s="20"/>
      <c r="F15" s="20"/>
    </row>
    <row r="16" spans="2:6" s="14" customFormat="1" ht="54.75" customHeight="1">
      <c r="B16" s="22" t="s">
        <v>66</v>
      </c>
      <c r="C16" s="23">
        <v>84.941</v>
      </c>
      <c r="D16" s="24">
        <v>79.8</v>
      </c>
      <c r="E16" s="23"/>
      <c r="F16" s="23"/>
    </row>
    <row r="17" spans="2:6" s="14" customFormat="1" ht="54.75" customHeight="1">
      <c r="B17" s="19" t="s">
        <v>67</v>
      </c>
      <c r="C17" s="20">
        <v>0.324</v>
      </c>
      <c r="D17" s="21">
        <v>0.3</v>
      </c>
      <c r="E17" s="20"/>
      <c r="F17" s="20"/>
    </row>
    <row r="18" spans="2:6" ht="36.75" customHeight="1" thickBot="1">
      <c r="B18" s="25" t="s">
        <v>36</v>
      </c>
      <c r="C18" s="26">
        <v>789.9743</v>
      </c>
      <c r="D18" s="27">
        <f>SUM(D3:D17)</f>
        <v>731</v>
      </c>
      <c r="E18" s="28">
        <v>703</v>
      </c>
      <c r="F18" s="28">
        <v>672</v>
      </c>
    </row>
    <row r="19" spans="2:6" ht="13.5">
      <c r="B19" s="29" t="s">
        <v>68</v>
      </c>
      <c r="C19" s="30" t="s">
        <v>69</v>
      </c>
      <c r="D19" s="31">
        <v>-0.075</v>
      </c>
      <c r="E19" s="32">
        <v>-0.11</v>
      </c>
      <c r="F19" s="33">
        <v>-0.15</v>
      </c>
    </row>
    <row r="20" spans="2:6" ht="13.5">
      <c r="B20" s="34" t="s">
        <v>70</v>
      </c>
      <c r="C20" s="35" t="s">
        <v>71</v>
      </c>
      <c r="D20" s="36">
        <v>-0.09</v>
      </c>
      <c r="E20" s="36">
        <v>-0.15</v>
      </c>
      <c r="F20" s="36">
        <v>-0.19</v>
      </c>
    </row>
    <row r="21" spans="2:6" ht="13.5">
      <c r="B21" s="34" t="s">
        <v>72</v>
      </c>
      <c r="C21" s="35" t="s">
        <v>73</v>
      </c>
      <c r="D21" s="36">
        <v>-0.06</v>
      </c>
      <c r="E21" s="36">
        <v>-0.07</v>
      </c>
      <c r="F21" s="36">
        <v>-0.1</v>
      </c>
    </row>
    <row r="22" ht="13.5">
      <c r="B22" s="34" t="s">
        <v>74</v>
      </c>
    </row>
    <row r="23" ht="13.5">
      <c r="B23" s="37" t="s">
        <v>75</v>
      </c>
    </row>
    <row r="24" ht="13.5">
      <c r="B24" s="6" t="s">
        <v>113</v>
      </c>
    </row>
  </sheetData>
  <sheetProtection password="CC1E" sheet="1" objects="1" scenarios="1"/>
  <mergeCells count="1">
    <mergeCell ref="B1:E1"/>
  </mergeCells>
  <printOptions/>
  <pageMargins left="0.75" right="0.75" top="1" bottom="1" header="0.512" footer="0.51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U31"/>
  <sheetViews>
    <sheetView view="pageBreakPreview" zoomScale="85" zoomScaleNormal="85" zoomScaleSheetLayoutView="85" zoomScalePageLayoutView="0" workbookViewId="0" topLeftCell="A1">
      <selection activeCell="B1" sqref="B1"/>
    </sheetView>
  </sheetViews>
  <sheetFormatPr defaultColWidth="9.00390625" defaultRowHeight="21.75" customHeight="1"/>
  <cols>
    <col min="1" max="1" width="3.25390625" style="42" customWidth="1"/>
    <col min="2" max="2" width="24.50390625" style="42" bestFit="1" customWidth="1"/>
    <col min="3" max="4" width="10.625" style="42" hidden="1" customWidth="1"/>
    <col min="5" max="5" width="15.50390625" style="42" hidden="1" customWidth="1"/>
    <col min="6" max="6" width="12.50390625" style="42" hidden="1" customWidth="1"/>
    <col min="7" max="7" width="10.625" style="42" hidden="1" customWidth="1"/>
    <col min="8" max="8" width="26.25390625" style="42" hidden="1" customWidth="1"/>
    <col min="9" max="12" width="14.875" style="42" customWidth="1"/>
    <col min="13" max="13" width="3.00390625" style="69" customWidth="1"/>
    <col min="14" max="14" width="16.125" style="69" customWidth="1"/>
    <col min="15" max="15" width="10.625" style="41" customWidth="1"/>
    <col min="16" max="17" width="9.875" style="41" customWidth="1"/>
    <col min="18" max="16384" width="9.00390625" style="42" customWidth="1"/>
  </cols>
  <sheetData>
    <row r="1" spans="2:15" ht="21.75" customHeight="1">
      <c r="B1" s="5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  <c r="O1" s="40"/>
    </row>
    <row r="2" spans="2:14" ht="24.75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43"/>
      <c r="N2" s="43"/>
    </row>
    <row r="3" spans="2:17" ht="33" customHeight="1">
      <c r="B3" s="44"/>
      <c r="C3" s="45"/>
      <c r="D3" s="46"/>
      <c r="E3" s="47"/>
      <c r="F3" s="153"/>
      <c r="G3" s="45"/>
      <c r="H3" s="45"/>
      <c r="I3" s="45" t="s">
        <v>77</v>
      </c>
      <c r="J3" s="45">
        <v>23</v>
      </c>
      <c r="K3" s="45">
        <v>24</v>
      </c>
      <c r="L3" s="45">
        <v>25</v>
      </c>
      <c r="M3" s="48"/>
      <c r="N3" s="49"/>
      <c r="O3" s="50"/>
      <c r="P3" s="174"/>
      <c r="Q3" s="174"/>
    </row>
    <row r="4" spans="2:17" ht="26.25" customHeight="1">
      <c r="B4" s="51"/>
      <c r="C4" s="52" t="s">
        <v>78</v>
      </c>
      <c r="D4" s="53" t="s">
        <v>79</v>
      </c>
      <c r="E4" s="45" t="s">
        <v>80</v>
      </c>
      <c r="F4" s="45" t="s">
        <v>81</v>
      </c>
      <c r="G4" s="52" t="s">
        <v>82</v>
      </c>
      <c r="H4" s="54" t="s">
        <v>83</v>
      </c>
      <c r="I4" s="55" t="s">
        <v>84</v>
      </c>
      <c r="J4" s="56">
        <v>-0.015</v>
      </c>
      <c r="K4" s="56">
        <v>-0.03</v>
      </c>
      <c r="L4" s="56">
        <v>-0.05</v>
      </c>
      <c r="M4" s="48"/>
      <c r="N4" s="57"/>
      <c r="O4" s="58"/>
      <c r="P4" s="58"/>
      <c r="Q4" s="50"/>
    </row>
    <row r="5" spans="2:21" ht="14.25" customHeight="1">
      <c r="B5" s="59" t="s">
        <v>27</v>
      </c>
      <c r="C5" s="60">
        <v>329584.5982500984</v>
      </c>
      <c r="D5" s="61">
        <v>313105.3683375935</v>
      </c>
      <c r="E5" s="62">
        <f>SUM(F5:F5)</f>
        <v>295314</v>
      </c>
      <c r="F5" s="64">
        <v>295314</v>
      </c>
      <c r="G5" s="65">
        <f aca="true" t="shared" si="0" ref="G5:G21">E5/D5</f>
        <v>0.9431776962750422</v>
      </c>
      <c r="H5" s="66"/>
      <c r="I5" s="63">
        <v>31089</v>
      </c>
      <c r="J5" s="67">
        <f aca="true" t="shared" si="1" ref="J5:J20">+I5*0.985</f>
        <v>30622.665</v>
      </c>
      <c r="K5" s="67"/>
      <c r="L5" s="67"/>
      <c r="M5" s="68"/>
      <c r="O5" s="70"/>
      <c r="P5" s="70"/>
      <c r="Q5" s="70"/>
      <c r="R5" s="71"/>
      <c r="S5" s="72"/>
      <c r="T5" s="72"/>
      <c r="U5" s="72"/>
    </row>
    <row r="6" spans="2:21" ht="14.25" customHeight="1">
      <c r="B6" s="59" t="s">
        <v>85</v>
      </c>
      <c r="C6" s="60">
        <v>35768</v>
      </c>
      <c r="D6" s="60">
        <v>33980</v>
      </c>
      <c r="E6" s="62">
        <f>SUM(F6:F6)</f>
        <v>6210</v>
      </c>
      <c r="F6" s="64">
        <v>6210</v>
      </c>
      <c r="G6" s="65">
        <f t="shared" si="0"/>
        <v>0.1827545615067687</v>
      </c>
      <c r="H6" s="66"/>
      <c r="I6" s="63">
        <v>30956</v>
      </c>
      <c r="J6" s="67">
        <f t="shared" si="1"/>
        <v>30491.66</v>
      </c>
      <c r="K6" s="67"/>
      <c r="L6" s="67"/>
      <c r="M6" s="68"/>
      <c r="O6" s="70"/>
      <c r="P6" s="70"/>
      <c r="Q6" s="70"/>
      <c r="R6" s="71"/>
      <c r="S6" s="73"/>
      <c r="T6" s="72"/>
      <c r="U6" s="72"/>
    </row>
    <row r="7" spans="2:19" ht="14.25" customHeight="1">
      <c r="B7" s="59" t="s">
        <v>28</v>
      </c>
      <c r="C7" s="60">
        <v>16784.76</v>
      </c>
      <c r="D7" s="60">
        <v>15945.521999999999</v>
      </c>
      <c r="E7" s="74">
        <f>SUM(F7:F7)</f>
        <v>0</v>
      </c>
      <c r="F7" s="63">
        <v>0</v>
      </c>
      <c r="G7" s="75">
        <f t="shared" si="0"/>
        <v>0</v>
      </c>
      <c r="H7" s="76"/>
      <c r="I7" s="63">
        <v>9319</v>
      </c>
      <c r="J7" s="67">
        <f t="shared" si="1"/>
        <v>9179.215</v>
      </c>
      <c r="K7" s="67"/>
      <c r="L7" s="67"/>
      <c r="M7" s="77"/>
      <c r="O7" s="70"/>
      <c r="P7" s="70"/>
      <c r="Q7" s="70"/>
      <c r="S7" s="73"/>
    </row>
    <row r="8" spans="2:19" ht="14.25" customHeight="1">
      <c r="B8" s="59" t="s">
        <v>29</v>
      </c>
      <c r="C8" s="60">
        <v>19659.9</v>
      </c>
      <c r="D8" s="60">
        <v>18676.905000000002</v>
      </c>
      <c r="E8" s="74">
        <f>SUM(F8:F8)</f>
        <v>2938</v>
      </c>
      <c r="F8" s="63">
        <v>2938</v>
      </c>
      <c r="G8" s="75">
        <f t="shared" si="0"/>
        <v>0.15730657729425723</v>
      </c>
      <c r="H8" s="78"/>
      <c r="I8" s="63">
        <v>15590</v>
      </c>
      <c r="J8" s="67">
        <f t="shared" si="1"/>
        <v>15356.15</v>
      </c>
      <c r="K8" s="67"/>
      <c r="L8" s="67"/>
      <c r="M8" s="77"/>
      <c r="O8" s="70"/>
      <c r="P8" s="70"/>
      <c r="Q8" s="70"/>
      <c r="S8" s="73"/>
    </row>
    <row r="9" spans="2:19" ht="14.25" customHeight="1">
      <c r="B9" s="59" t="s">
        <v>23</v>
      </c>
      <c r="C9" s="60">
        <v>56678.6138300632</v>
      </c>
      <c r="D9" s="60">
        <v>53844.68313856004</v>
      </c>
      <c r="E9" s="62">
        <f>SUM(F9:F9)</f>
        <v>4524</v>
      </c>
      <c r="F9" s="64">
        <v>4524</v>
      </c>
      <c r="G9" s="65">
        <f t="shared" si="0"/>
        <v>0.08401943769189361</v>
      </c>
      <c r="H9" s="78"/>
      <c r="I9" s="63">
        <v>52424</v>
      </c>
      <c r="J9" s="67">
        <f t="shared" si="1"/>
        <v>51637.64</v>
      </c>
      <c r="K9" s="67"/>
      <c r="L9" s="67"/>
      <c r="M9" s="68"/>
      <c r="O9" s="70"/>
      <c r="P9" s="70"/>
      <c r="Q9" s="70"/>
      <c r="S9" s="73"/>
    </row>
    <row r="10" spans="2:19" ht="14.25" customHeight="1">
      <c r="B10" s="59" t="s">
        <v>24</v>
      </c>
      <c r="C10" s="60">
        <v>18294.25</v>
      </c>
      <c r="D10" s="60">
        <v>17379.5375</v>
      </c>
      <c r="E10" s="74">
        <f>SUM(F10:F10)</f>
        <v>1745</v>
      </c>
      <c r="F10" s="63">
        <v>1745</v>
      </c>
      <c r="G10" s="75">
        <f t="shared" si="0"/>
        <v>0.10040543368889995</v>
      </c>
      <c r="H10" s="78"/>
      <c r="I10" s="63">
        <v>13371</v>
      </c>
      <c r="J10" s="67">
        <f t="shared" si="1"/>
        <v>13170.435</v>
      </c>
      <c r="K10" s="67"/>
      <c r="L10" s="67"/>
      <c r="M10" s="68"/>
      <c r="O10" s="70"/>
      <c r="P10" s="70"/>
      <c r="Q10" s="70"/>
      <c r="S10" s="79"/>
    </row>
    <row r="11" spans="2:19" ht="14.25" customHeight="1">
      <c r="B11" s="59" t="s">
        <v>114</v>
      </c>
      <c r="C11" s="60">
        <v>62939</v>
      </c>
      <c r="D11" s="60">
        <v>59792.119292148294</v>
      </c>
      <c r="E11" s="62">
        <f>SUM(F11:F11)</f>
        <v>3200</v>
      </c>
      <c r="F11" s="64">
        <v>3200</v>
      </c>
      <c r="G11" s="65">
        <f t="shared" si="0"/>
        <v>0.05351875862376756</v>
      </c>
      <c r="H11" s="80"/>
      <c r="I11" s="63">
        <v>63994</v>
      </c>
      <c r="J11" s="67">
        <f t="shared" si="1"/>
        <v>63034.09</v>
      </c>
      <c r="K11" s="67"/>
      <c r="L11" s="67"/>
      <c r="M11" s="68"/>
      <c r="O11" s="70"/>
      <c r="P11" s="70"/>
      <c r="Q11" s="70"/>
      <c r="S11" s="79"/>
    </row>
    <row r="12" spans="2:19" ht="14.25" customHeight="1">
      <c r="B12" s="59" t="s">
        <v>26</v>
      </c>
      <c r="C12" s="60">
        <v>84375</v>
      </c>
      <c r="D12" s="60">
        <v>80156</v>
      </c>
      <c r="E12" s="74">
        <f>SUM(F12:F12)</f>
        <v>4925</v>
      </c>
      <c r="F12" s="63">
        <v>4925</v>
      </c>
      <c r="G12" s="75">
        <f t="shared" si="0"/>
        <v>0.061442686760816406</v>
      </c>
      <c r="H12" s="78"/>
      <c r="I12" s="63">
        <v>72176</v>
      </c>
      <c r="J12" s="67">
        <f t="shared" si="1"/>
        <v>71093.36</v>
      </c>
      <c r="K12" s="67"/>
      <c r="L12" s="67"/>
      <c r="M12" s="77"/>
      <c r="O12" s="70"/>
      <c r="P12" s="70"/>
      <c r="Q12" s="70"/>
      <c r="S12" s="79"/>
    </row>
    <row r="13" spans="2:19" ht="14.25" customHeight="1">
      <c r="B13" s="59" t="s">
        <v>86</v>
      </c>
      <c r="C13" s="60">
        <v>4345.6</v>
      </c>
      <c r="D13" s="60">
        <v>4128.32</v>
      </c>
      <c r="E13" s="74">
        <f>SUM(F13:F13)</f>
        <v>0</v>
      </c>
      <c r="F13" s="63">
        <v>0</v>
      </c>
      <c r="G13" s="75">
        <f t="shared" si="0"/>
        <v>0</v>
      </c>
      <c r="H13" s="78"/>
      <c r="I13" s="63">
        <v>4008</v>
      </c>
      <c r="J13" s="67">
        <f t="shared" si="1"/>
        <v>3947.88</v>
      </c>
      <c r="K13" s="67"/>
      <c r="L13" s="67"/>
      <c r="M13" s="77"/>
      <c r="O13" s="70"/>
      <c r="P13" s="70"/>
      <c r="Q13" s="70"/>
      <c r="S13" s="79"/>
    </row>
    <row r="14" spans="2:17" ht="14.25" customHeight="1">
      <c r="B14" s="59" t="s">
        <v>30</v>
      </c>
      <c r="C14" s="60">
        <v>4732.85</v>
      </c>
      <c r="D14" s="60">
        <v>4496.2075</v>
      </c>
      <c r="E14" s="62">
        <f>SUM(F14:F14)</f>
        <v>1148.7</v>
      </c>
      <c r="F14" s="64">
        <v>1148.7</v>
      </c>
      <c r="G14" s="65">
        <f t="shared" si="0"/>
        <v>0.2554819812030472</v>
      </c>
      <c r="H14" s="80"/>
      <c r="I14" s="63">
        <v>5106</v>
      </c>
      <c r="J14" s="67">
        <f t="shared" si="1"/>
        <v>5029.41</v>
      </c>
      <c r="K14" s="67"/>
      <c r="L14" s="67"/>
      <c r="M14" s="68"/>
      <c r="O14" s="70"/>
      <c r="P14" s="70"/>
      <c r="Q14" s="70"/>
    </row>
    <row r="15" spans="2:17" ht="14.25" customHeight="1">
      <c r="B15" s="59" t="s">
        <v>31</v>
      </c>
      <c r="C15" s="60">
        <v>7457.2</v>
      </c>
      <c r="D15" s="60">
        <v>7084.34</v>
      </c>
      <c r="E15" s="74">
        <f>SUM(F15:F15)</f>
        <v>539</v>
      </c>
      <c r="F15" s="63">
        <v>539</v>
      </c>
      <c r="G15" s="75">
        <f t="shared" si="0"/>
        <v>0.0760833048667907</v>
      </c>
      <c r="H15" s="78"/>
      <c r="I15" s="63">
        <v>4763</v>
      </c>
      <c r="J15" s="67">
        <f t="shared" si="1"/>
        <v>4691.555</v>
      </c>
      <c r="K15" s="67"/>
      <c r="L15" s="67"/>
      <c r="M15" s="77"/>
      <c r="O15" s="70"/>
      <c r="P15" s="70"/>
      <c r="Q15" s="70"/>
    </row>
    <row r="16" spans="2:17" ht="14.25" customHeight="1">
      <c r="B16" s="59" t="s">
        <v>87</v>
      </c>
      <c r="C16" s="60">
        <v>1384.75</v>
      </c>
      <c r="D16" s="60">
        <v>1315.5125</v>
      </c>
      <c r="E16" s="62">
        <f>SUM(F16:F16)</f>
        <v>181</v>
      </c>
      <c r="F16" s="64">
        <v>181</v>
      </c>
      <c r="G16" s="65">
        <f t="shared" si="0"/>
        <v>0.13758896247660132</v>
      </c>
      <c r="H16" s="78"/>
      <c r="I16" s="63">
        <v>2614.3</v>
      </c>
      <c r="J16" s="67">
        <f t="shared" si="1"/>
        <v>2575.0855</v>
      </c>
      <c r="K16" s="67"/>
      <c r="L16" s="67"/>
      <c r="M16" s="77"/>
      <c r="O16" s="70"/>
      <c r="P16" s="70"/>
      <c r="Q16" s="70"/>
    </row>
    <row r="17" spans="2:17" ht="14.25" customHeight="1">
      <c r="B17" s="59" t="s">
        <v>32</v>
      </c>
      <c r="C17" s="60">
        <v>49051.366500000004</v>
      </c>
      <c r="D17" s="60">
        <v>46598.798175</v>
      </c>
      <c r="E17" s="74">
        <f>SUM(F17:F17)</f>
        <v>4412</v>
      </c>
      <c r="F17" s="63">
        <v>4412</v>
      </c>
      <c r="G17" s="75">
        <f t="shared" si="0"/>
        <v>0.09468055342180506</v>
      </c>
      <c r="H17" s="78"/>
      <c r="I17" s="63">
        <v>29600</v>
      </c>
      <c r="J17" s="67">
        <f t="shared" si="1"/>
        <v>29156</v>
      </c>
      <c r="K17" s="67"/>
      <c r="L17" s="67"/>
      <c r="M17" s="68"/>
      <c r="O17" s="70"/>
      <c r="P17" s="70"/>
      <c r="Q17" s="70"/>
    </row>
    <row r="18" spans="2:17" ht="14.25" customHeight="1">
      <c r="B18" s="59" t="s">
        <v>33</v>
      </c>
      <c r="C18" s="60">
        <v>989.25</v>
      </c>
      <c r="D18" s="60">
        <v>939.7875</v>
      </c>
      <c r="E18" s="74">
        <f>SUM(F18:F18)</f>
        <v>221</v>
      </c>
      <c r="F18" s="63">
        <v>221</v>
      </c>
      <c r="G18" s="75">
        <f t="shared" si="0"/>
        <v>0.23515954404586142</v>
      </c>
      <c r="H18" s="78"/>
      <c r="I18" s="63">
        <v>714</v>
      </c>
      <c r="J18" s="67">
        <f t="shared" si="1"/>
        <v>703.29</v>
      </c>
      <c r="K18" s="67"/>
      <c r="L18" s="67"/>
      <c r="M18" s="77"/>
      <c r="O18" s="70"/>
      <c r="P18" s="70"/>
      <c r="Q18" s="70"/>
    </row>
    <row r="19" spans="2:17" ht="14.25" customHeight="1">
      <c r="B19" s="59" t="s">
        <v>34</v>
      </c>
      <c r="C19" s="60">
        <v>2112.5</v>
      </c>
      <c r="D19" s="60">
        <v>2006.875</v>
      </c>
      <c r="E19" s="62">
        <f>SUM(F19:F19)</f>
        <v>0</v>
      </c>
      <c r="F19" s="64">
        <v>0</v>
      </c>
      <c r="G19" s="65">
        <f t="shared" si="0"/>
        <v>0</v>
      </c>
      <c r="H19" s="78"/>
      <c r="I19" s="63">
        <v>2145</v>
      </c>
      <c r="J19" s="67">
        <f t="shared" si="1"/>
        <v>2112.825</v>
      </c>
      <c r="K19" s="67"/>
      <c r="L19" s="67"/>
      <c r="M19" s="81"/>
      <c r="O19" s="70"/>
      <c r="P19" s="70"/>
      <c r="Q19" s="70"/>
    </row>
    <row r="20" spans="2:17" ht="14.25" customHeight="1">
      <c r="B20" s="59" t="s">
        <v>35</v>
      </c>
      <c r="C20" s="60">
        <v>360</v>
      </c>
      <c r="D20" s="60">
        <v>342</v>
      </c>
      <c r="E20" s="74">
        <f>SUM(F20:F20)</f>
        <v>0</v>
      </c>
      <c r="F20" s="63">
        <v>0</v>
      </c>
      <c r="G20" s="75">
        <f t="shared" si="0"/>
        <v>0</v>
      </c>
      <c r="H20" s="78"/>
      <c r="I20" s="63">
        <v>229</v>
      </c>
      <c r="J20" s="67">
        <f t="shared" si="1"/>
        <v>225.565</v>
      </c>
      <c r="K20" s="67"/>
      <c r="L20" s="67"/>
      <c r="M20" s="82"/>
      <c r="O20" s="70"/>
      <c r="P20" s="70"/>
      <c r="Q20" s="70"/>
    </row>
    <row r="21" spans="2:17" ht="14.25" customHeight="1">
      <c r="B21" s="83" t="s">
        <v>36</v>
      </c>
      <c r="C21" s="84">
        <v>694518</v>
      </c>
      <c r="D21" s="84">
        <f>SUM(D5:D20)</f>
        <v>659791.9759433017</v>
      </c>
      <c r="E21" s="62">
        <f>SUM(E5,E6,E7,E8,E9,E10,E11,E12,E13,E14,E15,E16,E17,E18,E19,E20)</f>
        <v>325357.7</v>
      </c>
      <c r="F21" s="63">
        <f>SUM(F5,F6,F7,F8,F9,F10,F11,F12,F13,F14,F15,F16,F17,F18,F19,F20)</f>
        <v>325357.7</v>
      </c>
      <c r="G21" s="75">
        <f t="shared" si="0"/>
        <v>0.4931216381266801</v>
      </c>
      <c r="H21" s="76"/>
      <c r="I21" s="63">
        <f>SUM(I5,I6,I7,I8,I9,I10,I11,I12,I13,I14,I15,I16,I17,I18,I19,I20)</f>
        <v>338098.3</v>
      </c>
      <c r="J21" s="67">
        <f>SUM(J5,J6,J7,J8,J9,J10,J11,J12,J13,J14,J15,J16,J17,J18,J19,J20)</f>
        <v>333026.8254999999</v>
      </c>
      <c r="K21" s="67">
        <v>327955.35099999997</v>
      </c>
      <c r="L21" s="67">
        <v>321193.38499999995</v>
      </c>
      <c r="M21" s="68"/>
      <c r="N21" s="85"/>
      <c r="O21" s="86"/>
      <c r="P21" s="87"/>
      <c r="Q21" s="87"/>
    </row>
    <row r="22" spans="2:12" ht="15.75" customHeight="1">
      <c r="B22" s="88" t="s">
        <v>115</v>
      </c>
      <c r="C22" s="89"/>
      <c r="E22" s="90" t="s">
        <v>88</v>
      </c>
      <c r="J22" s="70"/>
      <c r="K22" s="70"/>
      <c r="L22" s="91"/>
    </row>
    <row r="23" spans="2:16" ht="15.75" customHeight="1">
      <c r="B23" s="92" t="s">
        <v>116</v>
      </c>
      <c r="C23" s="93"/>
      <c r="D23" s="94"/>
      <c r="E23" s="94" t="s">
        <v>89</v>
      </c>
      <c r="F23" s="94"/>
      <c r="G23" s="94"/>
      <c r="H23" s="94"/>
      <c r="I23" s="94"/>
      <c r="J23" s="95">
        <f>100-1.5</f>
        <v>98.5</v>
      </c>
      <c r="K23" s="95">
        <f>100-3</f>
        <v>97</v>
      </c>
      <c r="L23" s="95">
        <f>100-5</f>
        <v>95</v>
      </c>
      <c r="M23" s="94"/>
      <c r="N23" s="94"/>
      <c r="O23" s="96"/>
      <c r="P23" s="96"/>
    </row>
    <row r="24" spans="2:16" ht="15.75" customHeight="1">
      <c r="B24" s="92" t="s">
        <v>117</v>
      </c>
      <c r="C24" s="93"/>
      <c r="D24" s="94"/>
      <c r="E24" s="94"/>
      <c r="F24" s="94"/>
      <c r="G24" s="94"/>
      <c r="H24" s="94"/>
      <c r="I24" s="94"/>
      <c r="J24" s="94"/>
      <c r="K24" s="94"/>
      <c r="L24" s="97"/>
      <c r="M24" s="94"/>
      <c r="N24" s="94"/>
      <c r="O24" s="96"/>
      <c r="P24" s="96"/>
    </row>
    <row r="25" spans="2:16" ht="15.75" customHeight="1">
      <c r="B25" s="175"/>
      <c r="C25" s="176"/>
      <c r="D25" s="99"/>
      <c r="E25" s="99"/>
      <c r="F25" s="98"/>
      <c r="G25" s="98"/>
      <c r="H25" s="98"/>
      <c r="I25" s="98"/>
      <c r="J25" s="98"/>
      <c r="K25" s="98"/>
      <c r="L25" s="98"/>
      <c r="M25" s="100"/>
      <c r="N25" s="100"/>
      <c r="O25" s="101"/>
      <c r="P25" s="101"/>
    </row>
    <row r="26" spans="2:16" ht="15.75" customHeight="1">
      <c r="B26" s="98"/>
      <c r="C26" s="98"/>
      <c r="D26" s="99"/>
      <c r="E26" s="99"/>
      <c r="F26" s="98"/>
      <c r="G26" s="98"/>
      <c r="H26" s="98"/>
      <c r="I26" s="98"/>
      <c r="J26" s="98"/>
      <c r="K26" s="98"/>
      <c r="L26" s="98"/>
      <c r="M26" s="100"/>
      <c r="N26" s="100"/>
      <c r="O26" s="101"/>
      <c r="P26" s="101"/>
    </row>
    <row r="27" spans="2:16" ht="15.75" customHeight="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00"/>
      <c r="N27" s="100"/>
      <c r="O27" s="101"/>
      <c r="P27" s="101"/>
    </row>
    <row r="28" spans="2:16" ht="15.75" customHeight="1">
      <c r="B28" s="98"/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102"/>
      <c r="N28" s="102"/>
      <c r="O28" s="103"/>
      <c r="P28" s="103"/>
    </row>
    <row r="29" spans="2:16" ht="15.75" customHeight="1">
      <c r="B29" s="100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102"/>
      <c r="N29" s="102"/>
      <c r="O29" s="103"/>
      <c r="P29" s="103"/>
    </row>
    <row r="30" spans="2:16" ht="15.75" customHeight="1">
      <c r="B30" s="100"/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102"/>
      <c r="N30" s="102"/>
      <c r="O30" s="103"/>
      <c r="P30" s="103"/>
    </row>
    <row r="31" spans="2:16" ht="15.75" customHeight="1">
      <c r="B31" s="104"/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2"/>
      <c r="N31" s="102"/>
      <c r="O31" s="106"/>
      <c r="P31" s="106"/>
    </row>
    <row r="32" ht="21.75" customHeight="1"/>
    <row r="34" ht="21.75" customHeight="1"/>
    <row r="36" ht="21.75" customHeight="1"/>
    <row r="48" ht="21.75" customHeight="1"/>
  </sheetData>
  <sheetProtection password="CC1E" sheet="1"/>
  <mergeCells count="3">
    <mergeCell ref="B2:L2"/>
    <mergeCell ref="P3:Q3"/>
    <mergeCell ref="B25:C2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F27"/>
  <sheetViews>
    <sheetView view="pageBreakPreview" zoomScale="85" zoomScaleNormal="85" zoomScaleSheetLayoutView="85" zoomScalePageLayoutView="0" workbookViewId="0" topLeftCell="A1">
      <selection activeCell="D19" sqref="D19"/>
    </sheetView>
  </sheetViews>
  <sheetFormatPr defaultColWidth="9.00390625" defaultRowHeight="21.75" customHeight="1"/>
  <cols>
    <col min="1" max="1" width="2.125" style="108" customWidth="1"/>
    <col min="2" max="2" width="18.125" style="108" customWidth="1"/>
    <col min="3" max="6" width="14.125" style="108" customWidth="1"/>
    <col min="7" max="16384" width="9.00390625" style="108" customWidth="1"/>
  </cols>
  <sheetData>
    <row r="1" spans="2:6" ht="21.75" customHeight="1">
      <c r="B1" s="5" t="s">
        <v>105</v>
      </c>
      <c r="C1" s="107"/>
      <c r="D1" s="107"/>
      <c r="E1" s="107"/>
      <c r="F1" s="107"/>
    </row>
    <row r="2" spans="2:6" ht="15.75" customHeight="1">
      <c r="B2" s="109" t="s">
        <v>90</v>
      </c>
      <c r="D2" s="110"/>
      <c r="E2" s="110"/>
      <c r="F2" s="111" t="s">
        <v>91</v>
      </c>
    </row>
    <row r="3" spans="2:6" ht="24">
      <c r="B3" s="112"/>
      <c r="C3" s="113" t="s">
        <v>92</v>
      </c>
      <c r="D3" s="114" t="s">
        <v>93</v>
      </c>
      <c r="E3" s="114" t="s">
        <v>94</v>
      </c>
      <c r="F3" s="114" t="s">
        <v>95</v>
      </c>
    </row>
    <row r="4" spans="2:6" s="118" customFormat="1" ht="13.5">
      <c r="B4" s="112"/>
      <c r="C4" s="115"/>
      <c r="D4" s="116"/>
      <c r="E4" s="116"/>
      <c r="F4" s="117"/>
    </row>
    <row r="5" spans="2:6" ht="16.5" customHeight="1">
      <c r="B5" s="119" t="s">
        <v>96</v>
      </c>
      <c r="C5" s="120"/>
      <c r="D5" s="121"/>
      <c r="E5" s="121"/>
      <c r="F5" s="121"/>
    </row>
    <row r="6" spans="2:6" ht="16.5" customHeight="1">
      <c r="B6" s="112" t="s">
        <v>97</v>
      </c>
      <c r="C6" s="122">
        <v>4496519</v>
      </c>
      <c r="D6" s="123">
        <f aca="true" t="shared" si="0" ref="D6:D16">C6*0.97</f>
        <v>4361623.43</v>
      </c>
      <c r="E6" s="123"/>
      <c r="F6" s="123"/>
    </row>
    <row r="7" spans="2:6" ht="16.5" customHeight="1">
      <c r="B7" s="112" t="s">
        <v>98</v>
      </c>
      <c r="C7" s="122">
        <v>371365</v>
      </c>
      <c r="D7" s="123">
        <f t="shared" si="0"/>
        <v>360224.05</v>
      </c>
      <c r="E7" s="123"/>
      <c r="F7" s="123"/>
    </row>
    <row r="8" spans="2:6" ht="16.5" customHeight="1">
      <c r="B8" s="112" t="s">
        <v>99</v>
      </c>
      <c r="C8" s="122">
        <v>824473</v>
      </c>
      <c r="D8" s="123">
        <f t="shared" si="0"/>
        <v>799738.8099999999</v>
      </c>
      <c r="E8" s="123"/>
      <c r="F8" s="123"/>
    </row>
    <row r="9" spans="2:6" ht="16.5" customHeight="1">
      <c r="B9" s="112" t="s">
        <v>100</v>
      </c>
      <c r="C9" s="122">
        <v>322176</v>
      </c>
      <c r="D9" s="123">
        <f t="shared" si="0"/>
        <v>312510.72</v>
      </c>
      <c r="E9" s="123"/>
      <c r="F9" s="123"/>
    </row>
    <row r="10" spans="2:6" ht="16.5" customHeight="1">
      <c r="B10" s="112" t="s">
        <v>18</v>
      </c>
      <c r="C10" s="122">
        <v>1019960</v>
      </c>
      <c r="D10" s="123">
        <f t="shared" si="0"/>
        <v>989361.2</v>
      </c>
      <c r="E10" s="123"/>
      <c r="F10" s="123"/>
    </row>
    <row r="11" spans="2:6" ht="16.5" customHeight="1">
      <c r="B11" s="112" t="s">
        <v>101</v>
      </c>
      <c r="C11" s="122">
        <v>487411</v>
      </c>
      <c r="D11" s="123">
        <f t="shared" si="0"/>
        <v>472788.67</v>
      </c>
      <c r="E11" s="123"/>
      <c r="F11" s="123"/>
    </row>
    <row r="12" spans="2:6" ht="16.5" customHeight="1">
      <c r="B12" s="112" t="s">
        <v>19</v>
      </c>
      <c r="C12" s="122">
        <v>574373</v>
      </c>
      <c r="D12" s="123">
        <f t="shared" si="0"/>
        <v>557141.8099999999</v>
      </c>
      <c r="E12" s="123"/>
      <c r="F12" s="123"/>
    </row>
    <row r="13" spans="2:6" ht="16.5" customHeight="1">
      <c r="B13" s="112" t="s">
        <v>20</v>
      </c>
      <c r="C13" s="122">
        <v>322312</v>
      </c>
      <c r="D13" s="123">
        <f t="shared" si="0"/>
        <v>312642.64</v>
      </c>
      <c r="E13" s="123"/>
      <c r="F13" s="123"/>
    </row>
    <row r="14" spans="2:6" ht="16.5" customHeight="1">
      <c r="B14" s="112" t="s">
        <v>102</v>
      </c>
      <c r="C14" s="122">
        <v>685669</v>
      </c>
      <c r="D14" s="123">
        <f t="shared" si="0"/>
        <v>665098.9299999999</v>
      </c>
      <c r="E14" s="123"/>
      <c r="F14" s="123"/>
    </row>
    <row r="15" spans="2:6" ht="16.5" customHeight="1">
      <c r="B15" s="112" t="s">
        <v>21</v>
      </c>
      <c r="C15" s="122">
        <v>469835</v>
      </c>
      <c r="D15" s="123">
        <f t="shared" si="0"/>
        <v>455739.95</v>
      </c>
      <c r="E15" s="123"/>
      <c r="F15" s="123"/>
    </row>
    <row r="16" spans="2:6" ht="16.5" customHeight="1">
      <c r="B16" s="112" t="s">
        <v>22</v>
      </c>
      <c r="C16" s="122">
        <v>406479</v>
      </c>
      <c r="D16" s="123">
        <f t="shared" si="0"/>
        <v>394284.63</v>
      </c>
      <c r="E16" s="123"/>
      <c r="F16" s="123"/>
    </row>
    <row r="17" spans="2:6" ht="16.5" customHeight="1">
      <c r="B17" s="119" t="s">
        <v>103</v>
      </c>
      <c r="C17" s="122"/>
      <c r="D17" s="123"/>
      <c r="E17" s="123"/>
      <c r="F17" s="123"/>
    </row>
    <row r="18" spans="2:6" ht="16.5" customHeight="1">
      <c r="B18" s="112" t="s">
        <v>23</v>
      </c>
      <c r="C18" s="122">
        <v>3197326</v>
      </c>
      <c r="D18" s="123">
        <f>C18*0.97</f>
        <v>3101406.2199999997</v>
      </c>
      <c r="E18" s="123"/>
      <c r="F18" s="123"/>
    </row>
    <row r="19" spans="2:6" ht="16.5" customHeight="1">
      <c r="B19" s="112" t="s">
        <v>24</v>
      </c>
      <c r="C19" s="122">
        <v>195029</v>
      </c>
      <c r="D19" s="123">
        <f>C19*0.97</f>
        <v>189178.13</v>
      </c>
      <c r="E19" s="123"/>
      <c r="F19" s="123"/>
    </row>
    <row r="20" spans="2:6" ht="16.5" customHeight="1">
      <c r="B20" s="112" t="s">
        <v>25</v>
      </c>
      <c r="C20" s="122">
        <v>2802711</v>
      </c>
      <c r="D20" s="123">
        <f>C20*0.97</f>
        <v>2718629.67</v>
      </c>
      <c r="E20" s="123"/>
      <c r="F20" s="123"/>
    </row>
    <row r="21" spans="2:6" ht="16.5" customHeight="1">
      <c r="B21" s="112" t="s">
        <v>26</v>
      </c>
      <c r="C21" s="122">
        <v>131865</v>
      </c>
      <c r="D21" s="123">
        <f>C21*0.97</f>
        <v>127909.05</v>
      </c>
      <c r="E21" s="123"/>
      <c r="F21" s="123"/>
    </row>
    <row r="22" spans="2:6" ht="16.5" customHeight="1">
      <c r="B22" s="124" t="s">
        <v>104</v>
      </c>
      <c r="C22" s="125">
        <f>SUM(C6:C21)</f>
        <v>16307503</v>
      </c>
      <c r="D22" s="123">
        <f>C22*0.97</f>
        <v>15818277.91</v>
      </c>
      <c r="E22" s="123">
        <f>C22*0.96</f>
        <v>15655202.879999999</v>
      </c>
      <c r="F22" s="123">
        <f>C22*0.95</f>
        <v>15492127.85</v>
      </c>
    </row>
    <row r="23" spans="2:6" ht="16.5" customHeight="1">
      <c r="B23" s="126"/>
      <c r="C23" s="127"/>
      <c r="D23" s="128"/>
      <c r="E23" s="128"/>
      <c r="F23" s="128"/>
    </row>
    <row r="24" ht="21.75" customHeight="1">
      <c r="B24" s="92" t="s">
        <v>118</v>
      </c>
    </row>
    <row r="25" ht="21.75" customHeight="1">
      <c r="B25" s="129"/>
    </row>
    <row r="26" ht="21.75" customHeight="1">
      <c r="B26" s="129"/>
    </row>
    <row r="27" ht="21.75" customHeight="1">
      <c r="B27" s="129"/>
    </row>
  </sheetData>
  <sheetProtection password="CC1E" sheet="1"/>
  <printOptions/>
  <pageMargins left="0.5905511811023623" right="0.3937007874015748" top="0.7874015748031497" bottom="0.7874015748031497" header="0.5118110236220472" footer="0.5118110236220472"/>
  <pageSetup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J22"/>
  <sheetViews>
    <sheetView view="pageBreakPreview" zoomScale="85" zoomScaleNormal="85" zoomScaleSheetLayoutView="85" zoomScalePageLayoutView="0" workbookViewId="0" topLeftCell="A1">
      <selection activeCell="F12" sqref="F12"/>
    </sheetView>
  </sheetViews>
  <sheetFormatPr defaultColWidth="9.00390625" defaultRowHeight="21.75" customHeight="1"/>
  <cols>
    <col min="1" max="1" width="2.125" style="131" customWidth="1"/>
    <col min="2" max="2" width="18.125" style="131" customWidth="1"/>
    <col min="3" max="6" width="14.125" style="131" customWidth="1"/>
    <col min="7" max="16384" width="9.00390625" style="131" customWidth="1"/>
  </cols>
  <sheetData>
    <row r="1" spans="2:10" ht="21.75" customHeight="1">
      <c r="B1" s="5" t="s">
        <v>120</v>
      </c>
      <c r="C1" s="130"/>
      <c r="D1" s="130"/>
      <c r="E1" s="130"/>
      <c r="F1" s="130"/>
      <c r="G1" s="130"/>
      <c r="H1" s="130"/>
      <c r="J1" s="130"/>
    </row>
    <row r="2" spans="2:10" ht="15.75" customHeight="1">
      <c r="B2" s="132" t="s">
        <v>90</v>
      </c>
      <c r="C2" s="133"/>
      <c r="D2" s="134"/>
      <c r="E2" s="135"/>
      <c r="F2" s="136" t="s">
        <v>106</v>
      </c>
      <c r="G2" s="137"/>
      <c r="H2" s="137"/>
      <c r="I2" s="137"/>
      <c r="J2" s="137"/>
    </row>
    <row r="3" spans="2:10" ht="24">
      <c r="B3" s="138"/>
      <c r="C3" s="139" t="s">
        <v>107</v>
      </c>
      <c r="D3" s="140" t="s">
        <v>108</v>
      </c>
      <c r="E3" s="140" t="s">
        <v>109</v>
      </c>
      <c r="F3" s="140" t="s">
        <v>110</v>
      </c>
      <c r="G3" s="141"/>
      <c r="H3" s="137"/>
      <c r="I3" s="137"/>
      <c r="J3" s="137"/>
    </row>
    <row r="4" spans="2:10" ht="16.5" customHeight="1">
      <c r="B4" s="142" t="s">
        <v>27</v>
      </c>
      <c r="C4" s="143">
        <v>89749</v>
      </c>
      <c r="D4" s="123">
        <f aca="true" t="shared" si="0" ref="D4:D12">C4*0.987</f>
        <v>88582.26299999999</v>
      </c>
      <c r="E4" s="123"/>
      <c r="F4" s="123"/>
      <c r="G4" s="144"/>
      <c r="H4" s="145"/>
      <c r="I4" s="145"/>
      <c r="J4" s="145"/>
    </row>
    <row r="5" spans="2:7" ht="16.5" customHeight="1">
      <c r="B5" s="142" t="s">
        <v>85</v>
      </c>
      <c r="C5" s="143">
        <v>130217</v>
      </c>
      <c r="D5" s="123">
        <f t="shared" si="0"/>
        <v>128524.179</v>
      </c>
      <c r="E5" s="123"/>
      <c r="F5" s="123"/>
      <c r="G5" s="144"/>
    </row>
    <row r="6" spans="2:7" ht="16.5" customHeight="1">
      <c r="B6" s="142" t="s">
        <v>28</v>
      </c>
      <c r="C6" s="143">
        <v>25033</v>
      </c>
      <c r="D6" s="123">
        <f t="shared" si="0"/>
        <v>24707.571</v>
      </c>
      <c r="E6" s="123"/>
      <c r="F6" s="123"/>
      <c r="G6" s="144"/>
    </row>
    <row r="7" spans="2:7" ht="16.5" customHeight="1">
      <c r="B7" s="142" t="s">
        <v>29</v>
      </c>
      <c r="C7" s="143">
        <v>3043</v>
      </c>
      <c r="D7" s="123">
        <f t="shared" si="0"/>
        <v>3003.441</v>
      </c>
      <c r="E7" s="123"/>
      <c r="F7" s="123"/>
      <c r="G7" s="144"/>
    </row>
    <row r="8" spans="2:7" ht="16.5" customHeight="1">
      <c r="B8" s="142" t="s">
        <v>23</v>
      </c>
      <c r="C8" s="143">
        <v>64374</v>
      </c>
      <c r="D8" s="123">
        <f t="shared" si="0"/>
        <v>63537.138</v>
      </c>
      <c r="E8" s="123"/>
      <c r="F8" s="123"/>
      <c r="G8" s="144"/>
    </row>
    <row r="9" spans="2:7" ht="16.5" customHeight="1">
      <c r="B9" s="142" t="s">
        <v>24</v>
      </c>
      <c r="C9" s="143">
        <v>24625</v>
      </c>
      <c r="D9" s="123">
        <f t="shared" si="0"/>
        <v>24304.875</v>
      </c>
      <c r="E9" s="123"/>
      <c r="F9" s="123"/>
      <c r="G9" s="144"/>
    </row>
    <row r="10" spans="2:7" ht="16.5" customHeight="1">
      <c r="B10" s="142" t="s">
        <v>25</v>
      </c>
      <c r="C10" s="143">
        <v>150727</v>
      </c>
      <c r="D10" s="123">
        <f t="shared" si="0"/>
        <v>148767.549</v>
      </c>
      <c r="E10" s="123"/>
      <c r="F10" s="123"/>
      <c r="G10" s="144"/>
    </row>
    <row r="11" spans="2:7" ht="16.5" customHeight="1">
      <c r="B11" s="142" t="s">
        <v>26</v>
      </c>
      <c r="C11" s="143">
        <v>265718</v>
      </c>
      <c r="D11" s="123">
        <f t="shared" si="0"/>
        <v>262263.66599999997</v>
      </c>
      <c r="E11" s="123"/>
      <c r="F11" s="123"/>
      <c r="G11" s="144"/>
    </row>
    <row r="12" spans="2:7" ht="16.5" customHeight="1">
      <c r="B12" s="142" t="s">
        <v>86</v>
      </c>
      <c r="C12" s="146">
        <v>732</v>
      </c>
      <c r="D12" s="123">
        <f t="shared" si="0"/>
        <v>722.484</v>
      </c>
      <c r="E12" s="123"/>
      <c r="F12" s="123"/>
      <c r="G12" s="144"/>
    </row>
    <row r="13" spans="2:7" ht="16.5" customHeight="1">
      <c r="B13" s="142" t="s">
        <v>30</v>
      </c>
      <c r="C13" s="147" t="s">
        <v>111</v>
      </c>
      <c r="D13" s="147" t="s">
        <v>111</v>
      </c>
      <c r="E13" s="147"/>
      <c r="F13" s="147"/>
      <c r="G13" s="144"/>
    </row>
    <row r="14" spans="2:7" ht="16.5" customHeight="1">
      <c r="B14" s="142" t="s">
        <v>31</v>
      </c>
      <c r="C14" s="148">
        <v>3814</v>
      </c>
      <c r="D14" s="123">
        <f>C14*0.987</f>
        <v>3764.418</v>
      </c>
      <c r="E14" s="123"/>
      <c r="F14" s="123"/>
      <c r="G14" s="144"/>
    </row>
    <row r="15" spans="2:7" ht="16.5" customHeight="1">
      <c r="B15" s="142" t="s">
        <v>87</v>
      </c>
      <c r="C15" s="147" t="s">
        <v>111</v>
      </c>
      <c r="D15" s="147" t="s">
        <v>111</v>
      </c>
      <c r="E15" s="147"/>
      <c r="F15" s="147"/>
      <c r="G15" s="144"/>
    </row>
    <row r="16" spans="2:7" ht="16.5" customHeight="1">
      <c r="B16" s="142" t="s">
        <v>32</v>
      </c>
      <c r="C16" s="148">
        <v>996</v>
      </c>
      <c r="D16" s="123">
        <f>C16*0.987</f>
        <v>983.052</v>
      </c>
      <c r="E16" s="123"/>
      <c r="F16" s="123"/>
      <c r="G16" s="144"/>
    </row>
    <row r="17" spans="2:7" ht="16.5" customHeight="1">
      <c r="B17" s="142" t="s">
        <v>33</v>
      </c>
      <c r="C17" s="147" t="s">
        <v>111</v>
      </c>
      <c r="D17" s="147" t="s">
        <v>111</v>
      </c>
      <c r="E17" s="147"/>
      <c r="F17" s="147"/>
      <c r="G17" s="144"/>
    </row>
    <row r="18" spans="2:7" ht="16.5" customHeight="1">
      <c r="B18" s="142" t="s">
        <v>34</v>
      </c>
      <c r="C18" s="147" t="s">
        <v>111</v>
      </c>
      <c r="D18" s="147" t="s">
        <v>111</v>
      </c>
      <c r="E18" s="147"/>
      <c r="F18" s="147"/>
      <c r="G18" s="144"/>
    </row>
    <row r="19" spans="2:7" ht="16.5" customHeight="1">
      <c r="B19" s="142" t="s">
        <v>35</v>
      </c>
      <c r="C19" s="147" t="s">
        <v>111</v>
      </c>
      <c r="D19" s="147" t="s">
        <v>111</v>
      </c>
      <c r="E19" s="147"/>
      <c r="F19" s="147"/>
      <c r="G19" s="144"/>
    </row>
    <row r="20" spans="2:8" ht="16.5" customHeight="1" thickBot="1">
      <c r="B20" s="138" t="s">
        <v>112</v>
      </c>
      <c r="C20" s="147" t="s">
        <v>111</v>
      </c>
      <c r="D20" s="147" t="s">
        <v>111</v>
      </c>
      <c r="E20" s="147"/>
      <c r="F20" s="147"/>
      <c r="G20" s="144"/>
      <c r="H20" s="149"/>
    </row>
    <row r="21" spans="2:7" ht="16.5" customHeight="1">
      <c r="B21" s="150" t="s">
        <v>104</v>
      </c>
      <c r="C21" s="151">
        <v>759028</v>
      </c>
      <c r="D21" s="123">
        <f>C21*0.987</f>
        <v>749160.6359999999</v>
      </c>
      <c r="E21" s="123">
        <f>C21*0.974</f>
        <v>739293.272</v>
      </c>
      <c r="F21" s="123">
        <f>C21*0.96</f>
        <v>728666.88</v>
      </c>
      <c r="G21" s="144"/>
    </row>
    <row r="22" spans="2:7" ht="16.5" customHeight="1">
      <c r="B22" s="92" t="s">
        <v>119</v>
      </c>
      <c r="C22" s="152"/>
      <c r="D22" s="128"/>
      <c r="E22" s="128"/>
      <c r="F22" s="128"/>
      <c r="G22" s="144"/>
    </row>
  </sheetData>
  <sheetProtection password="CC1E" sheet="1"/>
  <printOptions/>
  <pageMargins left="0.5905511811023623" right="0.3937007874015748" top="0.7874015748031497" bottom="0.7874015748031497" header="0.5118110236220472" footer="0.5118110236220472"/>
  <pageSetup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貴紀</dc:creator>
  <cp:keywords/>
  <dc:description/>
  <cp:lastModifiedBy>三重県</cp:lastModifiedBy>
  <cp:lastPrinted>2010-05-25T04:13:12Z</cp:lastPrinted>
  <dcterms:created xsi:type="dcterms:W3CDTF">2005-07-25T09:17:15Z</dcterms:created>
  <dcterms:modified xsi:type="dcterms:W3CDTF">2011-11-30T23:47:47Z</dcterms:modified>
  <cp:category/>
  <cp:version/>
  <cp:contentType/>
  <cp:contentStatus/>
</cp:coreProperties>
</file>