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７表" sheetId="1" r:id="rId1"/>
  </sheets>
  <externalReferences>
    <externalReference r:id="rId4"/>
  </externalReferences>
  <definedNames>
    <definedName name="_xlnm.Print_Area" localSheetId="0">'○第７表'!$A$1:$BF$94</definedName>
  </definedNames>
  <calcPr fullCalcOnLoad="1"/>
</workbook>
</file>

<file path=xl/comments1.xml><?xml version="1.0" encoding="utf-8"?>
<comments xmlns="http://schemas.openxmlformats.org/spreadsheetml/2006/main">
  <authors>
    <author>三重県</author>
  </authors>
  <commentList>
    <comment ref="AY7" authorId="0">
      <text>
        <r>
          <rPr>
            <b/>
            <sz val="9"/>
            <rFont val="ＭＳ Ｐゴシック"/>
            <family val="3"/>
          </rPr>
          <t>計を100.0に合わせるため、自動計算ではなく、手入力した。</t>
        </r>
      </text>
    </comment>
    <comment ref="BE7" authorId="0">
      <text>
        <r>
          <rPr>
            <b/>
            <sz val="9"/>
            <rFont val="ＭＳ Ｐゴシック"/>
            <family val="3"/>
          </rPr>
          <t xml:space="preserve">計が100にならないため手計算で
＋０．１としている。
</t>
        </r>
      </text>
    </comment>
    <comment ref="BB7" authorId="0">
      <text>
        <r>
          <rPr>
            <b/>
            <sz val="9"/>
            <rFont val="ＭＳ Ｐゴシック"/>
            <family val="3"/>
          </rPr>
          <t xml:space="preserve">計が100にならないため手計算で
＋０．１としている。
</t>
        </r>
      </text>
    </comment>
  </commentList>
</comments>
</file>

<file path=xl/sharedStrings.xml><?xml version="1.0" encoding="utf-8"?>
<sst xmlns="http://schemas.openxmlformats.org/spreadsheetml/2006/main" count="85" uniqueCount="31">
  <si>
    <t xml:space="preserve"> </t>
  </si>
  <si>
    <t xml:space="preserve">        平成６年度</t>
  </si>
  <si>
    <t xml:space="preserve">        平成７年度</t>
  </si>
  <si>
    <t>平成９年度</t>
  </si>
  <si>
    <t>平成10年度</t>
  </si>
  <si>
    <t>平成11年度</t>
  </si>
  <si>
    <t>構成比</t>
  </si>
  <si>
    <t>前年比</t>
  </si>
  <si>
    <t>平成８年度</t>
  </si>
  <si>
    <t xml:space="preserve">        平成５年度   </t>
  </si>
  <si>
    <t>現年分調定額</t>
  </si>
  <si>
    <t>計</t>
  </si>
  <si>
    <t>（単位：千円、％）</t>
  </si>
  <si>
    <t>第７表　純固定資産税の推移</t>
  </si>
  <si>
    <t>家　　屋</t>
  </si>
  <si>
    <t>償却資産</t>
  </si>
  <si>
    <t>平成12年度</t>
  </si>
  <si>
    <t>土　　地</t>
  </si>
  <si>
    <t>平成13年度</t>
  </si>
  <si>
    <t>平成14年度</t>
  </si>
  <si>
    <t>平成15年度</t>
  </si>
  <si>
    <t xml:space="preserve"> </t>
  </si>
  <si>
    <t>平成16年度</t>
  </si>
  <si>
    <t>平成17年度</t>
  </si>
  <si>
    <t>　</t>
  </si>
  <si>
    <t>平成18年度</t>
  </si>
  <si>
    <t>平成19年度</t>
  </si>
  <si>
    <t>平成20年度</t>
  </si>
  <si>
    <t>平成22年度</t>
  </si>
  <si>
    <t>平成21年度</t>
  </si>
  <si>
    <t>平成23年度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</si>
</sst>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HG丸ｺﾞｼｯｸM-PRO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dotted"/>
      <top style="thin">
        <color indexed="8"/>
      </top>
      <bottom style="thin"/>
    </border>
    <border>
      <left style="dotted"/>
      <right style="dotted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177" fontId="2" fillId="0" borderId="20" xfId="0" applyNumberFormat="1" applyFont="1" applyBorder="1" applyAlignment="1" applyProtection="1">
      <alignment/>
      <protection/>
    </xf>
    <xf numFmtId="177" fontId="2" fillId="0" borderId="19" xfId="0" applyNumberFormat="1" applyFont="1" applyBorder="1" applyAlignment="1" applyProtection="1">
      <alignment/>
      <protection/>
    </xf>
    <xf numFmtId="179" fontId="2" fillId="0" borderId="20" xfId="0" applyNumberFormat="1" applyFont="1" applyBorder="1" applyAlignment="1" applyProtection="1">
      <alignment/>
      <protection/>
    </xf>
    <xf numFmtId="179" fontId="2" fillId="0" borderId="19" xfId="0" applyNumberFormat="1" applyFont="1" applyBorder="1" applyAlignment="1" applyProtection="1">
      <alignment/>
      <protection/>
    </xf>
    <xf numFmtId="178" fontId="2" fillId="0" borderId="21" xfId="0" applyNumberFormat="1" applyFont="1" applyBorder="1" applyAlignment="1">
      <alignment/>
    </xf>
    <xf numFmtId="182" fontId="2" fillId="0" borderId="20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177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/>
    </xf>
    <xf numFmtId="177" fontId="2" fillId="0" borderId="2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25" xfId="0" applyNumberFormat="1" applyFont="1" applyBorder="1" applyAlignment="1" applyProtection="1">
      <alignment/>
      <protection/>
    </xf>
    <xf numFmtId="177" fontId="2" fillId="0" borderId="25" xfId="0" applyNumberFormat="1" applyFont="1" applyBorder="1" applyAlignment="1" applyProtection="1">
      <alignment/>
      <protection/>
    </xf>
    <xf numFmtId="177" fontId="2" fillId="0" borderId="13" xfId="0" applyNumberFormat="1" applyFont="1" applyBorder="1" applyAlignment="1" applyProtection="1">
      <alignment/>
      <protection/>
    </xf>
    <xf numFmtId="182" fontId="2" fillId="0" borderId="25" xfId="0" applyNumberFormat="1" applyFont="1" applyBorder="1" applyAlignment="1" applyProtection="1">
      <alignment/>
      <protection/>
    </xf>
    <xf numFmtId="179" fontId="2" fillId="0" borderId="25" xfId="0" applyNumberFormat="1" applyFont="1" applyBorder="1" applyAlignment="1" applyProtection="1">
      <alignment/>
      <protection/>
    </xf>
    <xf numFmtId="179" fontId="2" fillId="0" borderId="13" xfId="0" applyNumberFormat="1" applyFont="1" applyBorder="1" applyAlignment="1" applyProtection="1">
      <alignment/>
      <protection/>
    </xf>
    <xf numFmtId="182" fontId="2" fillId="0" borderId="26" xfId="49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82" fontId="2" fillId="0" borderId="26" xfId="49" applyNumberFormat="1" applyFont="1" applyFill="1" applyBorder="1" applyAlignment="1">
      <alignment/>
    </xf>
    <xf numFmtId="190" fontId="2" fillId="0" borderId="17" xfId="0" applyNumberFormat="1" applyFont="1" applyBorder="1" applyAlignment="1" applyProtection="1">
      <alignment horizontal="center"/>
      <protection/>
    </xf>
    <xf numFmtId="190" fontId="2" fillId="0" borderId="16" xfId="0" applyNumberFormat="1" applyFont="1" applyBorder="1" applyAlignment="1" applyProtection="1">
      <alignment horizontal="center"/>
      <protection/>
    </xf>
    <xf numFmtId="190" fontId="2" fillId="0" borderId="28" xfId="0" applyNumberFormat="1" applyFont="1" applyBorder="1" applyAlignment="1">
      <alignment/>
    </xf>
    <xf numFmtId="190" fontId="2" fillId="0" borderId="29" xfId="0" applyNumberFormat="1" applyFont="1" applyBorder="1" applyAlignment="1">
      <alignment/>
    </xf>
    <xf numFmtId="191" fontId="2" fillId="0" borderId="30" xfId="0" applyNumberFormat="1" applyFont="1" applyBorder="1" applyAlignment="1">
      <alignment/>
    </xf>
    <xf numFmtId="191" fontId="2" fillId="0" borderId="19" xfId="0" applyNumberFormat="1" applyFont="1" applyBorder="1" applyAlignment="1">
      <alignment/>
    </xf>
    <xf numFmtId="191" fontId="2" fillId="0" borderId="31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0" fontId="6" fillId="0" borderId="0" xfId="0" applyFont="1" applyAlignment="1" applyProtection="1">
      <alignment/>
      <protection/>
    </xf>
    <xf numFmtId="194" fontId="2" fillId="0" borderId="0" xfId="0" applyNumberFormat="1" applyFont="1" applyBorder="1" applyAlignment="1">
      <alignment/>
    </xf>
    <xf numFmtId="0" fontId="2" fillId="0" borderId="2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90" fontId="2" fillId="0" borderId="29" xfId="0" applyNumberFormat="1" applyFont="1" applyBorder="1" applyAlignment="1" applyProtection="1">
      <alignment horizontal="center"/>
      <protection/>
    </xf>
    <xf numFmtId="190" fontId="2" fillId="0" borderId="12" xfId="0" applyNumberFormat="1" applyFont="1" applyBorder="1" applyAlignment="1" applyProtection="1">
      <alignment horizontal="center"/>
      <protection/>
    </xf>
    <xf numFmtId="190" fontId="2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図５　純固定資産税の構成比の推移</a:t>
            </a:r>
          </a:p>
        </c:rich>
      </c:tx>
      <c:layout>
        <c:manualLayout>
          <c:xMode val="factor"/>
          <c:yMode val="factor"/>
          <c:x val="-0.043"/>
          <c:y val="-0.00675"/>
        </c:manualLayout>
      </c:layout>
      <c:spPr>
        <a:noFill/>
        <a:ln w="3175">
          <a:noFill/>
        </a:ln>
      </c:spPr>
    </c:title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8475"/>
          <c:w val="0.83325"/>
          <c:h val="0.8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'[1]固定構成比'!$A$4</c:f>
              <c:strCache>
                <c:ptCount val="1"/>
                <c:pt idx="0">
                  <c:v>土地</c:v>
                </c:pt>
              </c:strCache>
            </c:strRef>
          </c:tx>
          <c:spPr>
            <a:pattFill prst="pct9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'[1]固定構成比'!$B$3:$H$3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'[1]固定構成比'!$B$4:$H$4</c:f>
              <c:numCache>
                <c:ptCount val="7"/>
                <c:pt idx="0">
                  <c:v>32.2</c:v>
                </c:pt>
                <c:pt idx="1">
                  <c:v>33</c:v>
                </c:pt>
                <c:pt idx="2">
                  <c:v>31.4</c:v>
                </c:pt>
                <c:pt idx="3">
                  <c:v>29.77</c:v>
                </c:pt>
                <c:pt idx="4">
                  <c:v>29.6</c:v>
                </c:pt>
                <c:pt idx="5">
                  <c:v>30.2</c:v>
                </c:pt>
                <c:pt idx="6">
                  <c:v>30.4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'[1]固定構成比'!$A$5</c:f>
              <c:strCache>
                <c:ptCount val="1"/>
                <c:pt idx="0">
                  <c:v>家屋</c:v>
                </c:pt>
              </c:strCache>
            </c:strRef>
          </c:tx>
          <c:spPr>
            <a:pattFill prst="pct7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'[1]固定構成比'!$B$3:$H$3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'[1]固定構成比'!$B$5:$H$5</c:f>
              <c:numCache>
                <c:ptCount val="7"/>
                <c:pt idx="0">
                  <c:v>41.7</c:v>
                </c:pt>
                <c:pt idx="1">
                  <c:v>38.2</c:v>
                </c:pt>
                <c:pt idx="2">
                  <c:v>38.24</c:v>
                </c:pt>
                <c:pt idx="3">
                  <c:v>37.74</c:v>
                </c:pt>
                <c:pt idx="4">
                  <c:v>36.5</c:v>
                </c:pt>
                <c:pt idx="5">
                  <c:v>38.9</c:v>
                </c:pt>
                <c:pt idx="6">
                  <c:v>40.5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'[1]固定構成比'!$A$6</c:f>
              <c:strCache>
                <c:ptCount val="1"/>
                <c:pt idx="0">
                  <c:v>償却資産</c:v>
                </c:pt>
              </c:strCache>
            </c:strRef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'[1]固定構成比'!$B$3:$H$3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'[1]固定構成比'!$B$6:$H$6</c:f>
              <c:numCache>
                <c:ptCount val="7"/>
                <c:pt idx="0">
                  <c:v>26.1</c:v>
                </c:pt>
                <c:pt idx="1">
                  <c:v>28.8</c:v>
                </c:pt>
                <c:pt idx="2">
                  <c:v>30.36</c:v>
                </c:pt>
                <c:pt idx="3">
                  <c:v>32.49</c:v>
                </c:pt>
                <c:pt idx="4">
                  <c:v>33.9</c:v>
                </c:pt>
                <c:pt idx="5">
                  <c:v>30.9</c:v>
                </c:pt>
                <c:pt idx="6">
                  <c:v>29.1</c:v>
                </c:pt>
              </c:numCache>
            </c:numRef>
          </c:val>
          <c:shape val="box"/>
        </c:ser>
        <c:overlap val="100"/>
        <c:shape val="box"/>
        <c:axId val="52750123"/>
        <c:axId val="4989060"/>
      </c:bar3DChart>
      <c:catAx>
        <c:axId val="5275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9060"/>
        <c:crosses val="autoZero"/>
        <c:auto val="1"/>
        <c:lblOffset val="100"/>
        <c:tickLblSkip val="1"/>
        <c:noMultiLvlLbl val="0"/>
      </c:catAx>
      <c:valAx>
        <c:axId val="4989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5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1305"/>
          <c:w val="0.073"/>
          <c:h val="0.7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13</xdr:row>
      <xdr:rowOff>76200</xdr:rowOff>
    </xdr:from>
    <xdr:to>
      <xdr:col>58</xdr:col>
      <xdr:colOff>0</xdr:colOff>
      <xdr:row>62</xdr:row>
      <xdr:rowOff>85725</xdr:rowOff>
    </xdr:to>
    <xdr:graphicFrame>
      <xdr:nvGraphicFramePr>
        <xdr:cNvPr id="1" name="グラフ 1"/>
        <xdr:cNvGraphicFramePr/>
      </xdr:nvGraphicFramePr>
      <xdr:xfrm>
        <a:off x="0" y="2466975"/>
        <a:ext cx="11630025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65301;&#65306;&#32020;&#22266;&#23450;&#36039;&#29987;&#31246;&#27083;&#25104;&#27604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グラフ"/>
      <sheetName val="固定構成比"/>
    </sheetNames>
    <sheetDataSet>
      <sheetData sheetId="1">
        <row r="3">
          <cell r="B3" t="str">
            <v>平成17年度</v>
          </cell>
          <cell r="C3" t="str">
            <v>平成18年度</v>
          </cell>
          <cell r="D3" t="str">
            <v>平成19年度</v>
          </cell>
          <cell r="E3" t="str">
            <v>平成20年度</v>
          </cell>
          <cell r="F3" t="str">
            <v>平成21年度</v>
          </cell>
          <cell r="G3" t="str">
            <v>平成22年度</v>
          </cell>
          <cell r="H3" t="str">
            <v>平成23年度</v>
          </cell>
        </row>
        <row r="4">
          <cell r="A4" t="str">
            <v>土地</v>
          </cell>
          <cell r="B4">
            <v>32.2</v>
          </cell>
          <cell r="C4">
            <v>33</v>
          </cell>
          <cell r="D4">
            <v>31.4</v>
          </cell>
          <cell r="E4">
            <v>29.77</v>
          </cell>
          <cell r="F4">
            <v>29.6</v>
          </cell>
          <cell r="G4">
            <v>30.2</v>
          </cell>
          <cell r="H4">
            <v>30.4</v>
          </cell>
        </row>
        <row r="5">
          <cell r="A5" t="str">
            <v>家屋</v>
          </cell>
          <cell r="B5">
            <v>41.7</v>
          </cell>
          <cell r="C5">
            <v>38.2</v>
          </cell>
          <cell r="D5">
            <v>38.24</v>
          </cell>
          <cell r="E5">
            <v>37.74</v>
          </cell>
          <cell r="F5">
            <v>36.5</v>
          </cell>
          <cell r="G5">
            <v>38.9</v>
          </cell>
          <cell r="H5">
            <v>40.5</v>
          </cell>
        </row>
        <row r="6">
          <cell r="A6" t="str">
            <v>償却資産</v>
          </cell>
          <cell r="B6">
            <v>26.1</v>
          </cell>
          <cell r="C6">
            <v>28.8</v>
          </cell>
          <cell r="D6">
            <v>30.36</v>
          </cell>
          <cell r="E6">
            <v>32.49</v>
          </cell>
          <cell r="F6">
            <v>33.9</v>
          </cell>
          <cell r="G6">
            <v>30.9</v>
          </cell>
          <cell r="H6">
            <v>29.1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view="pageLayout" zoomScaleSheetLayoutView="75" workbookViewId="0" topLeftCell="A1">
      <selection activeCell="BB13" sqref="A1:IV16384"/>
    </sheetView>
  </sheetViews>
  <sheetFormatPr defaultColWidth="10.625" defaultRowHeight="13.5"/>
  <cols>
    <col min="1" max="1" width="12.625" style="55" customWidth="1"/>
    <col min="2" max="2" width="14.625" style="55" hidden="1" customWidth="1"/>
    <col min="3" max="4" width="6.625" style="55" hidden="1" customWidth="1"/>
    <col min="5" max="5" width="13.625" style="55" hidden="1" customWidth="1"/>
    <col min="6" max="7" width="6.625" style="55" hidden="1" customWidth="1"/>
    <col min="8" max="8" width="14.625" style="55" hidden="1" customWidth="1"/>
    <col min="9" max="10" width="6.625" style="55" hidden="1" customWidth="1"/>
    <col min="11" max="11" width="14.625" style="55" hidden="1" customWidth="1"/>
    <col min="12" max="13" width="6.625" style="55" hidden="1" customWidth="1"/>
    <col min="14" max="14" width="14.625" style="55" hidden="1" customWidth="1"/>
    <col min="15" max="16" width="8.125" style="55" hidden="1" customWidth="1"/>
    <col min="17" max="17" width="14.625" style="55" hidden="1" customWidth="1"/>
    <col min="18" max="19" width="8.125" style="55" hidden="1" customWidth="1"/>
    <col min="20" max="20" width="14.625" style="55" hidden="1" customWidth="1"/>
    <col min="21" max="22" width="8.125" style="55" hidden="1" customWidth="1"/>
    <col min="23" max="23" width="14.625" style="55" hidden="1" customWidth="1"/>
    <col min="24" max="25" width="8.125" style="55" hidden="1" customWidth="1"/>
    <col min="26" max="26" width="14.625" style="55" hidden="1" customWidth="1"/>
    <col min="27" max="28" width="8.125" style="55" hidden="1" customWidth="1"/>
    <col min="29" max="29" width="13.875" style="55" hidden="1" customWidth="1"/>
    <col min="30" max="30" width="12.625" style="55" hidden="1" customWidth="1"/>
    <col min="31" max="31" width="10.625" style="55" hidden="1" customWidth="1"/>
    <col min="32" max="32" width="13.875" style="55" hidden="1" customWidth="1"/>
    <col min="33" max="34" width="10.625" style="55" hidden="1" customWidth="1"/>
    <col min="35" max="35" width="13.875" style="55" hidden="1" customWidth="1"/>
    <col min="36" max="37" width="10.625" style="55" hidden="1" customWidth="1"/>
    <col min="38" max="38" width="13.875" style="55" hidden="1" customWidth="1"/>
    <col min="39" max="40" width="10.625" style="55" hidden="1" customWidth="1"/>
    <col min="41" max="41" width="13.875" style="55" hidden="1" customWidth="1"/>
    <col min="42" max="43" width="0" style="55" hidden="1" customWidth="1"/>
    <col min="44" max="44" width="13.875" style="55" hidden="1" customWidth="1"/>
    <col min="45" max="46" width="0" style="55" hidden="1" customWidth="1"/>
    <col min="47" max="47" width="13.75390625" style="55" customWidth="1"/>
    <col min="48" max="49" width="10.625" style="55" customWidth="1"/>
    <col min="50" max="50" width="13.75390625" style="55" customWidth="1"/>
    <col min="51" max="52" width="10.625" style="55" customWidth="1"/>
    <col min="53" max="53" width="13.75390625" style="55" customWidth="1"/>
    <col min="54" max="55" width="10.625" style="55" customWidth="1"/>
    <col min="56" max="56" width="13.75390625" style="55" customWidth="1"/>
    <col min="57" max="16384" width="10.625" style="55" customWidth="1"/>
  </cols>
  <sheetData>
    <row r="1" ht="18.75">
      <c r="A1" s="47" t="s">
        <v>13</v>
      </c>
    </row>
    <row r="2" ht="13.5"/>
    <row r="3" spans="1:58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0</v>
      </c>
      <c r="O3" s="3"/>
      <c r="P3" s="3"/>
      <c r="Q3" s="3"/>
      <c r="R3" s="3"/>
      <c r="S3" s="4"/>
      <c r="T3" s="3"/>
      <c r="U3" s="3"/>
      <c r="V3" s="4"/>
      <c r="W3" s="1"/>
      <c r="X3" s="1"/>
      <c r="AB3" s="4"/>
      <c r="AE3" s="4"/>
      <c r="AH3" s="4" t="s">
        <v>21</v>
      </c>
      <c r="AK3" s="4" t="s">
        <v>24</v>
      </c>
      <c r="AQ3" s="4"/>
      <c r="AT3" s="4"/>
      <c r="AW3" s="4"/>
      <c r="AZ3" s="4"/>
      <c r="BC3" s="4"/>
      <c r="BF3" s="4" t="s">
        <v>12</v>
      </c>
    </row>
    <row r="4" spans="1:58" ht="14.25">
      <c r="A4" s="5"/>
      <c r="B4" s="6" t="s">
        <v>9</v>
      </c>
      <c r="C4" s="6"/>
      <c r="D4" s="7"/>
      <c r="E4" s="6" t="s">
        <v>1</v>
      </c>
      <c r="F4" s="6"/>
      <c r="G4" s="7"/>
      <c r="H4" s="6" t="s">
        <v>2</v>
      </c>
      <c r="I4" s="6"/>
      <c r="J4" s="7"/>
      <c r="K4" s="8" t="s">
        <v>8</v>
      </c>
      <c r="L4" s="8"/>
      <c r="M4" s="9"/>
      <c r="N4" s="8" t="s">
        <v>3</v>
      </c>
      <c r="O4" s="8"/>
      <c r="P4" s="9"/>
      <c r="Q4" s="8" t="s">
        <v>4</v>
      </c>
      <c r="R4" s="8"/>
      <c r="S4" s="9"/>
      <c r="T4" s="8" t="s">
        <v>5</v>
      </c>
      <c r="U4" s="8"/>
      <c r="V4" s="9"/>
      <c r="W4" s="8" t="s">
        <v>16</v>
      </c>
      <c r="X4" s="8"/>
      <c r="Y4" s="9"/>
      <c r="Z4" s="8" t="s">
        <v>18</v>
      </c>
      <c r="AA4" s="8"/>
      <c r="AB4" s="9"/>
      <c r="AC4" s="8" t="s">
        <v>19</v>
      </c>
      <c r="AD4" s="8"/>
      <c r="AE4" s="9"/>
      <c r="AF4" s="8" t="s">
        <v>20</v>
      </c>
      <c r="AG4" s="8"/>
      <c r="AH4" s="9"/>
      <c r="AI4" s="8" t="s">
        <v>22</v>
      </c>
      <c r="AJ4" s="8"/>
      <c r="AK4" s="9"/>
      <c r="AL4" s="8" t="s">
        <v>23</v>
      </c>
      <c r="AM4" s="8"/>
      <c r="AN4" s="9"/>
      <c r="AO4" s="49" t="s">
        <v>25</v>
      </c>
      <c r="AP4" s="50"/>
      <c r="AQ4" s="51"/>
      <c r="AR4" s="49" t="s">
        <v>26</v>
      </c>
      <c r="AS4" s="50"/>
      <c r="AT4" s="51"/>
      <c r="AU4" s="49" t="s">
        <v>27</v>
      </c>
      <c r="AV4" s="50"/>
      <c r="AW4" s="51"/>
      <c r="AX4" s="52" t="s">
        <v>29</v>
      </c>
      <c r="AY4" s="53"/>
      <c r="AZ4" s="54"/>
      <c r="BA4" s="49" t="s">
        <v>28</v>
      </c>
      <c r="BB4" s="50"/>
      <c r="BC4" s="51"/>
      <c r="BD4" s="49" t="s">
        <v>30</v>
      </c>
      <c r="BE4" s="50"/>
      <c r="BF4" s="51"/>
    </row>
    <row r="5" spans="1:58" ht="14.25">
      <c r="A5" s="10"/>
      <c r="B5" s="11" t="s">
        <v>10</v>
      </c>
      <c r="C5" s="24" t="s">
        <v>6</v>
      </c>
      <c r="D5" s="12" t="s">
        <v>7</v>
      </c>
      <c r="E5" s="13" t="s">
        <v>10</v>
      </c>
      <c r="F5" s="13" t="s">
        <v>6</v>
      </c>
      <c r="G5" s="12" t="s">
        <v>7</v>
      </c>
      <c r="H5" s="13" t="s">
        <v>10</v>
      </c>
      <c r="I5" s="13" t="s">
        <v>6</v>
      </c>
      <c r="J5" s="12" t="s">
        <v>7</v>
      </c>
      <c r="K5" s="13" t="s">
        <v>10</v>
      </c>
      <c r="L5" s="13" t="s">
        <v>6</v>
      </c>
      <c r="M5" s="12" t="s">
        <v>7</v>
      </c>
      <c r="N5" s="13" t="s">
        <v>10</v>
      </c>
      <c r="O5" s="13" t="s">
        <v>6</v>
      </c>
      <c r="P5" s="12" t="s">
        <v>7</v>
      </c>
      <c r="Q5" s="13" t="s">
        <v>10</v>
      </c>
      <c r="R5" s="13" t="s">
        <v>6</v>
      </c>
      <c r="S5" s="12" t="s">
        <v>7</v>
      </c>
      <c r="T5" s="13" t="s">
        <v>10</v>
      </c>
      <c r="U5" s="13" t="s">
        <v>6</v>
      </c>
      <c r="V5" s="12" t="s">
        <v>7</v>
      </c>
      <c r="W5" s="13" t="s">
        <v>10</v>
      </c>
      <c r="X5" s="13" t="s">
        <v>6</v>
      </c>
      <c r="Y5" s="12" t="s">
        <v>7</v>
      </c>
      <c r="Z5" s="13" t="s">
        <v>10</v>
      </c>
      <c r="AA5" s="13" t="s">
        <v>6</v>
      </c>
      <c r="AB5" s="12" t="s">
        <v>7</v>
      </c>
      <c r="AC5" s="13" t="s">
        <v>10</v>
      </c>
      <c r="AD5" s="13" t="s">
        <v>6</v>
      </c>
      <c r="AE5" s="12" t="s">
        <v>7</v>
      </c>
      <c r="AF5" s="13" t="s">
        <v>10</v>
      </c>
      <c r="AG5" s="13" t="s">
        <v>6</v>
      </c>
      <c r="AH5" s="12" t="s">
        <v>7</v>
      </c>
      <c r="AI5" s="13" t="s">
        <v>10</v>
      </c>
      <c r="AJ5" s="13" t="s">
        <v>6</v>
      </c>
      <c r="AK5" s="12" t="s">
        <v>7</v>
      </c>
      <c r="AL5" s="13" t="s">
        <v>10</v>
      </c>
      <c r="AM5" s="13" t="s">
        <v>6</v>
      </c>
      <c r="AN5" s="12" t="s">
        <v>7</v>
      </c>
      <c r="AO5" s="13" t="s">
        <v>10</v>
      </c>
      <c r="AP5" s="13" t="s">
        <v>6</v>
      </c>
      <c r="AQ5" s="12" t="s">
        <v>7</v>
      </c>
      <c r="AR5" s="13" t="s">
        <v>10</v>
      </c>
      <c r="AS5" s="13" t="s">
        <v>6</v>
      </c>
      <c r="AT5" s="12" t="s">
        <v>7</v>
      </c>
      <c r="AU5" s="13" t="s">
        <v>10</v>
      </c>
      <c r="AV5" s="13" t="s">
        <v>6</v>
      </c>
      <c r="AW5" s="12" t="s">
        <v>7</v>
      </c>
      <c r="AX5" s="39" t="s">
        <v>10</v>
      </c>
      <c r="AY5" s="39" t="s">
        <v>6</v>
      </c>
      <c r="AZ5" s="40" t="s">
        <v>7</v>
      </c>
      <c r="BA5" s="13" t="s">
        <v>10</v>
      </c>
      <c r="BB5" s="13" t="s">
        <v>6</v>
      </c>
      <c r="BC5" s="12" t="s">
        <v>7</v>
      </c>
      <c r="BD5" s="13" t="s">
        <v>10</v>
      </c>
      <c r="BE5" s="13" t="s">
        <v>6</v>
      </c>
      <c r="BF5" s="12" t="s">
        <v>7</v>
      </c>
    </row>
    <row r="6" spans="1:58" ht="14.25">
      <c r="A6" s="14" t="s">
        <v>17</v>
      </c>
      <c r="B6" s="15">
        <v>27310115</v>
      </c>
      <c r="C6" s="25">
        <f>ROUND(B6*100/96756015,2)</f>
        <v>28.23</v>
      </c>
      <c r="D6" s="16"/>
      <c r="E6" s="17">
        <v>30228672</v>
      </c>
      <c r="F6" s="18">
        <f>ROUND(E6*100/102056281,2)</f>
        <v>29.62</v>
      </c>
      <c r="G6" s="19">
        <f>ROUND(E6*100/B6,2)</f>
        <v>110.69</v>
      </c>
      <c r="H6" s="17">
        <v>32433889</v>
      </c>
      <c r="I6" s="18">
        <f>ROUND(H6*100/107398747,1)</f>
        <v>30.2</v>
      </c>
      <c r="J6" s="19">
        <f>ROUND(H6*100/E6,2)</f>
        <v>107.3</v>
      </c>
      <c r="K6" s="17">
        <v>34059575</v>
      </c>
      <c r="L6" s="18">
        <f>ROUND(K6*100/111672994,1)</f>
        <v>30.5</v>
      </c>
      <c r="M6" s="19">
        <f>ROUND(K6*100/H6,2)</f>
        <v>105.01</v>
      </c>
      <c r="N6" s="23">
        <v>35797832</v>
      </c>
      <c r="O6" s="20">
        <f>ROUND(N6*100/116631996,2)</f>
        <v>30.69</v>
      </c>
      <c r="P6" s="21">
        <f>ROUND(N6*100/K6,2)</f>
        <v>105.1</v>
      </c>
      <c r="Q6" s="23">
        <v>37398816</v>
      </c>
      <c r="R6" s="20">
        <f>ROUND(Q6*100/122533012,2)</f>
        <v>30.52</v>
      </c>
      <c r="S6" s="21">
        <f>ROUND(Q6*100/N6,2)</f>
        <v>104.47</v>
      </c>
      <c r="T6" s="23">
        <v>38722061</v>
      </c>
      <c r="U6" s="20">
        <f>ROUND(T6*100/128033858,2)</f>
        <v>30.24</v>
      </c>
      <c r="V6" s="21">
        <f>ROUND(T6*100/Q6,2)</f>
        <v>103.54</v>
      </c>
      <c r="W6" s="23">
        <v>39623093</v>
      </c>
      <c r="X6" s="2">
        <f>ROUND(W6/W$9*100,2)</f>
        <v>31.82</v>
      </c>
      <c r="Y6" s="21">
        <f>ROUND(W6*100/T6,2)</f>
        <v>102.33</v>
      </c>
      <c r="Z6" s="23">
        <v>40460267</v>
      </c>
      <c r="AA6" s="2">
        <f>ROUND(Z6/Z$9*100,2)</f>
        <v>31.78</v>
      </c>
      <c r="AB6" s="21">
        <f>ROUND(Z6*100/W6,2)</f>
        <v>102.11</v>
      </c>
      <c r="AC6" s="23">
        <v>40748595</v>
      </c>
      <c r="AD6" s="2">
        <f>ROUND(AC6/AC$9*100,2)</f>
        <v>31.79</v>
      </c>
      <c r="AE6" s="21">
        <f>ROUND(AC6*100/Z6,2)</f>
        <v>100.71</v>
      </c>
      <c r="AF6" s="23">
        <v>40971880</v>
      </c>
      <c r="AG6" s="2">
        <f>ROUND(AF6/AF$9*100,2)</f>
        <v>33.43</v>
      </c>
      <c r="AH6" s="21">
        <f>ROUND(AF6*100/AC6,2)</f>
        <v>100.55</v>
      </c>
      <c r="AI6" s="23">
        <v>41276350</v>
      </c>
      <c r="AJ6" s="2">
        <f>ROUND(AI6/AI$9*100,2)</f>
        <v>33.34</v>
      </c>
      <c r="AK6" s="21">
        <f>ROUND(AI6*100/AF6,2)</f>
        <v>100.74</v>
      </c>
      <c r="AL6" s="23">
        <v>40929885</v>
      </c>
      <c r="AM6" s="2">
        <f>ROUND(AL6/AL$9*100,2)</f>
        <v>32.17</v>
      </c>
      <c r="AN6" s="21">
        <f>ROUND(AL6*100/AI6,2)</f>
        <v>99.16</v>
      </c>
      <c r="AO6" s="23">
        <v>41272832</v>
      </c>
      <c r="AP6" s="2">
        <f>ROUND(AO6/AO$9*100,2)</f>
        <v>32.97</v>
      </c>
      <c r="AQ6" s="21">
        <f>ROUND(AO6*100/AL6,2)</f>
        <v>100.84</v>
      </c>
      <c r="AR6" s="23">
        <v>41357826</v>
      </c>
      <c r="AS6" s="2">
        <f>ROUND(AR6/AR$9*100,2)</f>
        <v>31.4</v>
      </c>
      <c r="AT6" s="21">
        <f>ROUND(AR6*100/AO6,2)</f>
        <v>100.21</v>
      </c>
      <c r="AU6" s="23">
        <v>41779039</v>
      </c>
      <c r="AV6" s="2">
        <f>ROUND(AU6/AU$9*100,2)</f>
        <v>29.77</v>
      </c>
      <c r="AW6" s="21">
        <f>ROUND(AU6*100/AR6,2)</f>
        <v>101.02</v>
      </c>
      <c r="AX6" s="41">
        <v>41470766</v>
      </c>
      <c r="AY6" s="43">
        <f>ROUND(AX6/AX$9*100,2)</f>
        <v>29.56</v>
      </c>
      <c r="AZ6" s="44">
        <f>ROUND(AX6*100/AU6,2)</f>
        <v>99.26</v>
      </c>
      <c r="BA6" s="23">
        <v>41186814</v>
      </c>
      <c r="BB6" s="2">
        <f>ROUND(BA6/BA$9*100,2)</f>
        <v>30.22</v>
      </c>
      <c r="BC6" s="21">
        <f>ROUND(BA6*100/AX6,2)</f>
        <v>99.32</v>
      </c>
      <c r="BD6" s="23">
        <v>40907168</v>
      </c>
      <c r="BE6" s="2">
        <f>ROUND(BD6/BD$9*100,2)</f>
        <v>30.44</v>
      </c>
      <c r="BF6" s="21">
        <f>ROUND(BD6*100/BA6,2)</f>
        <v>99.32</v>
      </c>
    </row>
    <row r="7" spans="1:58" ht="14.25">
      <c r="A7" s="14" t="s">
        <v>14</v>
      </c>
      <c r="B7" s="15">
        <v>39819524</v>
      </c>
      <c r="C7" s="25">
        <f>ROUND(B7*100/96756015,2)</f>
        <v>41.15</v>
      </c>
      <c r="D7" s="16"/>
      <c r="E7" s="17">
        <v>41369769</v>
      </c>
      <c r="F7" s="18">
        <f>ROUND(E7*100/102056281,2)</f>
        <v>40.54</v>
      </c>
      <c r="G7" s="19">
        <f>ROUND(E7*100/B7,2)</f>
        <v>103.89</v>
      </c>
      <c r="H7" s="17">
        <v>44362850</v>
      </c>
      <c r="I7" s="18">
        <f>ROUND(H7*100/107398747,1)</f>
        <v>41.3</v>
      </c>
      <c r="J7" s="19">
        <f>ROUND(H7*100/E7,2)</f>
        <v>107.23</v>
      </c>
      <c r="K7" s="17">
        <v>47529303</v>
      </c>
      <c r="L7" s="18">
        <f>ROUND(K7*100/111672994,1)</f>
        <v>42.6</v>
      </c>
      <c r="M7" s="19">
        <f>ROUND(K7*100/H7,2)</f>
        <v>107.14</v>
      </c>
      <c r="N7" s="23">
        <v>46453155</v>
      </c>
      <c r="O7" s="20">
        <f>ROUND(N7*100/116631996,2)</f>
        <v>39.83</v>
      </c>
      <c r="P7" s="21">
        <f>ROUND(N7*100/K7,2)</f>
        <v>97.74</v>
      </c>
      <c r="Q7" s="23">
        <v>49585050</v>
      </c>
      <c r="R7" s="20">
        <f>ROUND(Q7*100/122533012,2)</f>
        <v>40.47</v>
      </c>
      <c r="S7" s="21">
        <f>ROUND(Q7*100/N7,2)</f>
        <v>106.74</v>
      </c>
      <c r="T7" s="23">
        <v>52432287</v>
      </c>
      <c r="U7" s="20">
        <f>ROUND(T7*100/128033858,2)</f>
        <v>40.95</v>
      </c>
      <c r="V7" s="21">
        <f>ROUND(T7*100/Q7,2)</f>
        <v>105.74</v>
      </c>
      <c r="W7" s="23">
        <v>48780656</v>
      </c>
      <c r="X7" s="2">
        <f>ROUND(W7/W$9*100,2)</f>
        <v>39.17</v>
      </c>
      <c r="Y7" s="21">
        <f>ROUND(W7*100/T7,2)</f>
        <v>93.04</v>
      </c>
      <c r="Z7" s="23">
        <v>51119858</v>
      </c>
      <c r="AA7" s="2">
        <f>ROUND(Z7/Z$9*100,2)</f>
        <v>40.15</v>
      </c>
      <c r="AB7" s="21">
        <f>ROUND(Z7*100/W7,2)</f>
        <v>104.8</v>
      </c>
      <c r="AC7" s="23">
        <v>53397375</v>
      </c>
      <c r="AD7" s="2">
        <f>ROUND(AC7/AC$9*100,2)</f>
        <v>41.66</v>
      </c>
      <c r="AE7" s="21">
        <f>ROUND(AC7*100/Z7,2)</f>
        <v>104.46</v>
      </c>
      <c r="AF7" s="23">
        <v>48520093</v>
      </c>
      <c r="AG7" s="2">
        <f>ROUND(AF7/AF$9*100,2)</f>
        <v>39.59</v>
      </c>
      <c r="AH7" s="21">
        <f>ROUND(AF7*100/AC7,2)</f>
        <v>90.87</v>
      </c>
      <c r="AI7" s="23">
        <v>50726660</v>
      </c>
      <c r="AJ7" s="2">
        <f>ROUND(AI7/AI$9*100,2)</f>
        <v>40.98</v>
      </c>
      <c r="AK7" s="21">
        <f>ROUND(AI7*100/AF7,2)</f>
        <v>104.55</v>
      </c>
      <c r="AL7" s="23">
        <v>53027650</v>
      </c>
      <c r="AM7" s="2">
        <f>ROUND(AL7/AL$9*100,2)</f>
        <v>41.67</v>
      </c>
      <c r="AN7" s="21">
        <f>ROUND(AL7*100/AI7,2)</f>
        <v>104.54</v>
      </c>
      <c r="AO7" s="23">
        <v>47842771</v>
      </c>
      <c r="AP7" s="2">
        <f>ROUND(AO7/AO$9*100,2)</f>
        <v>38.22</v>
      </c>
      <c r="AQ7" s="21">
        <f>ROUND(AO7*100/AL7,2)</f>
        <v>90.22</v>
      </c>
      <c r="AR7" s="23">
        <v>50355699</v>
      </c>
      <c r="AS7" s="2">
        <f>ROUND(AR7/AR$9*100,2)</f>
        <v>38.24</v>
      </c>
      <c r="AT7" s="21">
        <f>ROUND(AR7*100/AO7,2)</f>
        <v>105.25</v>
      </c>
      <c r="AU7" s="23">
        <v>52961795</v>
      </c>
      <c r="AV7" s="2">
        <f>ROUND(AU7/AU$9*100,2)</f>
        <v>37.74</v>
      </c>
      <c r="AW7" s="21">
        <f>ROUND(AU7*100/AR7,2)</f>
        <v>105.18</v>
      </c>
      <c r="AX7" s="41">
        <v>51288985</v>
      </c>
      <c r="AY7" s="43">
        <v>36.5</v>
      </c>
      <c r="AZ7" s="44">
        <f>ROUND(AX7*100/AU7,2)</f>
        <v>96.84</v>
      </c>
      <c r="BA7" s="23">
        <v>52948830</v>
      </c>
      <c r="BB7" s="2">
        <f>ROUND(BA7/BA$9*100,2)+0.1</f>
        <v>38.940000000000005</v>
      </c>
      <c r="BC7" s="21">
        <f>ROUND(BA7*100/AX7,2)</f>
        <v>103.24</v>
      </c>
      <c r="BD7" s="23">
        <v>54409379</v>
      </c>
      <c r="BE7" s="2">
        <f>ROUND(BD7/BD$9*100,2)</f>
        <v>40.48</v>
      </c>
      <c r="BF7" s="21">
        <f>ROUND(BD7*100/BA7,2)</f>
        <v>102.76</v>
      </c>
    </row>
    <row r="8" spans="1:58" ht="14.25">
      <c r="A8" s="14" t="s">
        <v>15</v>
      </c>
      <c r="B8" s="15">
        <v>29626376</v>
      </c>
      <c r="C8" s="25">
        <f>ROUND(B8*100/96756015,2)</f>
        <v>30.62</v>
      </c>
      <c r="D8" s="16"/>
      <c r="E8" s="17">
        <v>30457840</v>
      </c>
      <c r="F8" s="18">
        <f>ROUND(E8*100/102056281,2)</f>
        <v>29.84</v>
      </c>
      <c r="G8" s="19">
        <f>ROUND(E8*100/B8,2)</f>
        <v>102.81</v>
      </c>
      <c r="H8" s="17">
        <v>30602008</v>
      </c>
      <c r="I8" s="18">
        <f>ROUND(H8*100/107398747,1)</f>
        <v>28.5</v>
      </c>
      <c r="J8" s="19">
        <f>ROUND(H8*100/E8,2)</f>
        <v>100.47</v>
      </c>
      <c r="K8" s="17">
        <v>30084116</v>
      </c>
      <c r="L8" s="18">
        <f>ROUND(K8*100/111672994,1)</f>
        <v>26.9</v>
      </c>
      <c r="M8" s="19">
        <f>ROUND(K8*100/H8,2)</f>
        <v>98.31</v>
      </c>
      <c r="N8" s="23">
        <v>34381009</v>
      </c>
      <c r="O8" s="20">
        <f>ROUND(N8*100/116631996,2)</f>
        <v>29.48</v>
      </c>
      <c r="P8" s="21">
        <f>ROUND(N8*100/K8,2)</f>
        <v>114.28</v>
      </c>
      <c r="Q8" s="23">
        <v>35549146</v>
      </c>
      <c r="R8" s="20">
        <f>ROUND(Q8*100/122533012,2)</f>
        <v>29.01</v>
      </c>
      <c r="S8" s="21">
        <f>ROUND(Q8*100/N8,2)</f>
        <v>103.4</v>
      </c>
      <c r="T8" s="23">
        <v>36879510</v>
      </c>
      <c r="U8" s="20">
        <f>ROUND(T8*100/128033858,2)</f>
        <v>28.8</v>
      </c>
      <c r="V8" s="21">
        <f>ROUND(T8*100/Q8,2)</f>
        <v>103.74</v>
      </c>
      <c r="W8" s="23">
        <v>36123899</v>
      </c>
      <c r="X8" s="2">
        <f>ROUND(W8/W$9*100,2)</f>
        <v>29.01</v>
      </c>
      <c r="Y8" s="21">
        <f>ROUND(W8*100/T8,2)</f>
        <v>97.95</v>
      </c>
      <c r="Z8" s="23">
        <v>35727000</v>
      </c>
      <c r="AA8" s="2">
        <f>ROUND(Z8/Z$9*100,2)</f>
        <v>28.06</v>
      </c>
      <c r="AB8" s="21">
        <f>ROUND(Z8*100/W8,2)</f>
        <v>98.9</v>
      </c>
      <c r="AC8" s="23">
        <v>34033359</v>
      </c>
      <c r="AD8" s="2">
        <v>26.5</v>
      </c>
      <c r="AE8" s="21">
        <f>ROUND(AC8*100/Z8,2)</f>
        <v>95.26</v>
      </c>
      <c r="AF8" s="23">
        <v>33052145</v>
      </c>
      <c r="AG8" s="2">
        <f>ROUND(AF8/AF$9*100,2)</f>
        <v>26.97</v>
      </c>
      <c r="AH8" s="21">
        <f>ROUND(AF8*100/AC8,2)</f>
        <v>97.12</v>
      </c>
      <c r="AI8" s="23">
        <v>31788811</v>
      </c>
      <c r="AJ8" s="2">
        <f>ROUND(AI8/AI$9*100,2)</f>
        <v>25.68</v>
      </c>
      <c r="AK8" s="21">
        <f>ROUND(AI8*100/AF8,2)</f>
        <v>96.18</v>
      </c>
      <c r="AL8" s="23">
        <v>33286768</v>
      </c>
      <c r="AM8" s="2">
        <v>26.1</v>
      </c>
      <c r="AN8" s="21">
        <f>ROUND(AL8*100/AI8,2)</f>
        <v>104.71</v>
      </c>
      <c r="AO8" s="23">
        <v>36065778</v>
      </c>
      <c r="AP8" s="2">
        <f>ROUND(AO8/AO$9*100,2)</f>
        <v>28.81</v>
      </c>
      <c r="AQ8" s="21">
        <f>ROUND(AO8*100/AL8,2)</f>
        <v>108.35</v>
      </c>
      <c r="AR8" s="23">
        <v>39984093</v>
      </c>
      <c r="AS8" s="2">
        <f>ROUND(AR8/AR$9*100,2)</f>
        <v>30.36</v>
      </c>
      <c r="AT8" s="21">
        <f>ROUND(AR8*100/AO8,2)</f>
        <v>110.86</v>
      </c>
      <c r="AU8" s="23">
        <v>45600709</v>
      </c>
      <c r="AV8" s="2">
        <f>ROUND(AU8/AU$9*100,2)</f>
        <v>32.49</v>
      </c>
      <c r="AW8" s="21">
        <f>ROUND(AU8*100/AR8,2)</f>
        <v>114.05</v>
      </c>
      <c r="AX8" s="41">
        <v>47532333</v>
      </c>
      <c r="AY8" s="43">
        <f>ROUND(AX8/AX$9*100,2)</f>
        <v>33.88</v>
      </c>
      <c r="AZ8" s="44">
        <f>ROUND(AX8*100/AU8,2)</f>
        <v>104.24</v>
      </c>
      <c r="BA8" s="23">
        <v>42173002</v>
      </c>
      <c r="BB8" s="2">
        <f>ROUND(BA8/BA$9*100,2)</f>
        <v>30.94</v>
      </c>
      <c r="BC8" s="21">
        <f>ROUND(BA8*100/AX8,2)</f>
        <v>88.72</v>
      </c>
      <c r="BD8" s="23">
        <v>39086389</v>
      </c>
      <c r="BE8" s="2">
        <f>ROUND(BD8/BD$9*100,2)</f>
        <v>29.08</v>
      </c>
      <c r="BF8" s="21">
        <f>ROUND(BD8*100/BA8,2)</f>
        <v>92.68</v>
      </c>
    </row>
    <row r="9" spans="1:58" ht="14.25">
      <c r="A9" s="26" t="s">
        <v>11</v>
      </c>
      <c r="B9" s="27">
        <f>SUM(B6:B8)</f>
        <v>96756015</v>
      </c>
      <c r="C9" s="28">
        <f>SUM(C6:C8)</f>
        <v>100</v>
      </c>
      <c r="D9" s="29"/>
      <c r="E9" s="30">
        <f>SUM(E6:E8)</f>
        <v>102056281</v>
      </c>
      <c r="F9" s="31">
        <f>SUM(F6:F8)</f>
        <v>100</v>
      </c>
      <c r="G9" s="32">
        <f>ROUND(E9*100/B9,2)</f>
        <v>105.48</v>
      </c>
      <c r="H9" s="30">
        <f>SUM(H6:H8)</f>
        <v>107398747</v>
      </c>
      <c r="I9" s="31">
        <f>SUM(I6:I8)</f>
        <v>100</v>
      </c>
      <c r="J9" s="32">
        <f>ROUND(H9*100/E9,2)</f>
        <v>105.23</v>
      </c>
      <c r="K9" s="30">
        <f>SUM(K6:K8)</f>
        <v>111672994</v>
      </c>
      <c r="L9" s="31">
        <f>SUM(L6:L8)</f>
        <v>100</v>
      </c>
      <c r="M9" s="32">
        <f>ROUND(K9*100/H9,2)</f>
        <v>103.98</v>
      </c>
      <c r="N9" s="33">
        <f>SUM(N6:N8)</f>
        <v>116631996</v>
      </c>
      <c r="O9" s="34">
        <f>SUM(O6:O8)</f>
        <v>100</v>
      </c>
      <c r="P9" s="35">
        <f>ROUND(N9*100/K9,2)</f>
        <v>104.44</v>
      </c>
      <c r="Q9" s="33">
        <f>SUM(Q6:Q8)</f>
        <v>122533012</v>
      </c>
      <c r="R9" s="34">
        <f>SUM(R6:R8)</f>
        <v>100</v>
      </c>
      <c r="S9" s="35">
        <f>ROUND(Q9*100/N9,2)</f>
        <v>105.06</v>
      </c>
      <c r="T9" s="33">
        <f>SUM(T6:T8)</f>
        <v>128033858</v>
      </c>
      <c r="U9" s="34">
        <f>SUM(U6:U8)</f>
        <v>99.99</v>
      </c>
      <c r="V9" s="35">
        <f>ROUND(T9*100/Q9,2)</f>
        <v>104.49</v>
      </c>
      <c r="W9" s="36">
        <f>SUM(W5:W8)</f>
        <v>124527648</v>
      </c>
      <c r="X9" s="37">
        <f>ROUND(W9/W$9*100,2)</f>
        <v>100</v>
      </c>
      <c r="Y9" s="35">
        <f>ROUND(W9*100/T9,2)</f>
        <v>97.26</v>
      </c>
      <c r="Z9" s="36">
        <f>SUM(Z5:Z8)</f>
        <v>127307125</v>
      </c>
      <c r="AA9" s="37">
        <f>ROUND(Z9/Z$9*100,2)</f>
        <v>100</v>
      </c>
      <c r="AB9" s="35">
        <f>ROUND(Z9*100/W9,2)</f>
        <v>102.23</v>
      </c>
      <c r="AC9" s="36">
        <f>SUM(AC5:AC8)</f>
        <v>128179329</v>
      </c>
      <c r="AD9" s="37">
        <f>ROUND(AC9/AC$9*100,2)</f>
        <v>100</v>
      </c>
      <c r="AE9" s="35">
        <f>ROUND(AC9*100/Z9,2)</f>
        <v>100.69</v>
      </c>
      <c r="AF9" s="36">
        <f>SUM(AF5:AF8)</f>
        <v>122544118</v>
      </c>
      <c r="AG9" s="37">
        <f>ROUND(AF9/AF$9*100,2)</f>
        <v>100</v>
      </c>
      <c r="AH9" s="35">
        <f>ROUND(AF9*100/AC9,2)</f>
        <v>95.6</v>
      </c>
      <c r="AI9" s="36">
        <f>SUM(AI5:AI8)</f>
        <v>123791821</v>
      </c>
      <c r="AJ9" s="37">
        <f>ROUND(AI9/AI$9*100,2)</f>
        <v>100</v>
      </c>
      <c r="AK9" s="35">
        <f>ROUND(AI9*100/AF9,2)</f>
        <v>101.02</v>
      </c>
      <c r="AL9" s="38">
        <f>SUM(AL5:AL8)</f>
        <v>127244303</v>
      </c>
      <c r="AM9" s="37">
        <f>ROUND(AL9/AL$9*100,2)</f>
        <v>100</v>
      </c>
      <c r="AN9" s="35">
        <f>ROUND(AL9*100/AI9,2)</f>
        <v>102.79</v>
      </c>
      <c r="AO9" s="38">
        <f>SUM(AO6:AO8)</f>
        <v>125181381</v>
      </c>
      <c r="AP9" s="37">
        <f>ROUND(AO9/AO$9*100,2)</f>
        <v>100</v>
      </c>
      <c r="AQ9" s="35">
        <f>ROUND(AO9*100/AL9,2)</f>
        <v>98.38</v>
      </c>
      <c r="AR9" s="38">
        <f>SUM(AR6:AR8)</f>
        <v>131697618</v>
      </c>
      <c r="AS9" s="37">
        <f>ROUND(AR9/AR$9*100,2)</f>
        <v>100</v>
      </c>
      <c r="AT9" s="35">
        <f>ROUND(AR9*100/AO9,2)</f>
        <v>105.21</v>
      </c>
      <c r="AU9" s="38">
        <f>SUM(AU6:AU8)</f>
        <v>140341543</v>
      </c>
      <c r="AV9" s="37">
        <f>ROUND(AU9/AU$9*100,2)</f>
        <v>100</v>
      </c>
      <c r="AW9" s="35">
        <f>ROUND(AU9*100/AR9,2)</f>
        <v>106.56</v>
      </c>
      <c r="AX9" s="42">
        <f>SUM(AX6:AX8)</f>
        <v>140292084</v>
      </c>
      <c r="AY9" s="45">
        <f>ROUND(AX9/AX$9*100,2)</f>
        <v>100</v>
      </c>
      <c r="AZ9" s="46">
        <f>ROUND(AX9*100/AU9,2)</f>
        <v>99.96</v>
      </c>
      <c r="BA9" s="38">
        <f>SUM(BA6:BA8)</f>
        <v>136308646</v>
      </c>
      <c r="BB9" s="37">
        <f>ROUND(BA9/BA$9*100,2)</f>
        <v>100</v>
      </c>
      <c r="BC9" s="35">
        <f>ROUND(BA9*100/AX9,2)</f>
        <v>97.16</v>
      </c>
      <c r="BD9" s="38">
        <f>SUM(BD6:BD8)</f>
        <v>134402936</v>
      </c>
      <c r="BE9" s="37">
        <f>ROUND(BD9/BD$9*100,2)</f>
        <v>100</v>
      </c>
      <c r="BF9" s="35">
        <f>ROUND(BD9*100/BA9,2)</f>
        <v>98.6</v>
      </c>
    </row>
    <row r="10" spans="23:29" ht="14.25">
      <c r="W10" s="56"/>
      <c r="X10" s="22"/>
      <c r="Z10" s="56"/>
      <c r="AA10" s="22"/>
      <c r="AC10" s="56"/>
    </row>
    <row r="11" spans="23:29" ht="13.5">
      <c r="W11" s="56"/>
      <c r="Z11" s="56"/>
      <c r="AC11" s="56"/>
    </row>
    <row r="12" spans="23:57" ht="14.25">
      <c r="W12" s="56"/>
      <c r="Z12" s="56"/>
      <c r="AC12" s="56"/>
      <c r="BB12" s="48"/>
      <c r="BE12" s="48"/>
    </row>
    <row r="13" spans="23:57" ht="14.25">
      <c r="W13" s="56"/>
      <c r="Z13" s="56"/>
      <c r="AC13" s="56"/>
      <c r="BB13" s="48"/>
      <c r="BE13" s="48"/>
    </row>
    <row r="14" spans="54:57" ht="14.25">
      <c r="BB14" s="48"/>
      <c r="BE14" s="48"/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</sheetData>
  <sheetProtection/>
  <mergeCells count="6">
    <mergeCell ref="AU4:AW4"/>
    <mergeCell ref="AR4:AT4"/>
    <mergeCell ref="AO4:AQ4"/>
    <mergeCell ref="AX4:AZ4"/>
    <mergeCell ref="BD4:BF4"/>
    <mergeCell ref="BA4:BC4"/>
  </mergeCells>
  <printOptions horizontalCentered="1"/>
  <pageMargins left="0.4330708661417323" right="0" top="0.7874015748031497" bottom="0.5905511811023623" header="0" footer="0"/>
  <pageSetup horizontalDpi="300" verticalDpi="300" orientation="portrait" paperSize="9" scale="63" r:id="rId4"/>
  <headerFooter alignWithMargins="0">
    <oddFooter>&amp;C&amp;"ＭＳ Ｐ明朝,標準"&amp;24- 5 -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2013-03-28T10:13:14Z</dcterms:modified>
  <cp:category/>
  <cp:version/>
  <cp:contentType/>
  <cp:contentStatus/>
</cp:coreProperties>
</file>