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'前年度'!$C$2:$P$43</definedName>
    <definedName name="_xlnm.Print_Area" localSheetId="2">'増減額'!$C$2:$P$43</definedName>
    <definedName name="_xlnm.Print_Area" localSheetId="3">'増減率'!$C$2:$I$38</definedName>
    <definedName name="_xlnm.Print_Area" localSheetId="0">'当年度'!$C$2:$P$43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<sst xmlns="http://schemas.openxmlformats.org/spreadsheetml/2006/main" count="244" uniqueCount="63">
  <si>
    <t>(単位:千円)</t>
  </si>
  <si>
    <t>(単位：％)</t>
  </si>
  <si>
    <t>財政調整基金</t>
  </si>
  <si>
    <t>減債基金</t>
  </si>
  <si>
    <t>その他特定</t>
  </si>
  <si>
    <t>積立基金</t>
  </si>
  <si>
    <t>土地開発基金</t>
  </si>
  <si>
    <t>その他定額</t>
  </si>
  <si>
    <t>定額運用</t>
  </si>
  <si>
    <t>標準財政規模</t>
  </si>
  <si>
    <t>積立金</t>
  </si>
  <si>
    <t>目的基金</t>
  </si>
  <si>
    <t>合    計</t>
  </si>
  <si>
    <t>運用基金</t>
  </si>
  <si>
    <t>基金合計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</si>
  <si>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</si>
  <si>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</si>
  <si>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</si>
  <si>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</si>
  <si>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</si>
  <si>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</si>
  <si>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</si>
  <si>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</si>
  <si>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</si>
  <si>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</si>
  <si>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</si>
  <si>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</si>
  <si>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</si>
  <si>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</si>
  <si>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</si>
  <si>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</si>
  <si>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</si>
  <si>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</si>
  <si>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</si>
  <si>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</si>
  <si>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</si>
  <si>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</si>
  <si>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</si>
  <si>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</si>
  <si>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</si>
  <si>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</si>
  <si>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</si>
  <si>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増減額</t>
  </si>
  <si>
    <t>当年度</t>
  </si>
  <si>
    <t>増減率</t>
  </si>
  <si>
    <t>減債基金</t>
  </si>
  <si>
    <t>その他特目基金</t>
  </si>
  <si>
    <t>(単位:％)</t>
  </si>
  <si>
    <t>＊単純平均</t>
  </si>
  <si>
    <t>＊加重平均</t>
  </si>
  <si>
    <t>&lt;参　考&gt;</t>
  </si>
  <si>
    <t>いなべ市</t>
  </si>
  <si>
    <t>参考　比率</t>
  </si>
  <si>
    <t>志 摩 市</t>
  </si>
  <si>
    <t>伊 賀 市</t>
  </si>
  <si>
    <t>前年度</t>
  </si>
  <si>
    <t>大 紀 町</t>
  </si>
  <si>
    <t>南伊勢町</t>
  </si>
  <si>
    <t>紀 北 町</t>
  </si>
  <si>
    <t>目的基金</t>
  </si>
  <si>
    <t>運用基金</t>
  </si>
  <si>
    <t>臨時財政対策</t>
  </si>
  <si>
    <t>債発行可能額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</si>
</sst>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0_);[Red]\(0\)"/>
    <numFmt numFmtId="180" formatCode="0.0;&quot;▲ &quot;0.0"/>
    <numFmt numFmtId="181" formatCode="0.0_);[Red]\(0.0\)"/>
    <numFmt numFmtId="182" formatCode="#,##0.0"/>
    <numFmt numFmtId="183" formatCode="0.0"/>
    <numFmt numFmtId="184" formatCode="#,##0.000;\-#,##0.000"/>
    <numFmt numFmtId="185" formatCode="#,##0.0000;\-#,##0.0000"/>
    <numFmt numFmtId="186" formatCode="#,##0.00000;\-#,##0.00000"/>
    <numFmt numFmtId="187" formatCode="#,##0.000000;\-#,##0.000000"/>
  </numFmts>
  <fonts count="8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center"/>
      <protection/>
    </xf>
    <xf numFmtId="176" fontId="2" fillId="0" borderId="1" xfId="0" applyNumberFormat="1" applyFont="1" applyBorder="1" applyAlignment="1" applyProtection="1">
      <alignment/>
      <protection locked="0"/>
    </xf>
    <xf numFmtId="37" fontId="0" fillId="0" borderId="3" xfId="0" applyBorder="1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3" xfId="0" applyBorder="1" applyAlignment="1" applyProtection="1">
      <alignment horizontal="center"/>
      <protection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8" fontId="0" fillId="0" borderId="7" xfId="17" applyFont="1" applyBorder="1" applyAlignment="1">
      <alignment/>
    </xf>
    <xf numFmtId="38" fontId="0" fillId="0" borderId="8" xfId="17" applyFont="1" applyBorder="1" applyAlignment="1">
      <alignment/>
    </xf>
    <xf numFmtId="38" fontId="0" fillId="0" borderId="9" xfId="17" applyFont="1" applyBorder="1" applyAlignment="1">
      <alignment/>
    </xf>
    <xf numFmtId="38" fontId="0" fillId="0" borderId="10" xfId="17" applyFont="1" applyBorder="1" applyAlignment="1">
      <alignment/>
    </xf>
    <xf numFmtId="176" fontId="0" fillId="0" borderId="3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/>
      <protection/>
    </xf>
    <xf numFmtId="177" fontId="0" fillId="0" borderId="8" xfId="17" applyNumberFormat="1" applyFont="1" applyBorder="1" applyAlignment="1">
      <alignment/>
    </xf>
    <xf numFmtId="177" fontId="0" fillId="0" borderId="10" xfId="17" applyNumberFormat="1" applyFont="1" applyBorder="1" applyAlignment="1">
      <alignment/>
    </xf>
    <xf numFmtId="178" fontId="0" fillId="0" borderId="3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178" fontId="0" fillId="0" borderId="8" xfId="0" applyNumberFormat="1" applyFont="1" applyBorder="1" applyAlignment="1" applyProtection="1">
      <alignment/>
      <protection locked="0"/>
    </xf>
    <xf numFmtId="178" fontId="0" fillId="0" borderId="10" xfId="0" applyNumberFormat="1" applyFont="1" applyBorder="1" applyAlignment="1" applyProtection="1">
      <alignment/>
      <protection locked="0"/>
    </xf>
    <xf numFmtId="176" fontId="0" fillId="0" borderId="8" xfId="0" applyNumberFormat="1" applyFont="1" applyBorder="1" applyAlignment="1" applyProtection="1">
      <alignment/>
      <protection locked="0"/>
    </xf>
    <xf numFmtId="176" fontId="0" fillId="0" borderId="9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37" fontId="0" fillId="0" borderId="13" xfId="0" applyBorder="1" applyAlignment="1">
      <alignment/>
    </xf>
    <xf numFmtId="37" fontId="5" fillId="0" borderId="5" xfId="0" applyFont="1" applyBorder="1" applyAlignment="1" applyProtection="1">
      <alignment horizontal="center"/>
      <protection/>
    </xf>
    <xf numFmtId="37" fontId="5" fillId="0" borderId="5" xfId="0" applyFont="1" applyBorder="1" applyAlignment="1">
      <alignment horizontal="center"/>
    </xf>
    <xf numFmtId="37" fontId="5" fillId="0" borderId="6" xfId="0" applyFont="1" applyBorder="1" applyAlignment="1" applyProtection="1">
      <alignment horizontal="center"/>
      <protection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37" fontId="0" fillId="0" borderId="2" xfId="0" applyBorder="1" applyAlignment="1" applyProtection="1">
      <alignment horizontal="right"/>
      <protection/>
    </xf>
    <xf numFmtId="176" fontId="0" fillId="0" borderId="14" xfId="0" applyNumberFormat="1" applyBorder="1" applyAlignment="1" applyProtection="1">
      <alignment/>
      <protection/>
    </xf>
    <xf numFmtId="180" fontId="0" fillId="0" borderId="8" xfId="0" applyNumberFormat="1" applyBorder="1" applyAlignment="1">
      <alignment/>
    </xf>
    <xf numFmtId="180" fontId="0" fillId="0" borderId="3" xfId="0" applyNumberFormat="1" applyBorder="1" applyAlignment="1" applyProtection="1">
      <alignment/>
      <protection/>
    </xf>
    <xf numFmtId="182" fontId="0" fillId="0" borderId="8" xfId="0" applyNumberFormat="1" applyBorder="1" applyAlignment="1">
      <alignment/>
    </xf>
    <xf numFmtId="182" fontId="0" fillId="0" borderId="9" xfId="0" applyNumberFormat="1" applyBorder="1" applyAlignment="1">
      <alignment/>
    </xf>
    <xf numFmtId="37" fontId="0" fillId="0" borderId="15" xfId="0" applyBorder="1" applyAlignment="1" applyProtection="1">
      <alignment/>
      <protection/>
    </xf>
    <xf numFmtId="38" fontId="0" fillId="0" borderId="15" xfId="17" applyFont="1" applyBorder="1" applyAlignment="1">
      <alignment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Border="1" applyAlignment="1">
      <alignment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3" xfId="0" applyBorder="1" applyAlignment="1" applyProtection="1">
      <alignment horizontal="center" shrinkToFit="1"/>
      <protection/>
    </xf>
    <xf numFmtId="37" fontId="0" fillId="0" borderId="0" xfId="0" applyAlignment="1" applyProtection="1">
      <alignment horizontal="left" shrinkToFit="1"/>
      <protection/>
    </xf>
    <xf numFmtId="182" fontId="0" fillId="0" borderId="10" xfId="0" applyNumberFormat="1" applyBorder="1" applyAlignment="1">
      <alignment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180" fontId="0" fillId="0" borderId="10" xfId="0" applyNumberFormat="1" applyFont="1" applyBorder="1" applyAlignment="1" applyProtection="1">
      <alignment/>
      <protection locked="0"/>
    </xf>
    <xf numFmtId="178" fontId="4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Border="1" applyAlignment="1">
      <alignment/>
    </xf>
    <xf numFmtId="176" fontId="0" fillId="0" borderId="7" xfId="0" applyNumberFormat="1" applyFont="1" applyBorder="1" applyAlignment="1" applyProtection="1">
      <alignment/>
      <protection locked="0"/>
    </xf>
    <xf numFmtId="37" fontId="0" fillId="0" borderId="6" xfId="0" applyBorder="1" applyAlignment="1">
      <alignment horizontal="center"/>
    </xf>
    <xf numFmtId="176" fontId="0" fillId="0" borderId="3" xfId="0" applyNumberFormat="1" applyFont="1" applyBorder="1" applyAlignment="1" applyProtection="1">
      <alignment/>
      <protection locked="0"/>
    </xf>
    <xf numFmtId="176" fontId="0" fillId="0" borderId="3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view="pageBreakPreview" zoomScale="55" zoomScaleNormal="55" zoomScaleSheetLayoutView="55" workbookViewId="0" topLeftCell="B1">
      <pane xSplit="1" ySplit="5" topLeftCell="C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6" sqref="C6"/>
    </sheetView>
  </sheetViews>
  <sheetFormatPr defaultColWidth="8.66015625" defaultRowHeight="18"/>
  <cols>
    <col min="1" max="1" width="8.83203125" style="52" customWidth="1"/>
    <col min="2" max="2" width="10.66015625" style="52" customWidth="1"/>
    <col min="3" max="9" width="12.66015625" style="0" customWidth="1"/>
    <col min="10" max="10" width="2.66015625" style="0" customWidth="1"/>
    <col min="11" max="16" width="12.66015625" style="0" customWidth="1"/>
    <col min="18" max="18" width="12.66015625" style="0" customWidth="1"/>
    <col min="22" max="22" width="12.83203125" style="0" customWidth="1"/>
  </cols>
  <sheetData>
    <row r="1" spans="2:12" ht="17.25">
      <c r="B1" s="52" t="s">
        <v>43</v>
      </c>
      <c r="K1" s="4"/>
      <c r="L1" s="4"/>
    </row>
    <row r="2" spans="2:18" ht="17.25">
      <c r="B2" s="53"/>
      <c r="C2" s="3"/>
      <c r="D2" s="3"/>
      <c r="E2" s="3"/>
      <c r="F2" s="3"/>
      <c r="G2" s="3"/>
      <c r="H2" s="3"/>
      <c r="I2" s="42" t="s">
        <v>0</v>
      </c>
      <c r="J2" s="1"/>
      <c r="K2" s="42"/>
      <c r="L2" s="42" t="s">
        <v>0</v>
      </c>
      <c r="M2" s="3"/>
      <c r="N2" s="3"/>
      <c r="P2" s="42" t="s">
        <v>47</v>
      </c>
      <c r="R2" t="s">
        <v>52</v>
      </c>
    </row>
    <row r="3" spans="2:18" ht="17.25">
      <c r="B3" s="54"/>
      <c r="C3" s="8"/>
      <c r="D3" s="8"/>
      <c r="E3" s="8"/>
      <c r="F3" s="8"/>
      <c r="G3" s="8"/>
      <c r="H3" s="8"/>
      <c r="I3" s="8"/>
      <c r="J3" s="2"/>
      <c r="K3" s="17"/>
      <c r="L3" s="18"/>
      <c r="M3" s="17"/>
      <c r="N3" s="36"/>
      <c r="O3" s="36"/>
      <c r="P3" s="18"/>
      <c r="R3" s="8"/>
    </row>
    <row r="4" spans="2:18" ht="17.25">
      <c r="B4" s="55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2"/>
      <c r="K4" s="9" t="s">
        <v>9</v>
      </c>
      <c r="L4" s="9" t="s">
        <v>61</v>
      </c>
      <c r="M4" s="9" t="s">
        <v>10</v>
      </c>
      <c r="N4" s="37" t="s">
        <v>2</v>
      </c>
      <c r="O4" s="38" t="s">
        <v>45</v>
      </c>
      <c r="P4" s="38" t="s">
        <v>46</v>
      </c>
      <c r="R4" s="9" t="s">
        <v>6</v>
      </c>
    </row>
    <row r="5" spans="2:18" ht="17.25">
      <c r="B5" s="56"/>
      <c r="C5" s="10"/>
      <c r="D5" s="10"/>
      <c r="E5" s="11" t="s">
        <v>59</v>
      </c>
      <c r="F5" s="11" t="s">
        <v>12</v>
      </c>
      <c r="G5" s="10"/>
      <c r="H5" s="11" t="s">
        <v>60</v>
      </c>
      <c r="I5" s="11" t="s">
        <v>14</v>
      </c>
      <c r="J5" s="2"/>
      <c r="K5" s="10"/>
      <c r="L5" s="10" t="s">
        <v>62</v>
      </c>
      <c r="M5" s="11" t="s">
        <v>15</v>
      </c>
      <c r="N5" s="39" t="s">
        <v>15</v>
      </c>
      <c r="O5" s="39" t="s">
        <v>15</v>
      </c>
      <c r="P5" s="39" t="s">
        <v>15</v>
      </c>
      <c r="R5" s="10"/>
    </row>
    <row r="6" spans="2:18" ht="21.75" customHeight="1">
      <c r="B6" s="57" t="s">
        <v>16</v>
      </c>
      <c r="C6" s="12">
        <v>13155920</v>
      </c>
      <c r="D6" s="12">
        <v>2908951</v>
      </c>
      <c r="E6" s="12">
        <v>6819423</v>
      </c>
      <c r="F6" s="13">
        <f>SUM(C6:E6)</f>
        <v>22884294</v>
      </c>
      <c r="G6" s="12">
        <v>2912747</v>
      </c>
      <c r="H6" s="12">
        <v>0</v>
      </c>
      <c r="I6" s="13">
        <f>G6+H6</f>
        <v>2912747</v>
      </c>
      <c r="J6" s="6"/>
      <c r="K6" s="19">
        <v>63816570</v>
      </c>
      <c r="L6" s="22">
        <v>2705614</v>
      </c>
      <c r="M6" s="33">
        <f>ROUND(+F6/K6*100,1)</f>
        <v>35.9</v>
      </c>
      <c r="N6" s="33">
        <f>ROUND(+C6/K6*100,1)</f>
        <v>20.6</v>
      </c>
      <c r="O6" s="40">
        <f>ROUND(+D6/K6*100,1)</f>
        <v>4.6</v>
      </c>
      <c r="P6" s="40">
        <f>ROUND(+E6/K6*100,1)</f>
        <v>10.7</v>
      </c>
      <c r="R6" s="46">
        <f>ROUND(G6/K6*100,1)</f>
        <v>4.6</v>
      </c>
    </row>
    <row r="7" spans="2:18" ht="21.75" customHeight="1">
      <c r="B7" s="58" t="s">
        <v>17</v>
      </c>
      <c r="C7" s="13">
        <v>2541544</v>
      </c>
      <c r="D7" s="13">
        <v>323534</v>
      </c>
      <c r="E7" s="13">
        <v>11140832</v>
      </c>
      <c r="F7" s="13">
        <f aca="true" t="shared" si="0" ref="F7:F37">SUM(C7:E7)</f>
        <v>14005910</v>
      </c>
      <c r="G7" s="13">
        <v>1151154</v>
      </c>
      <c r="H7" s="13">
        <v>0</v>
      </c>
      <c r="I7" s="13">
        <f aca="true" t="shared" si="1" ref="I7:I34">G7+H7</f>
        <v>1151154</v>
      </c>
      <c r="J7" s="6"/>
      <c r="K7" s="20">
        <v>70476511</v>
      </c>
      <c r="L7" s="20">
        <v>2195796</v>
      </c>
      <c r="M7" s="33">
        <f aca="true" t="shared" si="2" ref="M7:M37">ROUND(+F7/K7*100,1)</f>
        <v>19.9</v>
      </c>
      <c r="N7" s="33">
        <f aca="true" t="shared" si="3" ref="N7:N37">ROUND(+C7/K7*100,1)</f>
        <v>3.6</v>
      </c>
      <c r="O7" s="40">
        <f aca="true" t="shared" si="4" ref="O7:O37">ROUND(+D7/K7*100,1)</f>
        <v>0.5</v>
      </c>
      <c r="P7" s="40">
        <f aca="true" t="shared" si="5" ref="P7:P37">ROUND(+E7/K7*100,1)</f>
        <v>15.8</v>
      </c>
      <c r="R7" s="46">
        <f aca="true" t="shared" si="6" ref="R7:R37">ROUND(G7/K7*100,1)</f>
        <v>1.6</v>
      </c>
    </row>
    <row r="8" spans="2:18" ht="21.75" customHeight="1">
      <c r="B8" s="58" t="s">
        <v>18</v>
      </c>
      <c r="C8" s="13">
        <v>5949252</v>
      </c>
      <c r="D8" s="13">
        <v>755494</v>
      </c>
      <c r="E8" s="13">
        <v>5941449</v>
      </c>
      <c r="F8" s="13">
        <f t="shared" si="0"/>
        <v>12646195</v>
      </c>
      <c r="G8" s="13">
        <v>3351802</v>
      </c>
      <c r="H8" s="13">
        <v>42703</v>
      </c>
      <c r="I8" s="13">
        <f t="shared" si="1"/>
        <v>3394505</v>
      </c>
      <c r="J8" s="6"/>
      <c r="K8" s="20">
        <v>27295342</v>
      </c>
      <c r="L8" s="20">
        <v>1242331</v>
      </c>
      <c r="M8" s="33">
        <f t="shared" si="2"/>
        <v>46.3</v>
      </c>
      <c r="N8" s="33">
        <f t="shared" si="3"/>
        <v>21.8</v>
      </c>
      <c r="O8" s="40">
        <f t="shared" si="4"/>
        <v>2.8</v>
      </c>
      <c r="P8" s="40">
        <f t="shared" si="5"/>
        <v>21.8</v>
      </c>
      <c r="R8" s="46">
        <f t="shared" si="6"/>
        <v>12.3</v>
      </c>
    </row>
    <row r="9" spans="2:18" ht="21.75" customHeight="1">
      <c r="B9" s="58" t="s">
        <v>19</v>
      </c>
      <c r="C9" s="13">
        <v>6163265</v>
      </c>
      <c r="D9" s="13">
        <v>485487</v>
      </c>
      <c r="E9" s="13">
        <v>6011101</v>
      </c>
      <c r="F9" s="13">
        <f t="shared" si="0"/>
        <v>12659853</v>
      </c>
      <c r="G9" s="13">
        <v>2159915</v>
      </c>
      <c r="H9" s="13">
        <v>200</v>
      </c>
      <c r="I9" s="13">
        <f t="shared" si="1"/>
        <v>2160115</v>
      </c>
      <c r="J9" s="6"/>
      <c r="K9" s="20">
        <v>37540146</v>
      </c>
      <c r="L9" s="20">
        <v>1527994</v>
      </c>
      <c r="M9" s="33">
        <f t="shared" si="2"/>
        <v>33.7</v>
      </c>
      <c r="N9" s="33">
        <f t="shared" si="3"/>
        <v>16.4</v>
      </c>
      <c r="O9" s="40">
        <f t="shared" si="4"/>
        <v>1.3</v>
      </c>
      <c r="P9" s="40">
        <f t="shared" si="5"/>
        <v>16</v>
      </c>
      <c r="R9" s="46">
        <f t="shared" si="6"/>
        <v>5.8</v>
      </c>
    </row>
    <row r="10" spans="2:18" ht="21.75" customHeight="1">
      <c r="B10" s="58" t="s">
        <v>20</v>
      </c>
      <c r="C10" s="13">
        <v>4181862</v>
      </c>
      <c r="D10" s="13">
        <v>2013</v>
      </c>
      <c r="E10" s="13">
        <v>2462903</v>
      </c>
      <c r="F10" s="13">
        <f t="shared" si="0"/>
        <v>6646778</v>
      </c>
      <c r="G10" s="13">
        <v>0</v>
      </c>
      <c r="H10" s="13">
        <v>0</v>
      </c>
      <c r="I10" s="13">
        <f t="shared" si="1"/>
        <v>0</v>
      </c>
      <c r="J10" s="6"/>
      <c r="K10" s="20">
        <v>27813487</v>
      </c>
      <c r="L10" s="20">
        <v>1204958</v>
      </c>
      <c r="M10" s="33">
        <f t="shared" si="2"/>
        <v>23.9</v>
      </c>
      <c r="N10" s="33">
        <f t="shared" si="3"/>
        <v>15</v>
      </c>
      <c r="O10" s="40">
        <f t="shared" si="4"/>
        <v>0</v>
      </c>
      <c r="P10" s="40">
        <f t="shared" si="5"/>
        <v>8.9</v>
      </c>
      <c r="R10" s="46">
        <f t="shared" si="6"/>
        <v>0</v>
      </c>
    </row>
    <row r="11" spans="2:18" ht="21.75" customHeight="1">
      <c r="B11" s="58" t="s">
        <v>21</v>
      </c>
      <c r="C11" s="13">
        <v>7585473</v>
      </c>
      <c r="D11" s="13">
        <v>4246914</v>
      </c>
      <c r="E11" s="13">
        <v>2765048</v>
      </c>
      <c r="F11" s="13">
        <f t="shared" si="0"/>
        <v>14597435</v>
      </c>
      <c r="G11" s="13">
        <v>554000</v>
      </c>
      <c r="H11" s="13">
        <v>0</v>
      </c>
      <c r="I11" s="13">
        <f t="shared" si="1"/>
        <v>554000</v>
      </c>
      <c r="J11" s="6"/>
      <c r="K11" s="20">
        <v>38146499</v>
      </c>
      <c r="L11" s="20">
        <v>1381446</v>
      </c>
      <c r="M11" s="33">
        <f t="shared" si="2"/>
        <v>38.3</v>
      </c>
      <c r="N11" s="33">
        <f t="shared" si="3"/>
        <v>19.9</v>
      </c>
      <c r="O11" s="40">
        <f t="shared" si="4"/>
        <v>11.1</v>
      </c>
      <c r="P11" s="40">
        <f t="shared" si="5"/>
        <v>7.2</v>
      </c>
      <c r="R11" s="46">
        <f t="shared" si="6"/>
        <v>1.5</v>
      </c>
    </row>
    <row r="12" spans="2:18" ht="21.75" customHeight="1">
      <c r="B12" s="58" t="s">
        <v>22</v>
      </c>
      <c r="C12" s="13">
        <v>454721</v>
      </c>
      <c r="D12" s="13">
        <v>4557</v>
      </c>
      <c r="E12" s="13">
        <v>1779220</v>
      </c>
      <c r="F12" s="13">
        <f t="shared" si="0"/>
        <v>2238498</v>
      </c>
      <c r="G12" s="13">
        <v>1147051</v>
      </c>
      <c r="H12" s="13">
        <v>0</v>
      </c>
      <c r="I12" s="13">
        <f t="shared" si="1"/>
        <v>1147051</v>
      </c>
      <c r="J12" s="6"/>
      <c r="K12" s="20">
        <v>15145835</v>
      </c>
      <c r="L12" s="20">
        <v>634698</v>
      </c>
      <c r="M12" s="33">
        <f t="shared" si="2"/>
        <v>14.8</v>
      </c>
      <c r="N12" s="33">
        <f t="shared" si="3"/>
        <v>3</v>
      </c>
      <c r="O12" s="40">
        <f t="shared" si="4"/>
        <v>0</v>
      </c>
      <c r="P12" s="40">
        <f t="shared" si="5"/>
        <v>11.7</v>
      </c>
      <c r="R12" s="46">
        <f t="shared" si="6"/>
        <v>7.6</v>
      </c>
    </row>
    <row r="13" spans="2:18" ht="21.75" customHeight="1">
      <c r="B13" s="58" t="s">
        <v>23</v>
      </c>
      <c r="C13" s="13">
        <v>818277</v>
      </c>
      <c r="D13" s="13">
        <v>88649</v>
      </c>
      <c r="E13" s="13">
        <v>411075</v>
      </c>
      <c r="F13" s="13">
        <f t="shared" si="0"/>
        <v>1318001</v>
      </c>
      <c r="G13" s="13">
        <v>131219</v>
      </c>
      <c r="H13" s="13">
        <v>5000</v>
      </c>
      <c r="I13" s="13">
        <f t="shared" si="1"/>
        <v>136219</v>
      </c>
      <c r="J13" s="6"/>
      <c r="K13" s="20">
        <v>5552030</v>
      </c>
      <c r="L13" s="20">
        <v>219808</v>
      </c>
      <c r="M13" s="33">
        <f t="shared" si="2"/>
        <v>23.7</v>
      </c>
      <c r="N13" s="33">
        <f t="shared" si="3"/>
        <v>14.7</v>
      </c>
      <c r="O13" s="40">
        <f t="shared" si="4"/>
        <v>1.6</v>
      </c>
      <c r="P13" s="40">
        <f t="shared" si="5"/>
        <v>7.4</v>
      </c>
      <c r="R13" s="46">
        <f t="shared" si="6"/>
        <v>2.4</v>
      </c>
    </row>
    <row r="14" spans="2:18" ht="21.75" customHeight="1">
      <c r="B14" s="58" t="s">
        <v>24</v>
      </c>
      <c r="C14" s="13">
        <v>4367054</v>
      </c>
      <c r="D14" s="13">
        <v>284709</v>
      </c>
      <c r="E14" s="13">
        <v>3640158</v>
      </c>
      <c r="F14" s="13">
        <f t="shared" si="0"/>
        <v>8291921</v>
      </c>
      <c r="G14" s="13">
        <v>1110000</v>
      </c>
      <c r="H14" s="13">
        <v>0</v>
      </c>
      <c r="I14" s="13">
        <f t="shared" si="1"/>
        <v>1110000</v>
      </c>
      <c r="J14" s="6"/>
      <c r="K14" s="20">
        <v>16382626</v>
      </c>
      <c r="L14" s="20">
        <v>474106</v>
      </c>
      <c r="M14" s="33">
        <f t="shared" si="2"/>
        <v>50.6</v>
      </c>
      <c r="N14" s="33">
        <f t="shared" si="3"/>
        <v>26.7</v>
      </c>
      <c r="O14" s="40">
        <f t="shared" si="4"/>
        <v>1.7</v>
      </c>
      <c r="P14" s="40">
        <f t="shared" si="5"/>
        <v>22.2</v>
      </c>
      <c r="R14" s="46">
        <f t="shared" si="6"/>
        <v>6.8</v>
      </c>
    </row>
    <row r="15" spans="2:18" ht="21.75" customHeight="1">
      <c r="B15" s="58" t="s">
        <v>25</v>
      </c>
      <c r="C15" s="13">
        <v>317992</v>
      </c>
      <c r="D15" s="13">
        <v>118977</v>
      </c>
      <c r="E15" s="13">
        <v>752796</v>
      </c>
      <c r="F15" s="13">
        <f t="shared" si="0"/>
        <v>1189765</v>
      </c>
      <c r="G15" s="13">
        <v>380445</v>
      </c>
      <c r="H15" s="13">
        <v>0</v>
      </c>
      <c r="I15" s="13">
        <f t="shared" si="1"/>
        <v>380445</v>
      </c>
      <c r="J15" s="6"/>
      <c r="K15" s="20">
        <v>5968644</v>
      </c>
      <c r="L15" s="20">
        <v>220250</v>
      </c>
      <c r="M15" s="33">
        <f t="shared" si="2"/>
        <v>19.9</v>
      </c>
      <c r="N15" s="33">
        <f t="shared" si="3"/>
        <v>5.3</v>
      </c>
      <c r="O15" s="40">
        <f t="shared" si="4"/>
        <v>2</v>
      </c>
      <c r="P15" s="40">
        <f t="shared" si="5"/>
        <v>12.6</v>
      </c>
      <c r="R15" s="46">
        <f t="shared" si="6"/>
        <v>6.4</v>
      </c>
    </row>
    <row r="16" spans="2:18" ht="21.75" customHeight="1">
      <c r="B16" s="58" t="s">
        <v>26</v>
      </c>
      <c r="C16" s="13">
        <v>2585209</v>
      </c>
      <c r="D16" s="13">
        <v>133977</v>
      </c>
      <c r="E16" s="13">
        <v>657066</v>
      </c>
      <c r="F16" s="13">
        <f t="shared" si="0"/>
        <v>3376252</v>
      </c>
      <c r="G16" s="13">
        <v>426672</v>
      </c>
      <c r="H16" s="13">
        <v>0</v>
      </c>
      <c r="I16" s="13">
        <f t="shared" si="1"/>
        <v>426672</v>
      </c>
      <c r="J16" s="6"/>
      <c r="K16" s="20">
        <v>6481344</v>
      </c>
      <c r="L16" s="20">
        <v>267740</v>
      </c>
      <c r="M16" s="33">
        <f t="shared" si="2"/>
        <v>52.1</v>
      </c>
      <c r="N16" s="33">
        <f t="shared" si="3"/>
        <v>39.9</v>
      </c>
      <c r="O16" s="40">
        <f t="shared" si="4"/>
        <v>2.1</v>
      </c>
      <c r="P16" s="40">
        <f t="shared" si="5"/>
        <v>10.1</v>
      </c>
      <c r="R16" s="46">
        <f t="shared" si="6"/>
        <v>6.6</v>
      </c>
    </row>
    <row r="17" spans="2:18" ht="21.75" customHeight="1">
      <c r="B17" s="59" t="s">
        <v>51</v>
      </c>
      <c r="C17" s="48">
        <v>3522094</v>
      </c>
      <c r="D17" s="48">
        <v>378482</v>
      </c>
      <c r="E17" s="48">
        <v>4034273</v>
      </c>
      <c r="F17" s="13">
        <f t="shared" si="0"/>
        <v>7934849</v>
      </c>
      <c r="G17" s="48">
        <v>1426739</v>
      </c>
      <c r="H17" s="48">
        <v>0</v>
      </c>
      <c r="I17" s="13">
        <f t="shared" si="1"/>
        <v>1426739</v>
      </c>
      <c r="J17" s="6"/>
      <c r="K17" s="49">
        <v>13436344</v>
      </c>
      <c r="L17" s="49">
        <v>605026</v>
      </c>
      <c r="M17" s="33">
        <f t="shared" si="2"/>
        <v>59.1</v>
      </c>
      <c r="N17" s="33">
        <f t="shared" si="3"/>
        <v>26.2</v>
      </c>
      <c r="O17" s="40">
        <f t="shared" si="4"/>
        <v>2.8</v>
      </c>
      <c r="P17" s="40">
        <f t="shared" si="5"/>
        <v>30</v>
      </c>
      <c r="R17" s="46">
        <f t="shared" si="6"/>
        <v>10.6</v>
      </c>
    </row>
    <row r="18" spans="2:18" ht="21.75" customHeight="1">
      <c r="B18" s="58" t="s">
        <v>53</v>
      </c>
      <c r="C18" s="13">
        <v>578043</v>
      </c>
      <c r="D18" s="13">
        <v>196553</v>
      </c>
      <c r="E18" s="13">
        <v>2322917</v>
      </c>
      <c r="F18" s="13">
        <f t="shared" si="0"/>
        <v>3097513</v>
      </c>
      <c r="G18" s="13">
        <v>892592</v>
      </c>
      <c r="H18" s="13">
        <v>11660</v>
      </c>
      <c r="I18" s="13">
        <f t="shared" si="1"/>
        <v>904252</v>
      </c>
      <c r="J18" s="6"/>
      <c r="K18" s="20">
        <v>15458474</v>
      </c>
      <c r="L18" s="20">
        <v>746474</v>
      </c>
      <c r="M18" s="33">
        <f t="shared" si="2"/>
        <v>20</v>
      </c>
      <c r="N18" s="33">
        <f t="shared" si="3"/>
        <v>3.7</v>
      </c>
      <c r="O18" s="40">
        <f t="shared" si="4"/>
        <v>1.3</v>
      </c>
      <c r="P18" s="40">
        <f t="shared" si="5"/>
        <v>15</v>
      </c>
      <c r="R18" s="46">
        <f t="shared" si="6"/>
        <v>5.8</v>
      </c>
    </row>
    <row r="19" spans="2:18" ht="21.75" customHeight="1">
      <c r="B19" s="60" t="s">
        <v>54</v>
      </c>
      <c r="C19" s="14">
        <v>2634439</v>
      </c>
      <c r="D19" s="14">
        <v>105923</v>
      </c>
      <c r="E19" s="14">
        <v>5703881</v>
      </c>
      <c r="F19" s="14">
        <f t="shared" si="0"/>
        <v>8444243</v>
      </c>
      <c r="G19" s="14">
        <v>675717</v>
      </c>
      <c r="H19" s="14">
        <v>6000</v>
      </c>
      <c r="I19" s="14">
        <f t="shared" si="1"/>
        <v>681717</v>
      </c>
      <c r="J19" s="6"/>
      <c r="K19" s="21">
        <v>27163062</v>
      </c>
      <c r="L19" s="21">
        <v>1097094</v>
      </c>
      <c r="M19" s="34">
        <f t="shared" si="2"/>
        <v>31.1</v>
      </c>
      <c r="N19" s="34">
        <f t="shared" si="3"/>
        <v>9.7</v>
      </c>
      <c r="O19" s="41">
        <f t="shared" si="4"/>
        <v>0.4</v>
      </c>
      <c r="P19" s="41">
        <f t="shared" si="5"/>
        <v>21</v>
      </c>
      <c r="R19" s="47">
        <f t="shared" si="6"/>
        <v>2.5</v>
      </c>
    </row>
    <row r="20" spans="2:18" ht="21.75" customHeight="1">
      <c r="B20" s="58" t="s">
        <v>27</v>
      </c>
      <c r="C20" s="15">
        <v>1260056</v>
      </c>
      <c r="D20" s="15">
        <v>634314</v>
      </c>
      <c r="E20" s="15">
        <v>1236608</v>
      </c>
      <c r="F20" s="15">
        <f t="shared" si="0"/>
        <v>3130978</v>
      </c>
      <c r="G20" s="15">
        <v>140548</v>
      </c>
      <c r="H20" s="15">
        <v>81730</v>
      </c>
      <c r="I20" s="15">
        <f t="shared" si="1"/>
        <v>222278</v>
      </c>
      <c r="J20" s="6"/>
      <c r="K20" s="22">
        <v>1951780</v>
      </c>
      <c r="L20" s="22">
        <v>121534</v>
      </c>
      <c r="M20" s="35">
        <f t="shared" si="2"/>
        <v>160.4</v>
      </c>
      <c r="N20" s="35">
        <f t="shared" si="3"/>
        <v>64.6</v>
      </c>
      <c r="O20" s="68">
        <f t="shared" si="4"/>
        <v>32.5</v>
      </c>
      <c r="P20" s="68">
        <f t="shared" si="5"/>
        <v>63.4</v>
      </c>
      <c r="R20" s="63">
        <f t="shared" si="6"/>
        <v>7.2</v>
      </c>
    </row>
    <row r="21" spans="2:18" ht="21.75" customHeight="1">
      <c r="B21" s="58" t="s">
        <v>28</v>
      </c>
      <c r="C21" s="13">
        <v>1766032</v>
      </c>
      <c r="D21" s="13">
        <v>147720</v>
      </c>
      <c r="E21" s="13">
        <v>1120842</v>
      </c>
      <c r="F21" s="13">
        <f t="shared" si="0"/>
        <v>3034594</v>
      </c>
      <c r="G21" s="13">
        <v>404423</v>
      </c>
      <c r="H21" s="13">
        <v>3000</v>
      </c>
      <c r="I21" s="13">
        <f t="shared" si="1"/>
        <v>407423</v>
      </c>
      <c r="J21" s="6"/>
      <c r="K21" s="20">
        <v>5125430</v>
      </c>
      <c r="L21" s="20">
        <v>244113</v>
      </c>
      <c r="M21" s="33">
        <f t="shared" si="2"/>
        <v>59.2</v>
      </c>
      <c r="N21" s="33">
        <f t="shared" si="3"/>
        <v>34.5</v>
      </c>
      <c r="O21" s="40">
        <f t="shared" si="4"/>
        <v>2.9</v>
      </c>
      <c r="P21" s="40">
        <f t="shared" si="5"/>
        <v>21.9</v>
      </c>
      <c r="R21" s="46">
        <f t="shared" si="6"/>
        <v>7.9</v>
      </c>
    </row>
    <row r="22" spans="2:18" ht="21.75" customHeight="1">
      <c r="B22" s="58" t="s">
        <v>29</v>
      </c>
      <c r="C22" s="13">
        <v>2552300</v>
      </c>
      <c r="D22" s="13">
        <v>619490</v>
      </c>
      <c r="E22" s="13">
        <v>3311589</v>
      </c>
      <c r="F22" s="13">
        <f t="shared" si="0"/>
        <v>6483379</v>
      </c>
      <c r="G22" s="13">
        <v>369724</v>
      </c>
      <c r="H22" s="13">
        <v>4000</v>
      </c>
      <c r="I22" s="13">
        <f t="shared" si="1"/>
        <v>373724</v>
      </c>
      <c r="J22" s="6"/>
      <c r="K22" s="20">
        <v>7609451</v>
      </c>
      <c r="L22" s="20">
        <v>325270</v>
      </c>
      <c r="M22" s="33">
        <f t="shared" si="2"/>
        <v>85.2</v>
      </c>
      <c r="N22" s="33">
        <f t="shared" si="3"/>
        <v>33.5</v>
      </c>
      <c r="O22" s="40">
        <f t="shared" si="4"/>
        <v>8.1</v>
      </c>
      <c r="P22" s="40">
        <f t="shared" si="5"/>
        <v>43.5</v>
      </c>
      <c r="R22" s="46">
        <f t="shared" si="6"/>
        <v>4.9</v>
      </c>
    </row>
    <row r="23" spans="2:18" ht="21.75" customHeight="1">
      <c r="B23" s="58" t="s">
        <v>30</v>
      </c>
      <c r="C23" s="13">
        <v>609283</v>
      </c>
      <c r="D23" s="13">
        <v>23880</v>
      </c>
      <c r="E23" s="13">
        <v>340346</v>
      </c>
      <c r="F23" s="13">
        <f t="shared" si="0"/>
        <v>973509</v>
      </c>
      <c r="G23" s="13">
        <v>178306</v>
      </c>
      <c r="H23" s="13">
        <v>16452</v>
      </c>
      <c r="I23" s="13">
        <f t="shared" si="1"/>
        <v>194758</v>
      </c>
      <c r="J23" s="6"/>
      <c r="K23" s="20">
        <v>2397256</v>
      </c>
      <c r="L23" s="20">
        <v>122937</v>
      </c>
      <c r="M23" s="33">
        <f t="shared" si="2"/>
        <v>40.6</v>
      </c>
      <c r="N23" s="33">
        <f t="shared" si="3"/>
        <v>25.4</v>
      </c>
      <c r="O23" s="40">
        <f t="shared" si="4"/>
        <v>1</v>
      </c>
      <c r="P23" s="40">
        <f t="shared" si="5"/>
        <v>14.2</v>
      </c>
      <c r="R23" s="46">
        <f t="shared" si="6"/>
        <v>7.4</v>
      </c>
    </row>
    <row r="24" spans="2:18" ht="21.75" customHeight="1">
      <c r="B24" s="58" t="s">
        <v>31</v>
      </c>
      <c r="C24" s="13">
        <v>6039921</v>
      </c>
      <c r="D24" s="13">
        <v>2888985</v>
      </c>
      <c r="E24" s="13">
        <v>11010658</v>
      </c>
      <c r="F24" s="13">
        <f t="shared" si="0"/>
        <v>19939564</v>
      </c>
      <c r="G24" s="13">
        <v>328873</v>
      </c>
      <c r="H24" s="13">
        <v>6000</v>
      </c>
      <c r="I24" s="13">
        <f t="shared" si="1"/>
        <v>334873</v>
      </c>
      <c r="J24" s="6"/>
      <c r="K24" s="20">
        <v>5497055</v>
      </c>
      <c r="L24" s="20">
        <v>165685</v>
      </c>
      <c r="M24" s="33">
        <f t="shared" si="2"/>
        <v>362.7</v>
      </c>
      <c r="N24" s="33">
        <f t="shared" si="3"/>
        <v>109.9</v>
      </c>
      <c r="O24" s="40">
        <f t="shared" si="4"/>
        <v>52.6</v>
      </c>
      <c r="P24" s="40">
        <f t="shared" si="5"/>
        <v>200.3</v>
      </c>
      <c r="R24" s="46">
        <f t="shared" si="6"/>
        <v>6</v>
      </c>
    </row>
    <row r="25" spans="2:18" ht="21.75" customHeight="1">
      <c r="B25" s="58" t="s">
        <v>32</v>
      </c>
      <c r="C25" s="13">
        <v>1827579</v>
      </c>
      <c r="D25" s="13">
        <v>421381</v>
      </c>
      <c r="E25" s="13">
        <v>1392967</v>
      </c>
      <c r="F25" s="13">
        <f t="shared" si="0"/>
        <v>3641927</v>
      </c>
      <c r="G25" s="13">
        <v>404205</v>
      </c>
      <c r="H25" s="13">
        <v>2000</v>
      </c>
      <c r="I25" s="13">
        <f t="shared" si="1"/>
        <v>406205</v>
      </c>
      <c r="J25" s="6"/>
      <c r="K25" s="20">
        <v>4999259</v>
      </c>
      <c r="L25" s="20">
        <v>246088</v>
      </c>
      <c r="M25" s="33">
        <f t="shared" si="2"/>
        <v>72.8</v>
      </c>
      <c r="N25" s="33">
        <f t="shared" si="3"/>
        <v>36.6</v>
      </c>
      <c r="O25" s="40">
        <f t="shared" si="4"/>
        <v>8.4</v>
      </c>
      <c r="P25" s="40">
        <f t="shared" si="5"/>
        <v>27.9</v>
      </c>
      <c r="R25" s="46">
        <f t="shared" si="6"/>
        <v>8.1</v>
      </c>
    </row>
    <row r="26" spans="2:18" ht="21.75" customHeight="1">
      <c r="B26" s="58" t="s">
        <v>33</v>
      </c>
      <c r="C26" s="13">
        <v>1150000</v>
      </c>
      <c r="D26" s="13">
        <v>240000</v>
      </c>
      <c r="E26" s="13">
        <v>939119</v>
      </c>
      <c r="F26" s="13">
        <f t="shared" si="0"/>
        <v>2329119</v>
      </c>
      <c r="G26" s="13">
        <v>266000</v>
      </c>
      <c r="H26" s="13">
        <v>2000</v>
      </c>
      <c r="I26" s="13">
        <f t="shared" si="1"/>
        <v>268000</v>
      </c>
      <c r="J26" s="6"/>
      <c r="K26" s="20">
        <v>4857461</v>
      </c>
      <c r="L26" s="20">
        <v>217513</v>
      </c>
      <c r="M26" s="33">
        <f t="shared" si="2"/>
        <v>47.9</v>
      </c>
      <c r="N26" s="33">
        <f t="shared" si="3"/>
        <v>23.7</v>
      </c>
      <c r="O26" s="40">
        <f t="shared" si="4"/>
        <v>4.9</v>
      </c>
      <c r="P26" s="40">
        <f t="shared" si="5"/>
        <v>19.3</v>
      </c>
      <c r="R26" s="46">
        <f t="shared" si="6"/>
        <v>5.5</v>
      </c>
    </row>
    <row r="27" spans="2:18" ht="21.75" customHeight="1">
      <c r="B27" s="58" t="s">
        <v>34</v>
      </c>
      <c r="C27" s="13">
        <v>1329097</v>
      </c>
      <c r="D27" s="13">
        <v>37313</v>
      </c>
      <c r="E27" s="13">
        <v>958881</v>
      </c>
      <c r="F27" s="13">
        <f t="shared" si="0"/>
        <v>2325291</v>
      </c>
      <c r="G27" s="13">
        <v>163781</v>
      </c>
      <c r="H27" s="13">
        <v>2000</v>
      </c>
      <c r="I27" s="13">
        <f t="shared" si="1"/>
        <v>165781</v>
      </c>
      <c r="J27" s="6"/>
      <c r="K27" s="20">
        <v>4462773</v>
      </c>
      <c r="L27" s="20">
        <v>232441</v>
      </c>
      <c r="M27" s="33">
        <f t="shared" si="2"/>
        <v>52.1</v>
      </c>
      <c r="N27" s="33">
        <f t="shared" si="3"/>
        <v>29.8</v>
      </c>
      <c r="O27" s="40">
        <f t="shared" si="4"/>
        <v>0.8</v>
      </c>
      <c r="P27" s="40">
        <f t="shared" si="5"/>
        <v>21.5</v>
      </c>
      <c r="R27" s="46">
        <f t="shared" si="6"/>
        <v>3.7</v>
      </c>
    </row>
    <row r="28" spans="2:18" ht="21.75" customHeight="1">
      <c r="B28" s="58" t="s">
        <v>35</v>
      </c>
      <c r="C28" s="13">
        <v>738899</v>
      </c>
      <c r="D28" s="13">
        <v>199216</v>
      </c>
      <c r="E28" s="13">
        <v>271986</v>
      </c>
      <c r="F28" s="13">
        <f t="shared" si="0"/>
        <v>1210101</v>
      </c>
      <c r="G28" s="13">
        <v>113928</v>
      </c>
      <c r="H28" s="13">
        <v>0</v>
      </c>
      <c r="I28" s="13">
        <f t="shared" si="1"/>
        <v>113928</v>
      </c>
      <c r="J28" s="6"/>
      <c r="K28" s="20">
        <v>3635931</v>
      </c>
      <c r="L28" s="20">
        <v>170953</v>
      </c>
      <c r="M28" s="33">
        <f t="shared" si="2"/>
        <v>33.3</v>
      </c>
      <c r="N28" s="33">
        <f t="shared" si="3"/>
        <v>20.3</v>
      </c>
      <c r="O28" s="40">
        <f t="shared" si="4"/>
        <v>5.5</v>
      </c>
      <c r="P28" s="40">
        <f t="shared" si="5"/>
        <v>7.5</v>
      </c>
      <c r="R28" s="46">
        <f t="shared" si="6"/>
        <v>3.1</v>
      </c>
    </row>
    <row r="29" spans="2:18" ht="21.75" customHeight="1">
      <c r="B29" s="58" t="s">
        <v>36</v>
      </c>
      <c r="C29" s="13">
        <v>1362903</v>
      </c>
      <c r="D29" s="13">
        <v>432995</v>
      </c>
      <c r="E29" s="13">
        <v>1014007</v>
      </c>
      <c r="F29" s="13">
        <f t="shared" si="0"/>
        <v>2809905</v>
      </c>
      <c r="G29" s="13">
        <v>131086</v>
      </c>
      <c r="H29" s="13">
        <v>0</v>
      </c>
      <c r="I29" s="13">
        <f t="shared" si="1"/>
        <v>131086</v>
      </c>
      <c r="J29" s="6"/>
      <c r="K29" s="20">
        <v>2454161</v>
      </c>
      <c r="L29" s="20">
        <v>145260</v>
      </c>
      <c r="M29" s="33">
        <f t="shared" si="2"/>
        <v>114.5</v>
      </c>
      <c r="N29" s="33">
        <f t="shared" si="3"/>
        <v>55.5</v>
      </c>
      <c r="O29" s="40">
        <f t="shared" si="4"/>
        <v>17.6</v>
      </c>
      <c r="P29" s="40">
        <f t="shared" si="5"/>
        <v>41.3</v>
      </c>
      <c r="R29" s="46">
        <f t="shared" si="6"/>
        <v>5.3</v>
      </c>
    </row>
    <row r="30" spans="2:18" ht="21.75" customHeight="1">
      <c r="B30" s="58" t="s">
        <v>56</v>
      </c>
      <c r="C30" s="13">
        <v>413792</v>
      </c>
      <c r="D30" s="13">
        <v>46382</v>
      </c>
      <c r="E30" s="13">
        <v>929282</v>
      </c>
      <c r="F30" s="13">
        <f t="shared" si="0"/>
        <v>1389456</v>
      </c>
      <c r="G30" s="13">
        <v>90000</v>
      </c>
      <c r="H30" s="13">
        <v>227654</v>
      </c>
      <c r="I30" s="13">
        <f t="shared" si="1"/>
        <v>317654</v>
      </c>
      <c r="J30" s="6"/>
      <c r="K30" s="20">
        <v>4715393</v>
      </c>
      <c r="L30" s="20">
        <v>246912</v>
      </c>
      <c r="M30" s="33">
        <f t="shared" si="2"/>
        <v>29.5</v>
      </c>
      <c r="N30" s="33">
        <f t="shared" si="3"/>
        <v>8.8</v>
      </c>
      <c r="O30" s="40">
        <f t="shared" si="4"/>
        <v>1</v>
      </c>
      <c r="P30" s="40">
        <f t="shared" si="5"/>
        <v>19.7</v>
      </c>
      <c r="R30" s="46">
        <f t="shared" si="6"/>
        <v>1.9</v>
      </c>
    </row>
    <row r="31" spans="2:18" ht="21.75" customHeight="1">
      <c r="B31" s="58" t="s">
        <v>57</v>
      </c>
      <c r="C31" s="13">
        <v>1183585</v>
      </c>
      <c r="D31" s="13">
        <v>418758</v>
      </c>
      <c r="E31" s="13">
        <v>890587</v>
      </c>
      <c r="F31" s="13">
        <f t="shared" si="0"/>
        <v>2492930</v>
      </c>
      <c r="G31" s="13">
        <v>172873</v>
      </c>
      <c r="H31" s="13">
        <v>0</v>
      </c>
      <c r="I31" s="13">
        <f t="shared" si="1"/>
        <v>172873</v>
      </c>
      <c r="J31" s="6"/>
      <c r="K31" s="20">
        <v>5765124</v>
      </c>
      <c r="L31" s="20">
        <v>276942</v>
      </c>
      <c r="M31" s="33">
        <f t="shared" si="2"/>
        <v>43.2</v>
      </c>
      <c r="N31" s="33">
        <f t="shared" si="3"/>
        <v>20.5</v>
      </c>
      <c r="O31" s="40">
        <f t="shared" si="4"/>
        <v>7.3</v>
      </c>
      <c r="P31" s="40">
        <f t="shared" si="5"/>
        <v>15.4</v>
      </c>
      <c r="R31" s="46">
        <f t="shared" si="6"/>
        <v>3</v>
      </c>
    </row>
    <row r="32" spans="2:18" ht="21.75" customHeight="1">
      <c r="B32" s="58" t="s">
        <v>58</v>
      </c>
      <c r="C32" s="13">
        <v>561016</v>
      </c>
      <c r="D32" s="13">
        <v>524573</v>
      </c>
      <c r="E32" s="13">
        <v>877004</v>
      </c>
      <c r="F32" s="13">
        <f t="shared" si="0"/>
        <v>1962593</v>
      </c>
      <c r="G32" s="13">
        <v>282184</v>
      </c>
      <c r="H32" s="13">
        <v>0</v>
      </c>
      <c r="I32" s="13">
        <f t="shared" si="1"/>
        <v>282184</v>
      </c>
      <c r="J32" s="6"/>
      <c r="K32" s="20">
        <v>6066342</v>
      </c>
      <c r="L32" s="20">
        <v>299204</v>
      </c>
      <c r="M32" s="33">
        <f t="shared" si="2"/>
        <v>32.4</v>
      </c>
      <c r="N32" s="33">
        <f t="shared" si="3"/>
        <v>9.2</v>
      </c>
      <c r="O32" s="40">
        <f t="shared" si="4"/>
        <v>8.6</v>
      </c>
      <c r="P32" s="40">
        <f t="shared" si="5"/>
        <v>14.5</v>
      </c>
      <c r="R32" s="46">
        <f t="shared" si="6"/>
        <v>4.7</v>
      </c>
    </row>
    <row r="33" spans="2:18" ht="21.75" customHeight="1">
      <c r="B33" s="58" t="s">
        <v>37</v>
      </c>
      <c r="C33" s="13">
        <v>534160</v>
      </c>
      <c r="D33" s="13">
        <v>186791</v>
      </c>
      <c r="E33" s="13">
        <v>287158</v>
      </c>
      <c r="F33" s="13">
        <f t="shared" si="0"/>
        <v>1008109</v>
      </c>
      <c r="G33" s="13">
        <v>50309</v>
      </c>
      <c r="H33" s="13">
        <v>0</v>
      </c>
      <c r="I33" s="13">
        <f t="shared" si="1"/>
        <v>50309</v>
      </c>
      <c r="J33" s="6"/>
      <c r="K33" s="20">
        <v>3329800</v>
      </c>
      <c r="L33" s="20">
        <v>144406</v>
      </c>
      <c r="M33" s="33">
        <f t="shared" si="2"/>
        <v>30.3</v>
      </c>
      <c r="N33" s="33">
        <f t="shared" si="3"/>
        <v>16</v>
      </c>
      <c r="O33" s="40">
        <f t="shared" si="4"/>
        <v>5.6</v>
      </c>
      <c r="P33" s="40">
        <f t="shared" si="5"/>
        <v>8.6</v>
      </c>
      <c r="R33" s="46">
        <f t="shared" si="6"/>
        <v>1.5</v>
      </c>
    </row>
    <row r="34" spans="2:18" ht="21.75" customHeight="1">
      <c r="B34" s="58" t="s">
        <v>38</v>
      </c>
      <c r="C34" s="13">
        <v>646672</v>
      </c>
      <c r="D34" s="13">
        <v>4537</v>
      </c>
      <c r="E34" s="13">
        <v>749703</v>
      </c>
      <c r="F34" s="48">
        <f t="shared" si="0"/>
        <v>1400912</v>
      </c>
      <c r="G34" s="13">
        <v>117317</v>
      </c>
      <c r="H34" s="13">
        <v>0</v>
      </c>
      <c r="I34" s="13">
        <f t="shared" si="1"/>
        <v>117317</v>
      </c>
      <c r="J34" s="6"/>
      <c r="K34" s="20">
        <v>3561445</v>
      </c>
      <c r="L34" s="20">
        <v>224397</v>
      </c>
      <c r="M34" s="50">
        <f t="shared" si="2"/>
        <v>39.3</v>
      </c>
      <c r="N34" s="50">
        <f t="shared" si="3"/>
        <v>18.2</v>
      </c>
      <c r="O34" s="51">
        <f t="shared" si="4"/>
        <v>0.1</v>
      </c>
      <c r="P34" s="51">
        <f t="shared" si="5"/>
        <v>21.1</v>
      </c>
      <c r="R34" s="46">
        <f t="shared" si="6"/>
        <v>3.3</v>
      </c>
    </row>
    <row r="35" spans="2:18" ht="21.75" customHeight="1">
      <c r="B35" s="61" t="s">
        <v>39</v>
      </c>
      <c r="C35" s="7">
        <f>SUM(C6:C19)</f>
        <v>54855145</v>
      </c>
      <c r="D35" s="7">
        <f aca="true" t="shared" si="7" ref="D35:I35">SUM(D6:D19)</f>
        <v>10034220</v>
      </c>
      <c r="E35" s="7">
        <f t="shared" si="7"/>
        <v>54442142</v>
      </c>
      <c r="F35" s="7">
        <f t="shared" si="0"/>
        <v>119331507</v>
      </c>
      <c r="G35" s="7">
        <f t="shared" si="7"/>
        <v>16320053</v>
      </c>
      <c r="H35" s="7">
        <f t="shared" si="7"/>
        <v>65563</v>
      </c>
      <c r="I35" s="7">
        <f t="shared" si="7"/>
        <v>16385616</v>
      </c>
      <c r="J35" s="2"/>
      <c r="K35" s="7">
        <f>SUM(K6:K19)</f>
        <v>370676914</v>
      </c>
      <c r="L35" s="7">
        <f>SUM(L6:L19)</f>
        <v>14523335</v>
      </c>
      <c r="M35" s="71">
        <f t="shared" si="2"/>
        <v>32.2</v>
      </c>
      <c r="N35" s="71">
        <f t="shared" si="3"/>
        <v>14.8</v>
      </c>
      <c r="O35" s="72">
        <f t="shared" si="4"/>
        <v>2.7</v>
      </c>
      <c r="P35" s="72">
        <f t="shared" si="5"/>
        <v>14.7</v>
      </c>
      <c r="R35" s="23">
        <f t="shared" si="6"/>
        <v>4.4</v>
      </c>
    </row>
    <row r="36" spans="2:18" ht="21.75" customHeight="1">
      <c r="B36" s="61" t="s">
        <v>40</v>
      </c>
      <c r="C36" s="7">
        <f aca="true" t="shared" si="8" ref="C36:I36">SUM(C20:C34)</f>
        <v>21975295</v>
      </c>
      <c r="D36" s="7">
        <f t="shared" si="8"/>
        <v>6826335</v>
      </c>
      <c r="E36" s="7">
        <f t="shared" si="8"/>
        <v>25330737</v>
      </c>
      <c r="F36" s="7">
        <f t="shared" si="0"/>
        <v>54132367</v>
      </c>
      <c r="G36" s="7">
        <f t="shared" si="8"/>
        <v>3213557</v>
      </c>
      <c r="H36" s="7">
        <f t="shared" si="8"/>
        <v>344836</v>
      </c>
      <c r="I36" s="7">
        <f t="shared" si="8"/>
        <v>3558393</v>
      </c>
      <c r="J36" s="2"/>
      <c r="K36" s="7">
        <f>SUM(K20:K34)</f>
        <v>66428661</v>
      </c>
      <c r="L36" s="7">
        <f>SUM(L20:L34)</f>
        <v>3183655</v>
      </c>
      <c r="M36" s="71">
        <f t="shared" si="2"/>
        <v>81.5</v>
      </c>
      <c r="N36" s="71">
        <f t="shared" si="3"/>
        <v>33.1</v>
      </c>
      <c r="O36" s="72">
        <f t="shared" si="4"/>
        <v>10.3</v>
      </c>
      <c r="P36" s="72">
        <f t="shared" si="5"/>
        <v>38.1</v>
      </c>
      <c r="R36" s="23">
        <f t="shared" si="6"/>
        <v>4.8</v>
      </c>
    </row>
    <row r="37" spans="2:18" ht="21.75" customHeight="1">
      <c r="B37" s="61" t="s">
        <v>41</v>
      </c>
      <c r="C37" s="7">
        <f>SUM(C6:C34)</f>
        <v>76830440</v>
      </c>
      <c r="D37" s="7">
        <f>SUM(D6:D34)</f>
        <v>16860555</v>
      </c>
      <c r="E37" s="7">
        <f>SUM(E6:E34)</f>
        <v>79772879</v>
      </c>
      <c r="F37" s="7">
        <f t="shared" si="0"/>
        <v>173463874</v>
      </c>
      <c r="G37" s="7">
        <f>SUM(G6:G34)</f>
        <v>19533610</v>
      </c>
      <c r="H37" s="7">
        <f>SUM(H6:H34)</f>
        <v>410399</v>
      </c>
      <c r="I37" s="7">
        <f>I35+I36</f>
        <v>19944009</v>
      </c>
      <c r="J37" s="2"/>
      <c r="K37" s="7">
        <f>K35+K36</f>
        <v>437105575</v>
      </c>
      <c r="L37" s="7">
        <f>L35+L36</f>
        <v>17706990</v>
      </c>
      <c r="M37" s="71">
        <f t="shared" si="2"/>
        <v>39.7</v>
      </c>
      <c r="N37" s="71">
        <f t="shared" si="3"/>
        <v>17.6</v>
      </c>
      <c r="O37" s="72">
        <f t="shared" si="4"/>
        <v>3.9</v>
      </c>
      <c r="P37" s="72">
        <f t="shared" si="5"/>
        <v>18.3</v>
      </c>
      <c r="R37" s="23">
        <f t="shared" si="6"/>
        <v>4.5</v>
      </c>
    </row>
    <row r="38" spans="11:14" ht="21.75" customHeight="1">
      <c r="K38" s="4"/>
      <c r="L38" s="4"/>
      <c r="M38" s="4" t="s">
        <v>49</v>
      </c>
      <c r="N38" s="4"/>
    </row>
    <row r="39" spans="12:16" ht="21.75" customHeight="1">
      <c r="L39" s="4" t="s">
        <v>50</v>
      </c>
      <c r="M39" s="4"/>
      <c r="N39" s="4"/>
      <c r="P39" s="42" t="s">
        <v>47</v>
      </c>
    </row>
    <row r="40" spans="12:18" ht="21.75" customHeight="1">
      <c r="L40" s="16" t="s">
        <v>39</v>
      </c>
      <c r="M40" s="23">
        <f>ROUND(AVERAGE(M6:M19),1)</f>
        <v>33.5</v>
      </c>
      <c r="N40" s="23">
        <f>ROUND(AVERAGE(N6:N19),1)</f>
        <v>16.2</v>
      </c>
      <c r="O40" s="23">
        <f>ROUND(AVERAGE(O6:O19),1)</f>
        <v>2.3</v>
      </c>
      <c r="P40" s="23">
        <f>ROUND(AVERAGE(P6:P19),1)</f>
        <v>15</v>
      </c>
      <c r="R40" s="23">
        <f>ROUND(AVERAGE(R6:R19),1)</f>
        <v>5.3</v>
      </c>
    </row>
    <row r="41" spans="12:18" ht="21.75" customHeight="1">
      <c r="L41" s="16" t="s">
        <v>40</v>
      </c>
      <c r="M41" s="23">
        <f>ROUND(AVERAGE(M20:M34),1)</f>
        <v>80.2</v>
      </c>
      <c r="N41" s="23">
        <f>ROUND(AVERAGE(N20:N34),1)</f>
        <v>33.8</v>
      </c>
      <c r="O41" s="23">
        <f>ROUND(AVERAGE(O20:O34),1)</f>
        <v>10.5</v>
      </c>
      <c r="P41" s="23">
        <f>ROUND(AVERAGE(P20:P34),1)</f>
        <v>36</v>
      </c>
      <c r="R41" s="23">
        <f>ROUND(AVERAGE(R20:R34),1)</f>
        <v>4.9</v>
      </c>
    </row>
    <row r="42" spans="12:18" ht="21.75" customHeight="1">
      <c r="L42" s="16" t="s">
        <v>41</v>
      </c>
      <c r="M42" s="23">
        <f>ROUND(AVERAGE(M6:M34),1)</f>
        <v>57.7</v>
      </c>
      <c r="N42" s="23">
        <f>ROUND(AVERAGE(N6:N34),1)</f>
        <v>25.3</v>
      </c>
      <c r="O42" s="23">
        <f>ROUND(AVERAGE(O6:O34),1)</f>
        <v>6.5</v>
      </c>
      <c r="P42" s="23">
        <f>ROUND(AVERAGE(P6:P34),1)</f>
        <v>25.9</v>
      </c>
      <c r="R42" s="23">
        <f>ROUND(AVERAGE(R6:R34),1)</f>
        <v>5.1</v>
      </c>
    </row>
    <row r="43" spans="1:14" ht="21.75" customHeight="1">
      <c r="A43" s="62"/>
      <c r="B43" s="62"/>
      <c r="M43" s="4" t="s">
        <v>48</v>
      </c>
      <c r="N43" s="4"/>
    </row>
    <row r="44" ht="17.25">
      <c r="B44" s="62"/>
    </row>
    <row r="55" ht="17.25">
      <c r="B55" s="62"/>
    </row>
    <row r="56" ht="17.25">
      <c r="B56" s="62"/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57" r:id="rId1"/>
  <headerFooter alignWithMargins="0">
    <oddHeader>&amp;L&amp;"ＭＳ ゴシック,標準"&amp;24１４　基金の状況（２０年度末現在高）</oddHeader>
  </headerFooter>
  <colBreaks count="1" manualBreakCount="1">
    <brk id="10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55" zoomScaleNormal="75" zoomScaleSheetLayoutView="5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52" customWidth="1"/>
    <col min="2" max="2" width="10.66015625" style="52" customWidth="1"/>
    <col min="3" max="9" width="12.66015625" style="0" customWidth="1"/>
    <col min="10" max="10" width="2.66015625" style="0" customWidth="1"/>
    <col min="11" max="16" width="12.66015625" style="0" customWidth="1"/>
    <col min="18" max="18" width="12.66015625" style="0" customWidth="1"/>
    <col min="22" max="22" width="12.83203125" style="0" customWidth="1"/>
  </cols>
  <sheetData>
    <row r="1" spans="2:12" ht="17.25">
      <c r="B1" s="52" t="s">
        <v>55</v>
      </c>
      <c r="K1" s="4"/>
      <c r="L1" s="4"/>
    </row>
    <row r="2" spans="2:18" ht="17.25">
      <c r="B2" s="53"/>
      <c r="C2" s="3"/>
      <c r="D2" s="3"/>
      <c r="E2" s="3"/>
      <c r="F2" s="3"/>
      <c r="G2" s="3"/>
      <c r="H2" s="3"/>
      <c r="I2" s="42" t="s">
        <v>0</v>
      </c>
      <c r="J2" s="1"/>
      <c r="K2" s="42"/>
      <c r="L2" s="42" t="s">
        <v>0</v>
      </c>
      <c r="M2" s="3"/>
      <c r="N2" s="3"/>
      <c r="P2" s="42" t="s">
        <v>47</v>
      </c>
      <c r="R2" t="s">
        <v>52</v>
      </c>
    </row>
    <row r="3" spans="2:18" ht="17.25">
      <c r="B3" s="54"/>
      <c r="C3" s="8"/>
      <c r="D3" s="8"/>
      <c r="E3" s="8"/>
      <c r="F3" s="8"/>
      <c r="G3" s="8"/>
      <c r="H3" s="8"/>
      <c r="I3" s="8"/>
      <c r="J3" s="2"/>
      <c r="K3" s="17"/>
      <c r="L3" s="18"/>
      <c r="M3" s="17"/>
      <c r="N3" s="36"/>
      <c r="O3" s="36"/>
      <c r="P3" s="18"/>
      <c r="R3" s="8"/>
    </row>
    <row r="4" spans="2:18" ht="17.25">
      <c r="B4" s="55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2"/>
      <c r="K4" s="9" t="s">
        <v>9</v>
      </c>
      <c r="L4" s="9" t="s">
        <v>61</v>
      </c>
      <c r="M4" s="9" t="s">
        <v>10</v>
      </c>
      <c r="N4" s="37" t="s">
        <v>2</v>
      </c>
      <c r="O4" s="38" t="s">
        <v>45</v>
      </c>
      <c r="P4" s="38" t="s">
        <v>46</v>
      </c>
      <c r="R4" s="9" t="s">
        <v>6</v>
      </c>
    </row>
    <row r="5" spans="2:18" ht="17.25">
      <c r="B5" s="56"/>
      <c r="C5" s="10"/>
      <c r="D5" s="10"/>
      <c r="E5" s="11" t="s">
        <v>11</v>
      </c>
      <c r="F5" s="11" t="s">
        <v>12</v>
      </c>
      <c r="G5" s="10"/>
      <c r="H5" s="11" t="s">
        <v>13</v>
      </c>
      <c r="I5" s="11" t="s">
        <v>14</v>
      </c>
      <c r="J5" s="2"/>
      <c r="K5" s="10"/>
      <c r="L5" s="70" t="s">
        <v>62</v>
      </c>
      <c r="M5" s="11" t="s">
        <v>15</v>
      </c>
      <c r="N5" s="39" t="s">
        <v>15</v>
      </c>
      <c r="O5" s="39" t="s">
        <v>15</v>
      </c>
      <c r="P5" s="39" t="s">
        <v>15</v>
      </c>
      <c r="R5" s="10"/>
    </row>
    <row r="6" spans="2:18" ht="21" customHeight="1">
      <c r="B6" s="57" t="s">
        <v>16</v>
      </c>
      <c r="C6" s="12">
        <v>12685366</v>
      </c>
      <c r="D6" s="12">
        <v>3490837</v>
      </c>
      <c r="E6" s="12">
        <v>3157610</v>
      </c>
      <c r="F6" s="13">
        <f>SUM(C6:E6)</f>
        <v>19333813</v>
      </c>
      <c r="G6" s="12">
        <v>2900922</v>
      </c>
      <c r="H6" s="12">
        <v>0</v>
      </c>
      <c r="I6" s="13">
        <f>G6+H6</f>
        <v>2900922</v>
      </c>
      <c r="J6" s="6"/>
      <c r="K6" s="19">
        <v>62565574</v>
      </c>
      <c r="L6" s="22">
        <v>2888590</v>
      </c>
      <c r="M6" s="33">
        <f>ROUND(+F6/K6*100,1)</f>
        <v>30.9</v>
      </c>
      <c r="N6" s="33">
        <f>ROUND(+C6/K6*100,1)</f>
        <v>20.3</v>
      </c>
      <c r="O6" s="40">
        <f>ROUND(+D6/K6*100,1)</f>
        <v>5.6</v>
      </c>
      <c r="P6" s="40">
        <f>ROUND(+E6/K6*100,1)</f>
        <v>5</v>
      </c>
      <c r="R6" s="46">
        <f>ROUND(G6/K6*100,1)</f>
        <v>4.6</v>
      </c>
    </row>
    <row r="7" spans="2:18" ht="21" customHeight="1">
      <c r="B7" s="58" t="s">
        <v>17</v>
      </c>
      <c r="C7" s="13">
        <v>3976285</v>
      </c>
      <c r="D7" s="13">
        <v>307214</v>
      </c>
      <c r="E7" s="13">
        <v>8333214</v>
      </c>
      <c r="F7" s="13">
        <f aca="true" t="shared" si="0" ref="F7:F34">SUM(C7:E7)</f>
        <v>12616713</v>
      </c>
      <c r="G7" s="13">
        <v>1151154</v>
      </c>
      <c r="H7" s="13">
        <v>0</v>
      </c>
      <c r="I7" s="13">
        <f aca="true" t="shared" si="1" ref="I7:I34">G7+H7</f>
        <v>1151154</v>
      </c>
      <c r="J7" s="6"/>
      <c r="K7" s="20">
        <v>66876523</v>
      </c>
      <c r="L7" s="20">
        <v>2344306</v>
      </c>
      <c r="M7" s="33">
        <f aca="true" t="shared" si="2" ref="M7:M37">ROUND(+F7/K7*100,1)</f>
        <v>18.9</v>
      </c>
      <c r="N7" s="33">
        <f aca="true" t="shared" si="3" ref="N7:N37">ROUND(+C7/K7*100,1)</f>
        <v>5.9</v>
      </c>
      <c r="O7" s="40">
        <f aca="true" t="shared" si="4" ref="O7:O37">ROUND(+D7/K7*100,1)</f>
        <v>0.5</v>
      </c>
      <c r="P7" s="40">
        <f aca="true" t="shared" si="5" ref="P7:P37">ROUND(+E7/K7*100,1)</f>
        <v>12.5</v>
      </c>
      <c r="R7" s="46">
        <f aca="true" t="shared" si="6" ref="R7:R37">ROUND(G7/K7*100,1)</f>
        <v>1.7</v>
      </c>
    </row>
    <row r="8" spans="2:18" ht="21" customHeight="1">
      <c r="B8" s="58" t="s">
        <v>18</v>
      </c>
      <c r="C8" s="13">
        <v>5706978</v>
      </c>
      <c r="D8" s="13">
        <v>751120</v>
      </c>
      <c r="E8" s="13">
        <v>5934812</v>
      </c>
      <c r="F8" s="13">
        <f t="shared" si="0"/>
        <v>12392910</v>
      </c>
      <c r="G8" s="13">
        <v>3346419</v>
      </c>
      <c r="H8" s="13">
        <v>42311</v>
      </c>
      <c r="I8" s="13">
        <f t="shared" si="1"/>
        <v>3388730</v>
      </c>
      <c r="J8" s="6"/>
      <c r="K8" s="20">
        <v>26999390</v>
      </c>
      <c r="L8" s="20">
        <v>1326341</v>
      </c>
      <c r="M8" s="33">
        <f t="shared" si="2"/>
        <v>45.9</v>
      </c>
      <c r="N8" s="33">
        <f t="shared" si="3"/>
        <v>21.1</v>
      </c>
      <c r="O8" s="40">
        <f t="shared" si="4"/>
        <v>2.8</v>
      </c>
      <c r="P8" s="40">
        <f t="shared" si="5"/>
        <v>22</v>
      </c>
      <c r="R8" s="46">
        <f t="shared" si="6"/>
        <v>12.4</v>
      </c>
    </row>
    <row r="9" spans="2:18" ht="21" customHeight="1">
      <c r="B9" s="58" t="s">
        <v>19</v>
      </c>
      <c r="C9" s="13">
        <v>5986599</v>
      </c>
      <c r="D9" s="13">
        <v>536810</v>
      </c>
      <c r="E9" s="13">
        <v>5360948</v>
      </c>
      <c r="F9" s="13">
        <f t="shared" si="0"/>
        <v>11884357</v>
      </c>
      <c r="G9" s="13">
        <v>2156500</v>
      </c>
      <c r="H9" s="13">
        <v>200</v>
      </c>
      <c r="I9" s="13">
        <f t="shared" si="1"/>
        <v>2156700</v>
      </c>
      <c r="J9" s="6"/>
      <c r="K9" s="20">
        <v>37307839</v>
      </c>
      <c r="L9" s="20">
        <v>1631340</v>
      </c>
      <c r="M9" s="33">
        <f t="shared" si="2"/>
        <v>31.9</v>
      </c>
      <c r="N9" s="33">
        <f t="shared" si="3"/>
        <v>16</v>
      </c>
      <c r="O9" s="40">
        <f t="shared" si="4"/>
        <v>1.4</v>
      </c>
      <c r="P9" s="40">
        <f t="shared" si="5"/>
        <v>14.4</v>
      </c>
      <c r="R9" s="46">
        <f t="shared" si="6"/>
        <v>5.8</v>
      </c>
    </row>
    <row r="10" spans="2:18" ht="21" customHeight="1">
      <c r="B10" s="58" t="s">
        <v>20</v>
      </c>
      <c r="C10" s="13">
        <v>972590</v>
      </c>
      <c r="D10" s="13">
        <v>1989</v>
      </c>
      <c r="E10" s="13">
        <v>2641288</v>
      </c>
      <c r="F10" s="13">
        <f t="shared" si="0"/>
        <v>3615867</v>
      </c>
      <c r="G10" s="13">
        <v>0</v>
      </c>
      <c r="H10" s="13">
        <v>0</v>
      </c>
      <c r="I10" s="13">
        <f t="shared" si="1"/>
        <v>0</v>
      </c>
      <c r="J10" s="6"/>
      <c r="K10" s="20">
        <v>27557758</v>
      </c>
      <c r="L10" s="20">
        <v>1286451</v>
      </c>
      <c r="M10" s="33">
        <f t="shared" si="2"/>
        <v>13.1</v>
      </c>
      <c r="N10" s="33">
        <f t="shared" si="3"/>
        <v>3.5</v>
      </c>
      <c r="O10" s="40">
        <f t="shared" si="4"/>
        <v>0</v>
      </c>
      <c r="P10" s="40">
        <f t="shared" si="5"/>
        <v>9.6</v>
      </c>
      <c r="R10" s="46">
        <f t="shared" si="6"/>
        <v>0</v>
      </c>
    </row>
    <row r="11" spans="2:18" ht="21" customHeight="1">
      <c r="B11" s="58" t="s">
        <v>21</v>
      </c>
      <c r="C11" s="13">
        <v>8996294</v>
      </c>
      <c r="D11" s="13">
        <v>4188583</v>
      </c>
      <c r="E11" s="13">
        <v>2766817</v>
      </c>
      <c r="F11" s="13">
        <f t="shared" si="0"/>
        <v>15951694</v>
      </c>
      <c r="G11" s="13">
        <v>554000</v>
      </c>
      <c r="H11" s="13">
        <v>0</v>
      </c>
      <c r="I11" s="13">
        <f t="shared" si="1"/>
        <v>554000</v>
      </c>
      <c r="J11" s="6"/>
      <c r="K11" s="20">
        <v>38303606</v>
      </c>
      <c r="L11" s="20">
        <v>1474880</v>
      </c>
      <c r="M11" s="33">
        <f t="shared" si="2"/>
        <v>41.6</v>
      </c>
      <c r="N11" s="33">
        <f t="shared" si="3"/>
        <v>23.5</v>
      </c>
      <c r="O11" s="40">
        <f t="shared" si="4"/>
        <v>10.9</v>
      </c>
      <c r="P11" s="40">
        <f t="shared" si="5"/>
        <v>7.2</v>
      </c>
      <c r="R11" s="46">
        <f t="shared" si="6"/>
        <v>1.4</v>
      </c>
    </row>
    <row r="12" spans="2:18" ht="21" customHeight="1">
      <c r="B12" s="58" t="s">
        <v>22</v>
      </c>
      <c r="C12" s="13">
        <v>362076</v>
      </c>
      <c r="D12" s="13">
        <v>4540</v>
      </c>
      <c r="E12" s="13">
        <v>1648304</v>
      </c>
      <c r="F12" s="13">
        <f t="shared" si="0"/>
        <v>2014920</v>
      </c>
      <c r="G12" s="13">
        <v>1149576</v>
      </c>
      <c r="H12" s="13">
        <v>0</v>
      </c>
      <c r="I12" s="13">
        <f t="shared" si="1"/>
        <v>1149576</v>
      </c>
      <c r="J12" s="6"/>
      <c r="K12" s="20">
        <v>15150769</v>
      </c>
      <c r="L12" s="20">
        <v>677621</v>
      </c>
      <c r="M12" s="33">
        <f t="shared" si="2"/>
        <v>13.3</v>
      </c>
      <c r="N12" s="33">
        <f t="shared" si="3"/>
        <v>2.4</v>
      </c>
      <c r="O12" s="40">
        <f t="shared" si="4"/>
        <v>0</v>
      </c>
      <c r="P12" s="40">
        <f t="shared" si="5"/>
        <v>10.9</v>
      </c>
      <c r="R12" s="46">
        <f t="shared" si="6"/>
        <v>7.6</v>
      </c>
    </row>
    <row r="13" spans="2:18" ht="21" customHeight="1">
      <c r="B13" s="58" t="s">
        <v>23</v>
      </c>
      <c r="C13" s="13">
        <v>614224</v>
      </c>
      <c r="D13" s="13">
        <v>22709</v>
      </c>
      <c r="E13" s="13">
        <v>353232</v>
      </c>
      <c r="F13" s="13">
        <f t="shared" si="0"/>
        <v>990165</v>
      </c>
      <c r="G13" s="13">
        <v>131219</v>
      </c>
      <c r="H13" s="13">
        <v>5000</v>
      </c>
      <c r="I13" s="13">
        <f t="shared" si="1"/>
        <v>136219</v>
      </c>
      <c r="J13" s="6"/>
      <c r="K13" s="20">
        <v>5496601</v>
      </c>
      <c r="L13" s="20">
        <v>234674</v>
      </c>
      <c r="M13" s="33">
        <f t="shared" si="2"/>
        <v>18</v>
      </c>
      <c r="N13" s="33">
        <f t="shared" si="3"/>
        <v>11.2</v>
      </c>
      <c r="O13" s="40">
        <f t="shared" si="4"/>
        <v>0.4</v>
      </c>
      <c r="P13" s="40">
        <f t="shared" si="5"/>
        <v>6.4</v>
      </c>
      <c r="R13" s="46">
        <f t="shared" si="6"/>
        <v>2.4</v>
      </c>
    </row>
    <row r="14" spans="2:18" ht="21" customHeight="1">
      <c r="B14" s="58" t="s">
        <v>24</v>
      </c>
      <c r="C14" s="13">
        <v>3275254</v>
      </c>
      <c r="D14" s="13">
        <v>282868</v>
      </c>
      <c r="E14" s="13">
        <v>1974291</v>
      </c>
      <c r="F14" s="13">
        <f t="shared" si="0"/>
        <v>5532413</v>
      </c>
      <c r="G14" s="13">
        <v>1110000</v>
      </c>
      <c r="H14" s="13">
        <v>0</v>
      </c>
      <c r="I14" s="13">
        <f t="shared" si="1"/>
        <v>1110000</v>
      </c>
      <c r="J14" s="6"/>
      <c r="K14" s="20">
        <v>15339483</v>
      </c>
      <c r="L14" s="20">
        <v>506171</v>
      </c>
      <c r="M14" s="33">
        <f t="shared" si="2"/>
        <v>36.1</v>
      </c>
      <c r="N14" s="33">
        <f t="shared" si="3"/>
        <v>21.4</v>
      </c>
      <c r="O14" s="40">
        <f t="shared" si="4"/>
        <v>1.8</v>
      </c>
      <c r="P14" s="40">
        <f t="shared" si="5"/>
        <v>12.9</v>
      </c>
      <c r="R14" s="46">
        <f t="shared" si="6"/>
        <v>7.2</v>
      </c>
    </row>
    <row r="15" spans="2:18" ht="21" customHeight="1">
      <c r="B15" s="58" t="s">
        <v>25</v>
      </c>
      <c r="C15" s="13">
        <v>263774</v>
      </c>
      <c r="D15" s="13">
        <v>128511</v>
      </c>
      <c r="E15" s="13">
        <v>659119</v>
      </c>
      <c r="F15" s="13">
        <f t="shared" si="0"/>
        <v>1051404</v>
      </c>
      <c r="G15" s="13">
        <v>380445</v>
      </c>
      <c r="H15" s="13">
        <v>0</v>
      </c>
      <c r="I15" s="13">
        <f t="shared" si="1"/>
        <v>380445</v>
      </c>
      <c r="J15" s="6"/>
      <c r="K15" s="20">
        <v>5893773</v>
      </c>
      <c r="L15" s="20">
        <v>235145</v>
      </c>
      <c r="M15" s="33">
        <f t="shared" si="2"/>
        <v>17.8</v>
      </c>
      <c r="N15" s="33">
        <f t="shared" si="3"/>
        <v>4.5</v>
      </c>
      <c r="O15" s="40">
        <f t="shared" si="4"/>
        <v>2.2</v>
      </c>
      <c r="P15" s="40">
        <f t="shared" si="5"/>
        <v>11.2</v>
      </c>
      <c r="R15" s="46">
        <f t="shared" si="6"/>
        <v>6.5</v>
      </c>
    </row>
    <row r="16" spans="2:18" ht="21" customHeight="1">
      <c r="B16" s="58" t="s">
        <v>26</v>
      </c>
      <c r="C16" s="13">
        <v>2447809</v>
      </c>
      <c r="D16" s="13">
        <v>156902</v>
      </c>
      <c r="E16" s="13">
        <v>598284</v>
      </c>
      <c r="F16" s="13">
        <f t="shared" si="0"/>
        <v>3202995</v>
      </c>
      <c r="G16" s="13">
        <v>376672</v>
      </c>
      <c r="H16" s="13">
        <v>0</v>
      </c>
      <c r="I16" s="13">
        <f t="shared" si="1"/>
        <v>376672</v>
      </c>
      <c r="J16" s="6"/>
      <c r="K16" s="20">
        <v>6346436</v>
      </c>
      <c r="L16" s="20">
        <v>285845</v>
      </c>
      <c r="M16" s="33">
        <f t="shared" si="2"/>
        <v>50.5</v>
      </c>
      <c r="N16" s="33">
        <f t="shared" si="3"/>
        <v>38.6</v>
      </c>
      <c r="O16" s="40">
        <f t="shared" si="4"/>
        <v>2.5</v>
      </c>
      <c r="P16" s="40">
        <f t="shared" si="5"/>
        <v>9.4</v>
      </c>
      <c r="R16" s="46">
        <f t="shared" si="6"/>
        <v>5.9</v>
      </c>
    </row>
    <row r="17" spans="2:18" ht="21" customHeight="1">
      <c r="B17" s="59" t="s">
        <v>51</v>
      </c>
      <c r="C17" s="48">
        <v>4514271</v>
      </c>
      <c r="D17" s="48">
        <v>377580</v>
      </c>
      <c r="E17" s="48">
        <v>4015618</v>
      </c>
      <c r="F17" s="13">
        <f t="shared" si="0"/>
        <v>8907469</v>
      </c>
      <c r="G17" s="48">
        <v>1426739</v>
      </c>
      <c r="H17" s="48">
        <v>0</v>
      </c>
      <c r="I17" s="13">
        <f t="shared" si="1"/>
        <v>1426739</v>
      </c>
      <c r="J17" s="6"/>
      <c r="K17" s="49">
        <v>13942036</v>
      </c>
      <c r="L17" s="49">
        <v>645953</v>
      </c>
      <c r="M17" s="33">
        <f t="shared" si="2"/>
        <v>63.9</v>
      </c>
      <c r="N17" s="33">
        <f t="shared" si="3"/>
        <v>32.4</v>
      </c>
      <c r="O17" s="40">
        <f t="shared" si="4"/>
        <v>2.7</v>
      </c>
      <c r="P17" s="40">
        <f t="shared" si="5"/>
        <v>28.8</v>
      </c>
      <c r="R17" s="46">
        <f t="shared" si="6"/>
        <v>10.2</v>
      </c>
    </row>
    <row r="18" spans="2:18" ht="21" customHeight="1">
      <c r="B18" s="58" t="s">
        <v>53</v>
      </c>
      <c r="C18" s="13">
        <v>1071054</v>
      </c>
      <c r="D18" s="13">
        <v>190142</v>
      </c>
      <c r="E18" s="13">
        <v>2109475</v>
      </c>
      <c r="F18" s="13">
        <f t="shared" si="0"/>
        <v>3370671</v>
      </c>
      <c r="G18" s="13">
        <v>892592</v>
      </c>
      <c r="H18" s="13">
        <v>11660</v>
      </c>
      <c r="I18" s="13">
        <f t="shared" si="1"/>
        <v>904252</v>
      </c>
      <c r="J18" s="6"/>
      <c r="K18" s="20">
        <v>15199249</v>
      </c>
      <c r="L18" s="20">
        <v>796950</v>
      </c>
      <c r="M18" s="33">
        <f t="shared" si="2"/>
        <v>22.2</v>
      </c>
      <c r="N18" s="33">
        <f t="shared" si="3"/>
        <v>7</v>
      </c>
      <c r="O18" s="40">
        <f t="shared" si="4"/>
        <v>1.3</v>
      </c>
      <c r="P18" s="40">
        <f t="shared" si="5"/>
        <v>13.9</v>
      </c>
      <c r="R18" s="46">
        <f t="shared" si="6"/>
        <v>5.9</v>
      </c>
    </row>
    <row r="19" spans="2:18" ht="21" customHeight="1">
      <c r="B19" s="60" t="s">
        <v>54</v>
      </c>
      <c r="C19" s="14">
        <v>2724837</v>
      </c>
      <c r="D19" s="14">
        <v>125435</v>
      </c>
      <c r="E19" s="14">
        <v>5644414</v>
      </c>
      <c r="F19" s="14">
        <f t="shared" si="0"/>
        <v>8494686</v>
      </c>
      <c r="G19" s="14">
        <v>1000000</v>
      </c>
      <c r="H19" s="14">
        <v>6000</v>
      </c>
      <c r="I19" s="14">
        <f t="shared" si="1"/>
        <v>1006000</v>
      </c>
      <c r="J19" s="6"/>
      <c r="K19" s="21">
        <v>26594336</v>
      </c>
      <c r="L19" s="21">
        <v>1171285</v>
      </c>
      <c r="M19" s="34">
        <f t="shared" si="2"/>
        <v>31.9</v>
      </c>
      <c r="N19" s="34">
        <f t="shared" si="3"/>
        <v>10.2</v>
      </c>
      <c r="O19" s="41">
        <f t="shared" si="4"/>
        <v>0.5</v>
      </c>
      <c r="P19" s="41">
        <f t="shared" si="5"/>
        <v>21.2</v>
      </c>
      <c r="R19" s="47">
        <f t="shared" si="6"/>
        <v>3.8</v>
      </c>
    </row>
    <row r="20" spans="2:18" ht="21" customHeight="1">
      <c r="B20" s="58" t="s">
        <v>27</v>
      </c>
      <c r="C20" s="15">
        <v>1165059</v>
      </c>
      <c r="D20" s="15">
        <v>631529</v>
      </c>
      <c r="E20" s="15">
        <v>1214971</v>
      </c>
      <c r="F20" s="15">
        <f t="shared" si="0"/>
        <v>3011559</v>
      </c>
      <c r="G20" s="15">
        <v>140114</v>
      </c>
      <c r="H20" s="15">
        <v>81600</v>
      </c>
      <c r="I20" s="15">
        <f t="shared" si="1"/>
        <v>221714</v>
      </c>
      <c r="J20" s="6"/>
      <c r="K20" s="22">
        <v>1841612</v>
      </c>
      <c r="L20" s="22">
        <v>129750</v>
      </c>
      <c r="M20" s="35">
        <f t="shared" si="2"/>
        <v>163.5</v>
      </c>
      <c r="N20" s="35">
        <f t="shared" si="3"/>
        <v>63.3</v>
      </c>
      <c r="O20" s="68">
        <f t="shared" si="4"/>
        <v>34.3</v>
      </c>
      <c r="P20" s="68">
        <f t="shared" si="5"/>
        <v>66</v>
      </c>
      <c r="R20" s="63">
        <f t="shared" si="6"/>
        <v>7.6</v>
      </c>
    </row>
    <row r="21" spans="2:18" ht="21" customHeight="1">
      <c r="B21" s="58" t="s">
        <v>28</v>
      </c>
      <c r="C21" s="13">
        <v>1759881</v>
      </c>
      <c r="D21" s="13">
        <v>147720</v>
      </c>
      <c r="E21" s="13">
        <v>1260979</v>
      </c>
      <c r="F21" s="13">
        <f t="shared" si="0"/>
        <v>3168580</v>
      </c>
      <c r="G21" s="13">
        <v>405231</v>
      </c>
      <c r="H21" s="13">
        <v>3000</v>
      </c>
      <c r="I21" s="13">
        <f t="shared" si="1"/>
        <v>408231</v>
      </c>
      <c r="J21" s="6"/>
      <c r="K21" s="20">
        <v>5152640</v>
      </c>
      <c r="L21" s="20">
        <v>260621</v>
      </c>
      <c r="M21" s="33">
        <f t="shared" si="2"/>
        <v>61.5</v>
      </c>
      <c r="N21" s="33">
        <f t="shared" si="3"/>
        <v>34.2</v>
      </c>
      <c r="O21" s="40">
        <f t="shared" si="4"/>
        <v>2.9</v>
      </c>
      <c r="P21" s="40">
        <f t="shared" si="5"/>
        <v>24.5</v>
      </c>
      <c r="R21" s="46">
        <f t="shared" si="6"/>
        <v>7.9</v>
      </c>
    </row>
    <row r="22" spans="2:18" ht="21" customHeight="1">
      <c r="B22" s="58" t="s">
        <v>29</v>
      </c>
      <c r="C22" s="13">
        <v>2598467</v>
      </c>
      <c r="D22" s="13">
        <v>643138</v>
      </c>
      <c r="E22" s="13">
        <v>3350894</v>
      </c>
      <c r="F22" s="13">
        <f t="shared" si="0"/>
        <v>6592499</v>
      </c>
      <c r="G22" s="13">
        <v>368386</v>
      </c>
      <c r="H22" s="13">
        <v>4000</v>
      </c>
      <c r="I22" s="13">
        <f t="shared" si="1"/>
        <v>372386</v>
      </c>
      <c r="J22" s="6"/>
      <c r="K22" s="20">
        <v>7681951</v>
      </c>
      <c r="L22" s="20">
        <v>347267</v>
      </c>
      <c r="M22" s="33">
        <f t="shared" si="2"/>
        <v>85.8</v>
      </c>
      <c r="N22" s="33">
        <f t="shared" si="3"/>
        <v>33.8</v>
      </c>
      <c r="O22" s="40">
        <f t="shared" si="4"/>
        <v>8.4</v>
      </c>
      <c r="P22" s="40">
        <f t="shared" si="5"/>
        <v>43.6</v>
      </c>
      <c r="R22" s="46">
        <f t="shared" si="6"/>
        <v>4.8</v>
      </c>
    </row>
    <row r="23" spans="2:18" ht="21" customHeight="1">
      <c r="B23" s="58" t="s">
        <v>30</v>
      </c>
      <c r="C23" s="13">
        <v>514834</v>
      </c>
      <c r="D23" s="13">
        <v>23769</v>
      </c>
      <c r="E23" s="13">
        <v>328631</v>
      </c>
      <c r="F23" s="13">
        <f t="shared" si="0"/>
        <v>867234</v>
      </c>
      <c r="G23" s="13">
        <v>177808</v>
      </c>
      <c r="H23" s="13">
        <v>16777</v>
      </c>
      <c r="I23" s="13">
        <f t="shared" si="1"/>
        <v>194585</v>
      </c>
      <c r="J23" s="6"/>
      <c r="K23" s="20">
        <v>2259908</v>
      </c>
      <c r="L23" s="20">
        <v>131252</v>
      </c>
      <c r="M23" s="33">
        <f t="shared" si="2"/>
        <v>38.4</v>
      </c>
      <c r="N23" s="33">
        <f t="shared" si="3"/>
        <v>22.8</v>
      </c>
      <c r="O23" s="40">
        <f t="shared" si="4"/>
        <v>1.1</v>
      </c>
      <c r="P23" s="40">
        <f t="shared" si="5"/>
        <v>14.5</v>
      </c>
      <c r="R23" s="46">
        <f t="shared" si="6"/>
        <v>7.9</v>
      </c>
    </row>
    <row r="24" spans="2:18" ht="21" customHeight="1">
      <c r="B24" s="58" t="s">
        <v>31</v>
      </c>
      <c r="C24" s="13">
        <v>5955977</v>
      </c>
      <c r="D24" s="13">
        <v>2863621</v>
      </c>
      <c r="E24" s="13">
        <v>10447112</v>
      </c>
      <c r="F24" s="13">
        <f t="shared" si="0"/>
        <v>19266710</v>
      </c>
      <c r="G24" s="13">
        <v>328873</v>
      </c>
      <c r="H24" s="13">
        <v>6000</v>
      </c>
      <c r="I24" s="13">
        <f t="shared" si="1"/>
        <v>334873</v>
      </c>
      <c r="J24" s="6"/>
      <c r="K24" s="20">
        <v>5350022</v>
      </c>
      <c r="L24" s="20">
        <v>176888</v>
      </c>
      <c r="M24" s="33">
        <f t="shared" si="2"/>
        <v>360.1</v>
      </c>
      <c r="N24" s="33">
        <f t="shared" si="3"/>
        <v>111.3</v>
      </c>
      <c r="O24" s="40">
        <f t="shared" si="4"/>
        <v>53.5</v>
      </c>
      <c r="P24" s="40">
        <f t="shared" si="5"/>
        <v>195.3</v>
      </c>
      <c r="R24" s="46">
        <f t="shared" si="6"/>
        <v>6.1</v>
      </c>
    </row>
    <row r="25" spans="2:18" ht="21" customHeight="1">
      <c r="B25" s="58" t="s">
        <v>32</v>
      </c>
      <c r="C25" s="13">
        <v>1468529</v>
      </c>
      <c r="D25" s="13">
        <v>320413</v>
      </c>
      <c r="E25" s="13">
        <v>1320942</v>
      </c>
      <c r="F25" s="13">
        <f t="shared" si="0"/>
        <v>3109884</v>
      </c>
      <c r="G25" s="13">
        <v>452099</v>
      </c>
      <c r="H25" s="13">
        <v>2000</v>
      </c>
      <c r="I25" s="13">
        <f t="shared" si="1"/>
        <v>454099</v>
      </c>
      <c r="J25" s="6"/>
      <c r="K25" s="20">
        <v>5258709</v>
      </c>
      <c r="L25" s="20">
        <v>262731</v>
      </c>
      <c r="M25" s="33">
        <f t="shared" si="2"/>
        <v>59.1</v>
      </c>
      <c r="N25" s="33">
        <f t="shared" si="3"/>
        <v>27.9</v>
      </c>
      <c r="O25" s="40">
        <f t="shared" si="4"/>
        <v>6.1</v>
      </c>
      <c r="P25" s="40">
        <f t="shared" si="5"/>
        <v>25.1</v>
      </c>
      <c r="R25" s="46">
        <f t="shared" si="6"/>
        <v>8.6</v>
      </c>
    </row>
    <row r="26" spans="2:18" ht="21" customHeight="1">
      <c r="B26" s="58" t="s">
        <v>33</v>
      </c>
      <c r="C26" s="13">
        <v>1050000</v>
      </c>
      <c r="D26" s="13">
        <v>240000</v>
      </c>
      <c r="E26" s="13">
        <v>949692</v>
      </c>
      <c r="F26" s="13">
        <f t="shared" si="0"/>
        <v>2239692</v>
      </c>
      <c r="G26" s="13">
        <v>266000</v>
      </c>
      <c r="H26" s="13">
        <v>2000</v>
      </c>
      <c r="I26" s="13">
        <f t="shared" si="1"/>
        <v>268000</v>
      </c>
      <c r="J26" s="6"/>
      <c r="K26" s="20">
        <v>4768228</v>
      </c>
      <c r="L26" s="20">
        <v>232223</v>
      </c>
      <c r="M26" s="33">
        <f t="shared" si="2"/>
        <v>47</v>
      </c>
      <c r="N26" s="33">
        <f t="shared" si="3"/>
        <v>22</v>
      </c>
      <c r="O26" s="40">
        <f t="shared" si="4"/>
        <v>5</v>
      </c>
      <c r="P26" s="40">
        <f t="shared" si="5"/>
        <v>19.9</v>
      </c>
      <c r="R26" s="46">
        <f t="shared" si="6"/>
        <v>5.6</v>
      </c>
    </row>
    <row r="27" spans="2:18" ht="21" customHeight="1">
      <c r="B27" s="58" t="s">
        <v>34</v>
      </c>
      <c r="C27" s="13">
        <v>996263</v>
      </c>
      <c r="D27" s="13">
        <v>47571</v>
      </c>
      <c r="E27" s="13">
        <v>871228</v>
      </c>
      <c r="F27" s="13">
        <f t="shared" si="0"/>
        <v>1915062</v>
      </c>
      <c r="G27" s="13">
        <v>163328</v>
      </c>
      <c r="H27" s="13">
        <v>2000</v>
      </c>
      <c r="I27" s="13">
        <f t="shared" si="1"/>
        <v>165328</v>
      </c>
      <c r="J27" s="6"/>
      <c r="K27" s="20">
        <v>4336148</v>
      </c>
      <c r="L27" s="20">
        <v>248155</v>
      </c>
      <c r="M27" s="33">
        <f t="shared" si="2"/>
        <v>44.2</v>
      </c>
      <c r="N27" s="33">
        <f t="shared" si="3"/>
        <v>23</v>
      </c>
      <c r="O27" s="40">
        <f t="shared" si="4"/>
        <v>1.1</v>
      </c>
      <c r="P27" s="40">
        <f t="shared" si="5"/>
        <v>20.1</v>
      </c>
      <c r="R27" s="46">
        <f t="shared" si="6"/>
        <v>3.8</v>
      </c>
    </row>
    <row r="28" spans="2:18" ht="21" customHeight="1">
      <c r="B28" s="58" t="s">
        <v>35</v>
      </c>
      <c r="C28" s="13">
        <v>859619</v>
      </c>
      <c r="D28" s="13">
        <v>208716</v>
      </c>
      <c r="E28" s="13">
        <v>260014</v>
      </c>
      <c r="F28" s="13">
        <f t="shared" si="0"/>
        <v>1328349</v>
      </c>
      <c r="G28" s="13">
        <v>113865</v>
      </c>
      <c r="H28" s="13">
        <v>0</v>
      </c>
      <c r="I28" s="13">
        <f t="shared" si="1"/>
        <v>113865</v>
      </c>
      <c r="J28" s="6"/>
      <c r="K28" s="20">
        <v>3398802</v>
      </c>
      <c r="L28" s="20">
        <v>182513</v>
      </c>
      <c r="M28" s="33">
        <f t="shared" si="2"/>
        <v>39.1</v>
      </c>
      <c r="N28" s="33">
        <f t="shared" si="3"/>
        <v>25.3</v>
      </c>
      <c r="O28" s="40">
        <f t="shared" si="4"/>
        <v>6.1</v>
      </c>
      <c r="P28" s="40">
        <f t="shared" si="5"/>
        <v>7.7</v>
      </c>
      <c r="R28" s="46">
        <f t="shared" si="6"/>
        <v>3.4</v>
      </c>
    </row>
    <row r="29" spans="2:18" ht="21" customHeight="1">
      <c r="B29" s="58" t="s">
        <v>36</v>
      </c>
      <c r="C29" s="13">
        <v>1226143</v>
      </c>
      <c r="D29" s="13">
        <v>386402</v>
      </c>
      <c r="E29" s="13">
        <v>1054628</v>
      </c>
      <c r="F29" s="13">
        <f t="shared" si="0"/>
        <v>2667173</v>
      </c>
      <c r="G29" s="13">
        <v>130592</v>
      </c>
      <c r="H29" s="13">
        <v>0</v>
      </c>
      <c r="I29" s="13">
        <f t="shared" si="1"/>
        <v>130592</v>
      </c>
      <c r="J29" s="6"/>
      <c r="K29" s="20">
        <v>2402126</v>
      </c>
      <c r="L29" s="20">
        <v>155081</v>
      </c>
      <c r="M29" s="33">
        <f t="shared" si="2"/>
        <v>111</v>
      </c>
      <c r="N29" s="33">
        <f t="shared" si="3"/>
        <v>51</v>
      </c>
      <c r="O29" s="40">
        <f t="shared" si="4"/>
        <v>16.1</v>
      </c>
      <c r="P29" s="40">
        <f t="shared" si="5"/>
        <v>43.9</v>
      </c>
      <c r="R29" s="46">
        <f t="shared" si="6"/>
        <v>5.4</v>
      </c>
    </row>
    <row r="30" spans="2:18" ht="21" customHeight="1">
      <c r="B30" s="58" t="s">
        <v>56</v>
      </c>
      <c r="C30" s="13">
        <v>455977</v>
      </c>
      <c r="D30" s="13">
        <v>47431</v>
      </c>
      <c r="E30" s="13">
        <v>631740</v>
      </c>
      <c r="F30" s="13">
        <f t="shared" si="0"/>
        <v>1135148</v>
      </c>
      <c r="G30" s="13">
        <v>90000</v>
      </c>
      <c r="H30" s="13">
        <v>224074</v>
      </c>
      <c r="I30" s="13">
        <f t="shared" si="1"/>
        <v>314074</v>
      </c>
      <c r="J30" s="6"/>
      <c r="K30" s="20">
        <v>4544663</v>
      </c>
      <c r="L30" s="20">
        <v>263608</v>
      </c>
      <c r="M30" s="33">
        <f t="shared" si="2"/>
        <v>25</v>
      </c>
      <c r="N30" s="33">
        <f t="shared" si="3"/>
        <v>10</v>
      </c>
      <c r="O30" s="40">
        <f t="shared" si="4"/>
        <v>1</v>
      </c>
      <c r="P30" s="40">
        <f t="shared" si="5"/>
        <v>13.9</v>
      </c>
      <c r="R30" s="46">
        <f t="shared" si="6"/>
        <v>2</v>
      </c>
    </row>
    <row r="31" spans="2:18" ht="21" customHeight="1">
      <c r="B31" s="58" t="s">
        <v>57</v>
      </c>
      <c r="C31" s="13">
        <v>1084342</v>
      </c>
      <c r="D31" s="13">
        <v>408555</v>
      </c>
      <c r="E31" s="13">
        <v>806757</v>
      </c>
      <c r="F31" s="13">
        <f t="shared" si="0"/>
        <v>2299654</v>
      </c>
      <c r="G31" s="13">
        <v>172873</v>
      </c>
      <c r="H31" s="13">
        <v>0</v>
      </c>
      <c r="I31" s="13">
        <f t="shared" si="1"/>
        <v>172873</v>
      </c>
      <c r="J31" s="6"/>
      <c r="K31" s="20">
        <v>5615839</v>
      </c>
      <c r="L31" s="20">
        <v>295674</v>
      </c>
      <c r="M31" s="33">
        <f t="shared" si="2"/>
        <v>40.9</v>
      </c>
      <c r="N31" s="33">
        <f t="shared" si="3"/>
        <v>19.3</v>
      </c>
      <c r="O31" s="40">
        <f t="shared" si="4"/>
        <v>7.3</v>
      </c>
      <c r="P31" s="40">
        <f t="shared" si="5"/>
        <v>14.4</v>
      </c>
      <c r="R31" s="46">
        <f t="shared" si="6"/>
        <v>3.1</v>
      </c>
    </row>
    <row r="32" spans="2:18" ht="21" customHeight="1">
      <c r="B32" s="58" t="s">
        <v>58</v>
      </c>
      <c r="C32" s="13">
        <v>672699</v>
      </c>
      <c r="D32" s="13">
        <v>351581</v>
      </c>
      <c r="E32" s="13">
        <v>702555</v>
      </c>
      <c r="F32" s="13">
        <f t="shared" si="0"/>
        <v>1726835</v>
      </c>
      <c r="G32" s="13">
        <v>281101</v>
      </c>
      <c r="H32" s="13">
        <v>0</v>
      </c>
      <c r="I32" s="13">
        <f t="shared" si="1"/>
        <v>281101</v>
      </c>
      <c r="J32" s="6"/>
      <c r="K32" s="20">
        <v>5872680</v>
      </c>
      <c r="L32" s="20">
        <v>319438</v>
      </c>
      <c r="M32" s="33">
        <f t="shared" si="2"/>
        <v>29.4</v>
      </c>
      <c r="N32" s="33">
        <f t="shared" si="3"/>
        <v>11.5</v>
      </c>
      <c r="O32" s="40">
        <f t="shared" si="4"/>
        <v>6</v>
      </c>
      <c r="P32" s="40">
        <f t="shared" si="5"/>
        <v>12</v>
      </c>
      <c r="R32" s="46">
        <f t="shared" si="6"/>
        <v>4.8</v>
      </c>
    </row>
    <row r="33" spans="2:18" ht="21" customHeight="1">
      <c r="B33" s="58" t="s">
        <v>37</v>
      </c>
      <c r="C33" s="13">
        <v>381971</v>
      </c>
      <c r="D33" s="13">
        <v>185708</v>
      </c>
      <c r="E33" s="13">
        <v>226896</v>
      </c>
      <c r="F33" s="13">
        <f t="shared" si="0"/>
        <v>794575</v>
      </c>
      <c r="G33" s="13">
        <v>50203</v>
      </c>
      <c r="H33" s="13">
        <v>0</v>
      </c>
      <c r="I33" s="13">
        <f t="shared" si="1"/>
        <v>50203</v>
      </c>
      <c r="J33" s="6"/>
      <c r="K33" s="20">
        <v>3263035</v>
      </c>
      <c r="L33" s="20">
        <v>154172</v>
      </c>
      <c r="M33" s="33">
        <f t="shared" si="2"/>
        <v>24.4</v>
      </c>
      <c r="N33" s="33">
        <f t="shared" si="3"/>
        <v>11.7</v>
      </c>
      <c r="O33" s="40">
        <f t="shared" si="4"/>
        <v>5.7</v>
      </c>
      <c r="P33" s="40">
        <f t="shared" si="5"/>
        <v>7</v>
      </c>
      <c r="R33" s="46">
        <f t="shared" si="6"/>
        <v>1.5</v>
      </c>
    </row>
    <row r="34" spans="2:18" ht="21" customHeight="1">
      <c r="B34" s="58" t="s">
        <v>38</v>
      </c>
      <c r="C34" s="13">
        <v>465495</v>
      </c>
      <c r="D34" s="13">
        <v>4524</v>
      </c>
      <c r="E34" s="13">
        <v>536504</v>
      </c>
      <c r="F34" s="48">
        <f t="shared" si="0"/>
        <v>1006523</v>
      </c>
      <c r="G34" s="13">
        <v>117317</v>
      </c>
      <c r="H34" s="13">
        <v>0</v>
      </c>
      <c r="I34" s="13">
        <f t="shared" si="1"/>
        <v>117317</v>
      </c>
      <c r="J34" s="6"/>
      <c r="K34" s="20">
        <v>3470793</v>
      </c>
      <c r="L34" s="20">
        <v>239568</v>
      </c>
      <c r="M34" s="50">
        <f t="shared" si="2"/>
        <v>29</v>
      </c>
      <c r="N34" s="50">
        <f t="shared" si="3"/>
        <v>13.4</v>
      </c>
      <c r="O34" s="51">
        <f t="shared" si="4"/>
        <v>0.1</v>
      </c>
      <c r="P34" s="51">
        <f t="shared" si="5"/>
        <v>15.5</v>
      </c>
      <c r="R34" s="46">
        <f t="shared" si="6"/>
        <v>3.4</v>
      </c>
    </row>
    <row r="35" spans="2:18" ht="21" customHeight="1">
      <c r="B35" s="61" t="s">
        <v>39</v>
      </c>
      <c r="C35" s="7">
        <f>SUM(C6:C19)</f>
        <v>53597411</v>
      </c>
      <c r="D35" s="7">
        <f aca="true" t="shared" si="7" ref="D35:I35">SUM(D6:D19)</f>
        <v>10565240</v>
      </c>
      <c r="E35" s="7">
        <f t="shared" si="7"/>
        <v>45197426</v>
      </c>
      <c r="F35" s="7">
        <f t="shared" si="7"/>
        <v>109360077</v>
      </c>
      <c r="G35" s="7">
        <f t="shared" si="7"/>
        <v>16576238</v>
      </c>
      <c r="H35" s="7">
        <f t="shared" si="7"/>
        <v>65171</v>
      </c>
      <c r="I35" s="7">
        <f t="shared" si="7"/>
        <v>16641409</v>
      </c>
      <c r="J35" s="2"/>
      <c r="K35" s="7">
        <f>SUM(K6:K19)</f>
        <v>363573373</v>
      </c>
      <c r="L35" s="7">
        <f>SUM(L6:L19)</f>
        <v>15505552</v>
      </c>
      <c r="M35" s="69">
        <f t="shared" si="2"/>
        <v>30.1</v>
      </c>
      <c r="N35" s="69">
        <f t="shared" si="3"/>
        <v>14.7</v>
      </c>
      <c r="O35" s="69">
        <f t="shared" si="4"/>
        <v>2.9</v>
      </c>
      <c r="P35" s="69">
        <f t="shared" si="5"/>
        <v>12.4</v>
      </c>
      <c r="R35" s="23">
        <f t="shared" si="6"/>
        <v>4.6</v>
      </c>
    </row>
    <row r="36" spans="2:18" ht="21" customHeight="1">
      <c r="B36" s="61" t="s">
        <v>40</v>
      </c>
      <c r="C36" s="7">
        <f aca="true" t="shared" si="8" ref="C36:I36">SUM(C20:C34)</f>
        <v>20655256</v>
      </c>
      <c r="D36" s="7">
        <f t="shared" si="8"/>
        <v>6510678</v>
      </c>
      <c r="E36" s="7">
        <f t="shared" si="8"/>
        <v>23963543</v>
      </c>
      <c r="F36" s="7">
        <f t="shared" si="8"/>
        <v>51129477</v>
      </c>
      <c r="G36" s="7">
        <f t="shared" si="8"/>
        <v>3257790</v>
      </c>
      <c r="H36" s="7">
        <f t="shared" si="8"/>
        <v>341451</v>
      </c>
      <c r="I36" s="7">
        <f t="shared" si="8"/>
        <v>3599241</v>
      </c>
      <c r="J36" s="2"/>
      <c r="K36" s="7">
        <f>SUM(K20:K34)</f>
        <v>65217156</v>
      </c>
      <c r="L36" s="7">
        <f>SUM(L20:L34)</f>
        <v>3398941</v>
      </c>
      <c r="M36" s="69">
        <f t="shared" si="2"/>
        <v>78.4</v>
      </c>
      <c r="N36" s="69">
        <f t="shared" si="3"/>
        <v>31.7</v>
      </c>
      <c r="O36" s="69">
        <f t="shared" si="4"/>
        <v>10</v>
      </c>
      <c r="P36" s="69">
        <f t="shared" si="5"/>
        <v>36.7</v>
      </c>
      <c r="R36" s="23">
        <f t="shared" si="6"/>
        <v>5</v>
      </c>
    </row>
    <row r="37" spans="2:18" ht="21" customHeight="1">
      <c r="B37" s="61" t="s">
        <v>41</v>
      </c>
      <c r="C37" s="7">
        <f>SUM(C6:C34)</f>
        <v>74252667</v>
      </c>
      <c r="D37" s="7">
        <f>SUM(D6:D34)</f>
        <v>17075918</v>
      </c>
      <c r="E37" s="7">
        <f>SUM(E6:E34)</f>
        <v>69160969</v>
      </c>
      <c r="F37" s="7">
        <f>F35+F36</f>
        <v>160489554</v>
      </c>
      <c r="G37" s="7">
        <f>SUM(G6:G34)</f>
        <v>19834028</v>
      </c>
      <c r="H37" s="7">
        <f>SUM(H6:H34)</f>
        <v>406622</v>
      </c>
      <c r="I37" s="7">
        <f>I35+I36</f>
        <v>20240650</v>
      </c>
      <c r="J37" s="2"/>
      <c r="K37" s="7">
        <f>K35+K36</f>
        <v>428790529</v>
      </c>
      <c r="L37" s="7">
        <f>L35+L36</f>
        <v>18904493</v>
      </c>
      <c r="M37" s="71">
        <f t="shared" si="2"/>
        <v>37.4</v>
      </c>
      <c r="N37" s="71">
        <f t="shared" si="3"/>
        <v>17.3</v>
      </c>
      <c r="O37" s="71">
        <f t="shared" si="4"/>
        <v>4</v>
      </c>
      <c r="P37" s="71">
        <f t="shared" si="5"/>
        <v>16.1</v>
      </c>
      <c r="R37" s="23">
        <f t="shared" si="6"/>
        <v>4.6</v>
      </c>
    </row>
    <row r="38" spans="11:14" ht="21" customHeight="1">
      <c r="K38" s="4"/>
      <c r="L38" s="4"/>
      <c r="M38" s="4" t="s">
        <v>49</v>
      </c>
      <c r="N38" s="4"/>
    </row>
    <row r="39" spans="12:16" ht="21" customHeight="1">
      <c r="L39" s="4" t="s">
        <v>50</v>
      </c>
      <c r="M39" s="4"/>
      <c r="N39" s="4"/>
      <c r="P39" s="42" t="s">
        <v>47</v>
      </c>
    </row>
    <row r="40" spans="12:18" ht="21" customHeight="1">
      <c r="L40" s="16" t="s">
        <v>39</v>
      </c>
      <c r="M40" s="23">
        <f>ROUND(AVERAGE(M6:M19),1)</f>
        <v>31.1</v>
      </c>
      <c r="N40" s="23">
        <f>ROUND(AVERAGE(N6:N19),1)</f>
        <v>15.6</v>
      </c>
      <c r="O40" s="23">
        <f>ROUND(AVERAGE(O6:O19),1)</f>
        <v>2.3</v>
      </c>
      <c r="P40" s="23">
        <f>ROUND(AVERAGE(P6:P19),1)</f>
        <v>13.2</v>
      </c>
      <c r="R40" s="23">
        <f>ROUND(AVERAGE(R6:R19),1)</f>
        <v>5.4</v>
      </c>
    </row>
    <row r="41" spans="12:18" ht="21" customHeight="1">
      <c r="L41" s="16" t="s">
        <v>40</v>
      </c>
      <c r="M41" s="23">
        <f>ROUND(AVERAGE(M20:M34),1)</f>
        <v>77.2</v>
      </c>
      <c r="N41" s="23">
        <f>ROUND(AVERAGE(N20:N34),1)</f>
        <v>32</v>
      </c>
      <c r="O41" s="23">
        <f>ROUND(AVERAGE(O20:O34),1)</f>
        <v>10.3</v>
      </c>
      <c r="P41" s="23">
        <f>ROUND(AVERAGE(P20:P34),1)</f>
        <v>34.9</v>
      </c>
      <c r="R41" s="23">
        <f>ROUND(AVERAGE(R20:R34),1)</f>
        <v>5.1</v>
      </c>
    </row>
    <row r="42" spans="12:18" ht="21" customHeight="1">
      <c r="L42" s="16" t="s">
        <v>41</v>
      </c>
      <c r="M42" s="23">
        <f>ROUND(AVERAGE(M6:M34),1)</f>
        <v>55</v>
      </c>
      <c r="N42" s="23">
        <f>ROUND(AVERAGE(N6:N34),1)</f>
        <v>24.1</v>
      </c>
      <c r="O42" s="23">
        <f>ROUND(AVERAGE(O6:O34),1)</f>
        <v>6.5</v>
      </c>
      <c r="P42" s="23">
        <f>ROUND(AVERAGE(P6:P34),1)</f>
        <v>24.4</v>
      </c>
      <c r="R42" s="23">
        <f>ROUND(AVERAGE(R6:R34),1)</f>
        <v>5.2</v>
      </c>
    </row>
    <row r="43" spans="1:14" ht="21" customHeight="1">
      <c r="A43" s="62"/>
      <c r="B43" s="62"/>
      <c r="M43" s="4" t="s">
        <v>48</v>
      </c>
      <c r="N43" s="4"/>
    </row>
    <row r="44" ht="17.25">
      <c r="B44" s="62"/>
    </row>
    <row r="55" ht="17.25">
      <c r="B55" s="62"/>
    </row>
    <row r="56" ht="17.25">
      <c r="B56" s="62"/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57" r:id="rId1"/>
  <headerFooter alignWithMargins="0">
    <oddHeader>&amp;L&amp;"ＭＳ ゴシック,標準"&amp;24１４　基金の状況（１９年度末現在高）</oddHeader>
  </headerFooter>
  <colBreaks count="1" manualBreakCount="1">
    <brk id="10" min="1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55" zoomScaleNormal="5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52" customWidth="1"/>
    <col min="2" max="2" width="11.5" style="52" bestFit="1" customWidth="1"/>
    <col min="3" max="5" width="14.41015625" style="0" bestFit="1" customWidth="1"/>
    <col min="6" max="6" width="15.58203125" style="0" bestFit="1" customWidth="1"/>
    <col min="7" max="7" width="14.41015625" style="0" bestFit="1" customWidth="1"/>
    <col min="8" max="8" width="11.66015625" style="0" bestFit="1" customWidth="1"/>
    <col min="9" max="9" width="14.41015625" style="0" bestFit="1" customWidth="1"/>
    <col min="10" max="10" width="2.66015625" style="0" customWidth="1"/>
    <col min="11" max="11" width="15.66015625" style="0" bestFit="1" customWidth="1"/>
    <col min="12" max="12" width="15.66015625" style="0" customWidth="1"/>
    <col min="13" max="13" width="11.83203125" style="0" bestFit="1" customWidth="1"/>
    <col min="14" max="14" width="14" style="0" bestFit="1" customWidth="1"/>
    <col min="15" max="15" width="9.41015625" style="0" bestFit="1" customWidth="1"/>
    <col min="16" max="16" width="12.66015625" style="0" bestFit="1" customWidth="1"/>
  </cols>
  <sheetData>
    <row r="1" spans="2:12" ht="17.25">
      <c r="B1" s="52" t="s">
        <v>42</v>
      </c>
      <c r="K1" s="4"/>
      <c r="L1" s="4"/>
    </row>
    <row r="2" spans="1:16" ht="17.25">
      <c r="A2" s="64"/>
      <c r="B2" s="53"/>
      <c r="C2" s="3"/>
      <c r="D2" s="3"/>
      <c r="E2" s="3"/>
      <c r="F2" s="3"/>
      <c r="G2" s="3"/>
      <c r="H2" s="3"/>
      <c r="I2" s="42" t="s">
        <v>0</v>
      </c>
      <c r="K2" s="42"/>
      <c r="L2" s="42" t="s">
        <v>0</v>
      </c>
      <c r="M2" s="3"/>
      <c r="N2" s="3"/>
      <c r="P2" s="42" t="s">
        <v>47</v>
      </c>
    </row>
    <row r="3" spans="1:16" ht="17.25">
      <c r="A3" s="65"/>
      <c r="B3" s="54"/>
      <c r="C3" s="8"/>
      <c r="D3" s="8"/>
      <c r="E3" s="8"/>
      <c r="F3" s="8"/>
      <c r="G3" s="8"/>
      <c r="H3" s="8"/>
      <c r="I3" s="8"/>
      <c r="K3" s="17"/>
      <c r="L3" s="18"/>
      <c r="M3" s="17"/>
      <c r="N3" s="36"/>
      <c r="O3" s="36"/>
      <c r="P3" s="18"/>
    </row>
    <row r="4" spans="1:16" ht="17.25">
      <c r="A4" s="65"/>
      <c r="B4" s="55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K4" s="9" t="s">
        <v>9</v>
      </c>
      <c r="L4" s="9" t="s">
        <v>61</v>
      </c>
      <c r="M4" s="9" t="s">
        <v>10</v>
      </c>
      <c r="N4" s="9" t="s">
        <v>2</v>
      </c>
      <c r="O4" s="38" t="s">
        <v>45</v>
      </c>
      <c r="P4" s="38" t="s">
        <v>46</v>
      </c>
    </row>
    <row r="5" spans="1:16" ht="17.25">
      <c r="A5" s="65"/>
      <c r="B5" s="56"/>
      <c r="C5" s="10"/>
      <c r="D5" s="10"/>
      <c r="E5" s="11" t="s">
        <v>11</v>
      </c>
      <c r="F5" s="11" t="s">
        <v>12</v>
      </c>
      <c r="G5" s="10"/>
      <c r="H5" s="11" t="s">
        <v>13</v>
      </c>
      <c r="I5" s="11" t="s">
        <v>14</v>
      </c>
      <c r="K5" s="10"/>
      <c r="L5" s="70" t="s">
        <v>62</v>
      </c>
      <c r="M5" s="11" t="s">
        <v>15</v>
      </c>
      <c r="N5" s="11" t="s">
        <v>15</v>
      </c>
      <c r="O5" s="39" t="s">
        <v>15</v>
      </c>
      <c r="P5" s="39" t="s">
        <v>15</v>
      </c>
    </row>
    <row r="6" spans="1:16" ht="21.75" customHeight="1">
      <c r="A6" s="65"/>
      <c r="B6" s="57" t="s">
        <v>16</v>
      </c>
      <c r="C6" s="25">
        <f>+'当年度'!C6-'前年度'!C6</f>
        <v>470554</v>
      </c>
      <c r="D6" s="25">
        <f>+'当年度'!D6-'前年度'!D6</f>
        <v>-581886</v>
      </c>
      <c r="E6" s="25">
        <f>+'当年度'!E6-'前年度'!E6</f>
        <v>3661813</v>
      </c>
      <c r="F6" s="25">
        <f>+'当年度'!F6-'前年度'!F6</f>
        <v>3550481</v>
      </c>
      <c r="G6" s="25">
        <f>+'当年度'!G6-'前年度'!G6</f>
        <v>11825</v>
      </c>
      <c r="H6" s="25">
        <f>+'当年度'!H6-'前年度'!H6</f>
        <v>0</v>
      </c>
      <c r="I6" s="25">
        <f>+'当年度'!I6-'前年度'!I6</f>
        <v>11825</v>
      </c>
      <c r="K6" s="28">
        <f>+'当年度'!K6-'前年度'!K6</f>
        <v>1250996</v>
      </c>
      <c r="L6" s="28">
        <f>+'当年度'!L6-'前年度'!L6</f>
        <v>-182976</v>
      </c>
      <c r="M6" s="32">
        <f>+'当年度'!M6-'前年度'!M6</f>
        <v>5</v>
      </c>
      <c r="N6" s="32">
        <f>+'当年度'!N6-'前年度'!N6</f>
        <v>0.3000000000000007</v>
      </c>
      <c r="O6" s="66">
        <f>+'当年度'!O6-'前年度'!O6</f>
        <v>-1</v>
      </c>
      <c r="P6" s="66">
        <f>+'当年度'!P6-'前年度'!P6</f>
        <v>5.699999999999999</v>
      </c>
    </row>
    <row r="7" spans="1:16" ht="21.75" customHeight="1">
      <c r="A7" s="65"/>
      <c r="B7" s="58" t="s">
        <v>17</v>
      </c>
      <c r="C7" s="24">
        <f>+'当年度'!C7-'前年度'!C7</f>
        <v>-1434741</v>
      </c>
      <c r="D7" s="24">
        <f>+'当年度'!D7-'前年度'!D7</f>
        <v>16320</v>
      </c>
      <c r="E7" s="24">
        <f>+'当年度'!E7-'前年度'!E7</f>
        <v>2807618</v>
      </c>
      <c r="F7" s="24">
        <f>+'当年度'!F7-'前年度'!F7</f>
        <v>1389197</v>
      </c>
      <c r="G7" s="24">
        <f>+'当年度'!G7-'前年度'!G7</f>
        <v>0</v>
      </c>
      <c r="H7" s="24">
        <f>+'当年度'!H7-'前年度'!H7</f>
        <v>0</v>
      </c>
      <c r="I7" s="24">
        <f>+'当年度'!I7-'前年度'!I7</f>
        <v>0</v>
      </c>
      <c r="K7" s="27">
        <f>+'当年度'!K7-'前年度'!K7</f>
        <v>3599988</v>
      </c>
      <c r="L7" s="27">
        <f>+'当年度'!L7-'前年度'!L7</f>
        <v>-148510</v>
      </c>
      <c r="M7" s="31">
        <f>+'当年度'!M7-'前年度'!M7</f>
        <v>1</v>
      </c>
      <c r="N7" s="31">
        <f>+'当年度'!N7-'前年度'!N7</f>
        <v>-2.3000000000000003</v>
      </c>
      <c r="O7" s="44">
        <f>+'当年度'!O7-'前年度'!O7</f>
        <v>0</v>
      </c>
      <c r="P7" s="44">
        <f>+'当年度'!P7-'前年度'!P7</f>
        <v>3.3000000000000007</v>
      </c>
    </row>
    <row r="8" spans="1:16" ht="21.75" customHeight="1">
      <c r="A8" s="65"/>
      <c r="B8" s="58" t="s">
        <v>18</v>
      </c>
      <c r="C8" s="24">
        <f>+'当年度'!C8-'前年度'!C8</f>
        <v>242274</v>
      </c>
      <c r="D8" s="24">
        <f>+'当年度'!D8-'前年度'!D8</f>
        <v>4374</v>
      </c>
      <c r="E8" s="24">
        <f>+'当年度'!E8-'前年度'!E8</f>
        <v>6637</v>
      </c>
      <c r="F8" s="24">
        <f>+'当年度'!F8-'前年度'!F8</f>
        <v>253285</v>
      </c>
      <c r="G8" s="24">
        <f>+'当年度'!G8-'前年度'!G8</f>
        <v>5383</v>
      </c>
      <c r="H8" s="24">
        <f>+'当年度'!H8-'前年度'!H8</f>
        <v>392</v>
      </c>
      <c r="I8" s="24">
        <f>+'当年度'!I8-'前年度'!I8</f>
        <v>5775</v>
      </c>
      <c r="K8" s="27">
        <f>+'当年度'!K8-'前年度'!K8</f>
        <v>295952</v>
      </c>
      <c r="L8" s="27">
        <f>+'当年度'!L8-'前年度'!L8</f>
        <v>-84010</v>
      </c>
      <c r="M8" s="31">
        <f>+'当年度'!M8-'前年度'!M8</f>
        <v>0.3999999999999986</v>
      </c>
      <c r="N8" s="31">
        <f>+'当年度'!N8-'前年度'!N8</f>
        <v>0.6999999999999993</v>
      </c>
      <c r="O8" s="44">
        <f>+'当年度'!O8-'前年度'!O8</f>
        <v>0</v>
      </c>
      <c r="P8" s="44">
        <f>+'当年度'!P8-'前年度'!P8</f>
        <v>-0.1999999999999993</v>
      </c>
    </row>
    <row r="9" spans="1:16" ht="21.75" customHeight="1">
      <c r="A9" s="65"/>
      <c r="B9" s="58" t="s">
        <v>19</v>
      </c>
      <c r="C9" s="24">
        <f>+'当年度'!C9-'前年度'!C9</f>
        <v>176666</v>
      </c>
      <c r="D9" s="24">
        <f>+'当年度'!D9-'前年度'!D9</f>
        <v>-51323</v>
      </c>
      <c r="E9" s="24">
        <f>+'当年度'!E9-'前年度'!E9</f>
        <v>650153</v>
      </c>
      <c r="F9" s="24">
        <f>+'当年度'!F9-'前年度'!F9</f>
        <v>775496</v>
      </c>
      <c r="G9" s="24">
        <f>+'当年度'!G9-'前年度'!G9</f>
        <v>3415</v>
      </c>
      <c r="H9" s="24">
        <f>+'当年度'!H9-'前年度'!H9</f>
        <v>0</v>
      </c>
      <c r="I9" s="24">
        <f>+'当年度'!I9-'前年度'!I9</f>
        <v>3415</v>
      </c>
      <c r="K9" s="27">
        <f>+'当年度'!K9-'前年度'!K9</f>
        <v>232307</v>
      </c>
      <c r="L9" s="27">
        <f>+'当年度'!L9-'前年度'!L9</f>
        <v>-103346</v>
      </c>
      <c r="M9" s="31">
        <f>+'当年度'!M9-'前年度'!M9</f>
        <v>1.8000000000000043</v>
      </c>
      <c r="N9" s="31">
        <f>+'当年度'!N9-'前年度'!N9</f>
        <v>0.3999999999999986</v>
      </c>
      <c r="O9" s="44">
        <f>+'当年度'!O9-'前年度'!O9</f>
        <v>-0.09999999999999987</v>
      </c>
      <c r="P9" s="44">
        <f>+'当年度'!P9-'前年度'!P9</f>
        <v>1.5999999999999996</v>
      </c>
    </row>
    <row r="10" spans="1:16" ht="21.75" customHeight="1">
      <c r="A10" s="65"/>
      <c r="B10" s="58" t="s">
        <v>20</v>
      </c>
      <c r="C10" s="24">
        <f>+'当年度'!C10-'前年度'!C10</f>
        <v>3209272</v>
      </c>
      <c r="D10" s="24">
        <f>+'当年度'!D10-'前年度'!D10</f>
        <v>24</v>
      </c>
      <c r="E10" s="24">
        <f>+'当年度'!E10-'前年度'!E10</f>
        <v>-178385</v>
      </c>
      <c r="F10" s="24">
        <f>+'当年度'!F10-'前年度'!F10</f>
        <v>3030911</v>
      </c>
      <c r="G10" s="24">
        <f>+'当年度'!G10-'前年度'!G10</f>
        <v>0</v>
      </c>
      <c r="H10" s="24">
        <f>+'当年度'!H10-'前年度'!H10</f>
        <v>0</v>
      </c>
      <c r="I10" s="24">
        <f>+'当年度'!I10-'前年度'!I10</f>
        <v>0</v>
      </c>
      <c r="K10" s="27">
        <f>+'当年度'!K10-'前年度'!K10</f>
        <v>255729</v>
      </c>
      <c r="L10" s="27">
        <f>+'当年度'!L10-'前年度'!L10</f>
        <v>-81493</v>
      </c>
      <c r="M10" s="31">
        <f>+'当年度'!M10-'前年度'!M10</f>
        <v>10.799999999999999</v>
      </c>
      <c r="N10" s="31">
        <f>+'当年度'!N10-'前年度'!N10</f>
        <v>11.5</v>
      </c>
      <c r="O10" s="44">
        <f>+'当年度'!O10-'前年度'!O10</f>
        <v>0</v>
      </c>
      <c r="P10" s="44">
        <f>+'当年度'!P10-'前年度'!P10</f>
        <v>-0.6999999999999993</v>
      </c>
    </row>
    <row r="11" spans="1:16" ht="21.75" customHeight="1">
      <c r="A11" s="65"/>
      <c r="B11" s="58" t="s">
        <v>21</v>
      </c>
      <c r="C11" s="24">
        <f>+'当年度'!C11-'前年度'!C11</f>
        <v>-1410821</v>
      </c>
      <c r="D11" s="24">
        <f>+'当年度'!D11-'前年度'!D11</f>
        <v>58331</v>
      </c>
      <c r="E11" s="24">
        <f>+'当年度'!E11-'前年度'!E11</f>
        <v>-1769</v>
      </c>
      <c r="F11" s="24">
        <f>+'当年度'!F11-'前年度'!F11</f>
        <v>-1354259</v>
      </c>
      <c r="G11" s="24">
        <f>+'当年度'!G11-'前年度'!G11</f>
        <v>0</v>
      </c>
      <c r="H11" s="24">
        <f>+'当年度'!H11-'前年度'!H11</f>
        <v>0</v>
      </c>
      <c r="I11" s="24">
        <f>+'当年度'!I11-'前年度'!I11</f>
        <v>0</v>
      </c>
      <c r="K11" s="27">
        <f>+'当年度'!K11-'前年度'!K11</f>
        <v>-157107</v>
      </c>
      <c r="L11" s="27">
        <f>+'当年度'!L11-'前年度'!L11</f>
        <v>-93434</v>
      </c>
      <c r="M11" s="31">
        <f>+'当年度'!M11-'前年度'!M11</f>
        <v>-3.3000000000000043</v>
      </c>
      <c r="N11" s="31">
        <f>+'当年度'!N11-'前年度'!N11</f>
        <v>-3.6000000000000014</v>
      </c>
      <c r="O11" s="44">
        <f>+'当年度'!O11-'前年度'!O11</f>
        <v>0.1999999999999993</v>
      </c>
      <c r="P11" s="44">
        <f>+'当年度'!P11-'前年度'!P11</f>
        <v>0</v>
      </c>
    </row>
    <row r="12" spans="1:16" ht="21.75" customHeight="1">
      <c r="A12" s="65"/>
      <c r="B12" s="58" t="s">
        <v>22</v>
      </c>
      <c r="C12" s="24">
        <f>+'当年度'!C12-'前年度'!C12</f>
        <v>92645</v>
      </c>
      <c r="D12" s="24">
        <f>+'当年度'!D12-'前年度'!D12</f>
        <v>17</v>
      </c>
      <c r="E12" s="24">
        <f>+'当年度'!E12-'前年度'!E12</f>
        <v>130916</v>
      </c>
      <c r="F12" s="24">
        <f>+'当年度'!F12-'前年度'!F12</f>
        <v>223578</v>
      </c>
      <c r="G12" s="24">
        <f>+'当年度'!G12-'前年度'!G12</f>
        <v>-2525</v>
      </c>
      <c r="H12" s="24">
        <f>+'当年度'!H12-'前年度'!H12</f>
        <v>0</v>
      </c>
      <c r="I12" s="24">
        <f>+'当年度'!I12-'前年度'!I12</f>
        <v>-2525</v>
      </c>
      <c r="K12" s="27">
        <f>+'当年度'!K12-'前年度'!K12</f>
        <v>-4934</v>
      </c>
      <c r="L12" s="27">
        <f>+'当年度'!L12-'前年度'!L12</f>
        <v>-42923</v>
      </c>
      <c r="M12" s="31">
        <f>+'当年度'!M12-'前年度'!M12</f>
        <v>1.5</v>
      </c>
      <c r="N12" s="31">
        <f>+'当年度'!N12-'前年度'!N12</f>
        <v>0.6000000000000001</v>
      </c>
      <c r="O12" s="44">
        <f>+'当年度'!O12-'前年度'!O12</f>
        <v>0</v>
      </c>
      <c r="P12" s="44">
        <f>+'当年度'!P12-'前年度'!P12</f>
        <v>0.7999999999999989</v>
      </c>
    </row>
    <row r="13" spans="1:16" ht="21.75" customHeight="1">
      <c r="A13" s="65"/>
      <c r="B13" s="58" t="s">
        <v>23</v>
      </c>
      <c r="C13" s="24">
        <f>+'当年度'!C13-'前年度'!C13</f>
        <v>204053</v>
      </c>
      <c r="D13" s="24">
        <f>+'当年度'!D13-'前年度'!D13</f>
        <v>65940</v>
      </c>
      <c r="E13" s="24">
        <f>+'当年度'!E13-'前年度'!E13</f>
        <v>57843</v>
      </c>
      <c r="F13" s="24">
        <f>+'当年度'!F13-'前年度'!F13</f>
        <v>327836</v>
      </c>
      <c r="G13" s="24">
        <f>+'当年度'!G13-'前年度'!G13</f>
        <v>0</v>
      </c>
      <c r="H13" s="24">
        <f>+'当年度'!H13-'前年度'!H13</f>
        <v>0</v>
      </c>
      <c r="I13" s="24">
        <f>+'当年度'!I13-'前年度'!I13</f>
        <v>0</v>
      </c>
      <c r="K13" s="27">
        <f>+'当年度'!K13-'前年度'!K13</f>
        <v>55429</v>
      </c>
      <c r="L13" s="27">
        <f>+'当年度'!L13-'前年度'!L13</f>
        <v>-14866</v>
      </c>
      <c r="M13" s="31">
        <f>+'当年度'!M13-'前年度'!M13</f>
        <v>5.699999999999999</v>
      </c>
      <c r="N13" s="31">
        <f>+'当年度'!N13-'前年度'!N13</f>
        <v>3.5</v>
      </c>
      <c r="O13" s="44">
        <f>+'当年度'!O13-'前年度'!O13</f>
        <v>1.2000000000000002</v>
      </c>
      <c r="P13" s="44">
        <f>+'当年度'!P13-'前年度'!P13</f>
        <v>1</v>
      </c>
    </row>
    <row r="14" spans="1:16" ht="21.75" customHeight="1">
      <c r="A14" s="65"/>
      <c r="B14" s="58" t="s">
        <v>24</v>
      </c>
      <c r="C14" s="24">
        <f>+'当年度'!C14-'前年度'!C14</f>
        <v>1091800</v>
      </c>
      <c r="D14" s="24">
        <f>+'当年度'!D14-'前年度'!D14</f>
        <v>1841</v>
      </c>
      <c r="E14" s="24">
        <f>+'当年度'!E14-'前年度'!E14</f>
        <v>1665867</v>
      </c>
      <c r="F14" s="24">
        <f>+'当年度'!F14-'前年度'!F14</f>
        <v>2759508</v>
      </c>
      <c r="G14" s="24">
        <f>+'当年度'!G14-'前年度'!G14</f>
        <v>0</v>
      </c>
      <c r="H14" s="24">
        <f>+'当年度'!H14-'前年度'!H14</f>
        <v>0</v>
      </c>
      <c r="I14" s="24">
        <f>+'当年度'!I14-'前年度'!I14</f>
        <v>0</v>
      </c>
      <c r="K14" s="27">
        <f>+'当年度'!K14-'前年度'!K14</f>
        <v>1043143</v>
      </c>
      <c r="L14" s="27">
        <f>+'当年度'!L14-'前年度'!L14</f>
        <v>-32065</v>
      </c>
      <c r="M14" s="31">
        <f>+'当年度'!M14-'前年度'!M14</f>
        <v>14.5</v>
      </c>
      <c r="N14" s="31">
        <f>+'当年度'!N14-'前年度'!N14</f>
        <v>5.300000000000001</v>
      </c>
      <c r="O14" s="44">
        <f>+'当年度'!O14-'前年度'!O14</f>
        <v>-0.10000000000000009</v>
      </c>
      <c r="P14" s="44">
        <f>+'当年度'!P14-'前年度'!P14</f>
        <v>9.299999999999999</v>
      </c>
    </row>
    <row r="15" spans="1:16" ht="21.75" customHeight="1">
      <c r="A15" s="65"/>
      <c r="B15" s="58" t="s">
        <v>25</v>
      </c>
      <c r="C15" s="24">
        <f>+'当年度'!C15-'前年度'!C15</f>
        <v>54218</v>
      </c>
      <c r="D15" s="24">
        <f>+'当年度'!D15-'前年度'!D15</f>
        <v>-9534</v>
      </c>
      <c r="E15" s="24">
        <f>+'当年度'!E15-'前年度'!E15</f>
        <v>93677</v>
      </c>
      <c r="F15" s="24">
        <f>+'当年度'!F15-'前年度'!F15</f>
        <v>138361</v>
      </c>
      <c r="G15" s="24">
        <f>+'当年度'!G15-'前年度'!G15</f>
        <v>0</v>
      </c>
      <c r="H15" s="24">
        <f>+'当年度'!H15-'前年度'!H15</f>
        <v>0</v>
      </c>
      <c r="I15" s="24">
        <f>+'当年度'!I15-'前年度'!I15</f>
        <v>0</v>
      </c>
      <c r="K15" s="27">
        <f>+'当年度'!K15-'前年度'!K15</f>
        <v>74871</v>
      </c>
      <c r="L15" s="27">
        <f>+'当年度'!L15-'前年度'!L15</f>
        <v>-14895</v>
      </c>
      <c r="M15" s="31">
        <f>+'当年度'!M15-'前年度'!M15</f>
        <v>2.099999999999998</v>
      </c>
      <c r="N15" s="31">
        <f>+'当年度'!N15-'前年度'!N15</f>
        <v>0.7999999999999998</v>
      </c>
      <c r="O15" s="44">
        <f>+'当年度'!O15-'前年度'!O15</f>
        <v>-0.20000000000000018</v>
      </c>
      <c r="P15" s="44">
        <f>+'当年度'!P15-'前年度'!P15</f>
        <v>1.4000000000000004</v>
      </c>
    </row>
    <row r="16" spans="1:16" ht="21.75" customHeight="1">
      <c r="A16" s="65"/>
      <c r="B16" s="58" t="s">
        <v>26</v>
      </c>
      <c r="C16" s="24">
        <f>+'当年度'!C16-'前年度'!C16</f>
        <v>137400</v>
      </c>
      <c r="D16" s="24">
        <f>+'当年度'!D16-'前年度'!D16</f>
        <v>-22925</v>
      </c>
      <c r="E16" s="24">
        <f>+'当年度'!E16-'前年度'!E16</f>
        <v>58782</v>
      </c>
      <c r="F16" s="24">
        <f>+'当年度'!F16-'前年度'!F16</f>
        <v>173257</v>
      </c>
      <c r="G16" s="24">
        <f>+'当年度'!G16-'前年度'!G16</f>
        <v>50000</v>
      </c>
      <c r="H16" s="24">
        <f>+'当年度'!H16-'前年度'!H16</f>
        <v>0</v>
      </c>
      <c r="I16" s="24">
        <f>+'当年度'!I16-'前年度'!I16</f>
        <v>50000</v>
      </c>
      <c r="K16" s="27">
        <f>+'当年度'!K16-'前年度'!K16</f>
        <v>134908</v>
      </c>
      <c r="L16" s="27">
        <f>+'当年度'!L16-'前年度'!L16</f>
        <v>-18105</v>
      </c>
      <c r="M16" s="31">
        <f>+'当年度'!M16-'前年度'!M16</f>
        <v>1.6000000000000014</v>
      </c>
      <c r="N16" s="31">
        <f>+'当年度'!N16-'前年度'!N16</f>
        <v>1.2999999999999972</v>
      </c>
      <c r="O16" s="44">
        <f>+'当年度'!O16-'前年度'!O16</f>
        <v>-0.3999999999999999</v>
      </c>
      <c r="P16" s="44">
        <f>+'当年度'!P16-'前年度'!P16</f>
        <v>0.6999999999999993</v>
      </c>
    </row>
    <row r="17" spans="1:16" ht="21.75" customHeight="1">
      <c r="A17" s="65"/>
      <c r="B17" s="59" t="s">
        <v>51</v>
      </c>
      <c r="C17" s="24">
        <f>+'当年度'!C17-'前年度'!C17</f>
        <v>-992177</v>
      </c>
      <c r="D17" s="24">
        <f>+'当年度'!D17-'前年度'!D17</f>
        <v>902</v>
      </c>
      <c r="E17" s="24">
        <f>+'当年度'!E17-'前年度'!E17</f>
        <v>18655</v>
      </c>
      <c r="F17" s="24">
        <f>+'当年度'!F17-'前年度'!F17</f>
        <v>-972620</v>
      </c>
      <c r="G17" s="24">
        <f>+'当年度'!G17-'前年度'!G17</f>
        <v>0</v>
      </c>
      <c r="H17" s="24">
        <f>+'当年度'!H17-'前年度'!H17</f>
        <v>0</v>
      </c>
      <c r="I17" s="24">
        <f>+'当年度'!I17-'前年度'!I17</f>
        <v>0</v>
      </c>
      <c r="K17" s="27">
        <f>+'当年度'!K17-'前年度'!K17</f>
        <v>-505692</v>
      </c>
      <c r="L17" s="27">
        <f>+'当年度'!L17-'前年度'!L17</f>
        <v>-40927</v>
      </c>
      <c r="M17" s="31">
        <f>+'当年度'!M17-'前年度'!M17</f>
        <v>-4.799999999999997</v>
      </c>
      <c r="N17" s="31">
        <f>+'当年度'!N17-'前年度'!N17</f>
        <v>-6.199999999999999</v>
      </c>
      <c r="O17" s="44">
        <f>+'当年度'!O17-'前年度'!O17</f>
        <v>0.09999999999999964</v>
      </c>
      <c r="P17" s="44">
        <f>+'当年度'!P17-'前年度'!P17</f>
        <v>1.1999999999999993</v>
      </c>
    </row>
    <row r="18" spans="1:16" ht="21.75" customHeight="1">
      <c r="A18" s="65"/>
      <c r="B18" s="58" t="s">
        <v>53</v>
      </c>
      <c r="C18" s="24">
        <f>+'当年度'!C18-'前年度'!C18</f>
        <v>-493011</v>
      </c>
      <c r="D18" s="24">
        <f>+'当年度'!D18-'前年度'!D18</f>
        <v>6411</v>
      </c>
      <c r="E18" s="24">
        <f>+'当年度'!E18-'前年度'!E18</f>
        <v>213442</v>
      </c>
      <c r="F18" s="24">
        <f>+'当年度'!F18-'前年度'!F18</f>
        <v>-273158</v>
      </c>
      <c r="G18" s="24">
        <f>+'当年度'!G18-'前年度'!G18</f>
        <v>0</v>
      </c>
      <c r="H18" s="24">
        <f>+'当年度'!H18-'前年度'!H18</f>
        <v>0</v>
      </c>
      <c r="I18" s="24">
        <f>+'当年度'!I18-'前年度'!I18</f>
        <v>0</v>
      </c>
      <c r="K18" s="27">
        <f>+'当年度'!K18-'前年度'!K18</f>
        <v>259225</v>
      </c>
      <c r="L18" s="27">
        <f>+'当年度'!L18-'前年度'!L18</f>
        <v>-50476</v>
      </c>
      <c r="M18" s="31">
        <f>+'当年度'!M18-'前年度'!M18</f>
        <v>-2.1999999999999993</v>
      </c>
      <c r="N18" s="31">
        <f>+'当年度'!N18-'前年度'!N18</f>
        <v>-3.3</v>
      </c>
      <c r="O18" s="44">
        <f>+'当年度'!O18-'前年度'!O18</f>
        <v>0</v>
      </c>
      <c r="P18" s="44">
        <f>+'当年度'!P18-'前年度'!P18</f>
        <v>1.0999999999999996</v>
      </c>
    </row>
    <row r="19" spans="1:16" ht="21.75" customHeight="1">
      <c r="A19" s="65"/>
      <c r="B19" s="60" t="s">
        <v>54</v>
      </c>
      <c r="C19" s="24">
        <f>+'当年度'!C19-'前年度'!C19</f>
        <v>-90398</v>
      </c>
      <c r="D19" s="24">
        <f>+'当年度'!D19-'前年度'!D19</f>
        <v>-19512</v>
      </c>
      <c r="E19" s="24">
        <f>+'当年度'!E19-'前年度'!E19</f>
        <v>59467</v>
      </c>
      <c r="F19" s="24">
        <f>+'当年度'!F19-'前年度'!F19</f>
        <v>-50443</v>
      </c>
      <c r="G19" s="24">
        <f>+'当年度'!G19-'前年度'!G19</f>
        <v>-324283</v>
      </c>
      <c r="H19" s="24">
        <f>+'当年度'!H19-'前年度'!H19</f>
        <v>0</v>
      </c>
      <c r="I19" s="24">
        <f>+'当年度'!I19-'前年度'!I19</f>
        <v>-324283</v>
      </c>
      <c r="K19" s="27">
        <f>+'当年度'!K19-'前年度'!K19</f>
        <v>568726</v>
      </c>
      <c r="L19" s="27">
        <f>+'当年度'!L19-'前年度'!L19</f>
        <v>-74191</v>
      </c>
      <c r="M19" s="31">
        <f>+'当年度'!M19-'前年度'!M19</f>
        <v>-0.7999999999999972</v>
      </c>
      <c r="N19" s="31">
        <f>+'当年度'!N19-'前年度'!N19</f>
        <v>-0.5</v>
      </c>
      <c r="O19" s="44">
        <f>+'当年度'!O19-'前年度'!O19</f>
        <v>-0.09999999999999998</v>
      </c>
      <c r="P19" s="44">
        <f>+'当年度'!P19-'前年度'!P19</f>
        <v>-0.1999999999999993</v>
      </c>
    </row>
    <row r="20" spans="1:16" ht="21.75" customHeight="1">
      <c r="A20" s="65"/>
      <c r="B20" s="58" t="s">
        <v>27</v>
      </c>
      <c r="C20" s="24">
        <f>+'当年度'!C20-'前年度'!C20</f>
        <v>94997</v>
      </c>
      <c r="D20" s="24">
        <f>+'当年度'!D20-'前年度'!D20</f>
        <v>2785</v>
      </c>
      <c r="E20" s="24">
        <f>+'当年度'!E20-'前年度'!E20</f>
        <v>21637</v>
      </c>
      <c r="F20" s="24">
        <f>+'当年度'!F20-'前年度'!F20</f>
        <v>119419</v>
      </c>
      <c r="G20" s="24">
        <f>+'当年度'!G20-'前年度'!G20</f>
        <v>434</v>
      </c>
      <c r="H20" s="24">
        <f>+'当年度'!H20-'前年度'!H20</f>
        <v>130</v>
      </c>
      <c r="I20" s="24">
        <f>+'当年度'!I20-'前年度'!I20</f>
        <v>564</v>
      </c>
      <c r="K20" s="27">
        <f>+'当年度'!K20-'前年度'!K20</f>
        <v>110168</v>
      </c>
      <c r="L20" s="27">
        <f>+'当年度'!L20-'前年度'!L20</f>
        <v>-8216</v>
      </c>
      <c r="M20" s="31">
        <f>+'当年度'!M20-'前年度'!M20</f>
        <v>-3.0999999999999943</v>
      </c>
      <c r="N20" s="31">
        <f>+'当年度'!N20-'前年度'!N20</f>
        <v>1.2999999999999972</v>
      </c>
      <c r="O20" s="44">
        <f>+'当年度'!O20-'前年度'!O20</f>
        <v>-1.7999999999999972</v>
      </c>
      <c r="P20" s="44">
        <f>+'当年度'!P20-'前年度'!P20</f>
        <v>-2.6000000000000014</v>
      </c>
    </row>
    <row r="21" spans="1:16" ht="21.75" customHeight="1">
      <c r="A21" s="65"/>
      <c r="B21" s="58" t="s">
        <v>28</v>
      </c>
      <c r="C21" s="24">
        <f>+'当年度'!C21-'前年度'!C21</f>
        <v>6151</v>
      </c>
      <c r="D21" s="24">
        <f>+'当年度'!D21-'前年度'!D21</f>
        <v>0</v>
      </c>
      <c r="E21" s="24">
        <f>+'当年度'!E21-'前年度'!E21</f>
        <v>-140137</v>
      </c>
      <c r="F21" s="24">
        <f>+'当年度'!F21-'前年度'!F21</f>
        <v>-133986</v>
      </c>
      <c r="G21" s="24">
        <f>+'当年度'!G21-'前年度'!G21</f>
        <v>-808</v>
      </c>
      <c r="H21" s="24">
        <f>+'当年度'!H21-'前年度'!H21</f>
        <v>0</v>
      </c>
      <c r="I21" s="24">
        <f>+'当年度'!I21-'前年度'!I21</f>
        <v>-808</v>
      </c>
      <c r="K21" s="27">
        <f>+'当年度'!K21-'前年度'!K21</f>
        <v>-27210</v>
      </c>
      <c r="L21" s="27">
        <f>+'当年度'!L21-'前年度'!L21</f>
        <v>-16508</v>
      </c>
      <c r="M21" s="31">
        <f>+'当年度'!M21-'前年度'!M21</f>
        <v>-2.299999999999997</v>
      </c>
      <c r="N21" s="31">
        <f>+'当年度'!N21-'前年度'!N21</f>
        <v>0.29999999999999716</v>
      </c>
      <c r="O21" s="44">
        <f>+'当年度'!O21-'前年度'!O21</f>
        <v>0</v>
      </c>
      <c r="P21" s="44">
        <f>+'当年度'!P21-'前年度'!P21</f>
        <v>-2.6000000000000014</v>
      </c>
    </row>
    <row r="22" spans="1:16" ht="21.75" customHeight="1">
      <c r="A22" s="65"/>
      <c r="B22" s="58" t="s">
        <v>29</v>
      </c>
      <c r="C22" s="24">
        <f>+'当年度'!C22-'前年度'!C22</f>
        <v>-46167</v>
      </c>
      <c r="D22" s="24">
        <f>+'当年度'!D22-'前年度'!D22</f>
        <v>-23648</v>
      </c>
      <c r="E22" s="24">
        <f>+'当年度'!E22-'前年度'!E22</f>
        <v>-39305</v>
      </c>
      <c r="F22" s="24">
        <f>+'当年度'!F22-'前年度'!F22</f>
        <v>-109120</v>
      </c>
      <c r="G22" s="24">
        <f>+'当年度'!G22-'前年度'!G22</f>
        <v>1338</v>
      </c>
      <c r="H22" s="24">
        <f>+'当年度'!H22-'前年度'!H22</f>
        <v>0</v>
      </c>
      <c r="I22" s="24">
        <f>+'当年度'!I22-'前年度'!I22</f>
        <v>1338</v>
      </c>
      <c r="K22" s="27">
        <f>+'当年度'!K22-'前年度'!K22</f>
        <v>-72500</v>
      </c>
      <c r="L22" s="27">
        <f>+'当年度'!L22-'前年度'!L22</f>
        <v>-21997</v>
      </c>
      <c r="M22" s="31">
        <f>+'当年度'!M22-'前年度'!M22</f>
        <v>-0.5999999999999943</v>
      </c>
      <c r="N22" s="31">
        <f>+'当年度'!N22-'前年度'!N22</f>
        <v>-0.29999999999999716</v>
      </c>
      <c r="O22" s="44">
        <f>+'当年度'!O22-'前年度'!O22</f>
        <v>-0.3000000000000007</v>
      </c>
      <c r="P22" s="44">
        <f>+'当年度'!P22-'前年度'!P22</f>
        <v>-0.10000000000000142</v>
      </c>
    </row>
    <row r="23" spans="1:16" ht="21.75" customHeight="1">
      <c r="A23" s="65"/>
      <c r="B23" s="58" t="s">
        <v>30</v>
      </c>
      <c r="C23" s="24">
        <f>+'当年度'!C23-'前年度'!C23</f>
        <v>94449</v>
      </c>
      <c r="D23" s="24">
        <f>+'当年度'!D23-'前年度'!D23</f>
        <v>111</v>
      </c>
      <c r="E23" s="24">
        <f>+'当年度'!E23-'前年度'!E23</f>
        <v>11715</v>
      </c>
      <c r="F23" s="24">
        <f>+'当年度'!F23-'前年度'!F23</f>
        <v>106275</v>
      </c>
      <c r="G23" s="24">
        <f>+'当年度'!G23-'前年度'!G23</f>
        <v>498</v>
      </c>
      <c r="H23" s="24">
        <f>+'当年度'!H23-'前年度'!H23</f>
        <v>-325</v>
      </c>
      <c r="I23" s="24">
        <f>+'当年度'!I23-'前年度'!I23</f>
        <v>173</v>
      </c>
      <c r="K23" s="27">
        <f>+'当年度'!K23-'前年度'!K23</f>
        <v>137348</v>
      </c>
      <c r="L23" s="27">
        <f>+'当年度'!L23-'前年度'!L23</f>
        <v>-8315</v>
      </c>
      <c r="M23" s="31">
        <f>+'当年度'!M23-'前年度'!M23</f>
        <v>2.200000000000003</v>
      </c>
      <c r="N23" s="31">
        <f>+'当年度'!N23-'前年度'!N23</f>
        <v>2.599999999999998</v>
      </c>
      <c r="O23" s="44">
        <f>+'当年度'!O23-'前年度'!O23</f>
        <v>-0.10000000000000009</v>
      </c>
      <c r="P23" s="44">
        <f>+'当年度'!P23-'前年度'!P23</f>
        <v>-0.3000000000000007</v>
      </c>
    </row>
    <row r="24" spans="1:16" ht="21.75" customHeight="1">
      <c r="A24" s="65"/>
      <c r="B24" s="58" t="s">
        <v>31</v>
      </c>
      <c r="C24" s="24">
        <f>+'当年度'!C24-'前年度'!C24</f>
        <v>83944</v>
      </c>
      <c r="D24" s="24">
        <f>+'当年度'!D24-'前年度'!D24</f>
        <v>25364</v>
      </c>
      <c r="E24" s="24">
        <f>+'当年度'!E24-'前年度'!E24</f>
        <v>563546</v>
      </c>
      <c r="F24" s="24">
        <f>+'当年度'!F24-'前年度'!F24</f>
        <v>672854</v>
      </c>
      <c r="G24" s="24">
        <f>+'当年度'!G24-'前年度'!G24</f>
        <v>0</v>
      </c>
      <c r="H24" s="24">
        <f>+'当年度'!H24-'前年度'!H24</f>
        <v>0</v>
      </c>
      <c r="I24" s="24">
        <f>+'当年度'!I24-'前年度'!I24</f>
        <v>0</v>
      </c>
      <c r="K24" s="27">
        <f>+'当年度'!K24-'前年度'!K24</f>
        <v>147033</v>
      </c>
      <c r="L24" s="27">
        <f>+'当年度'!L24-'前年度'!L24</f>
        <v>-11203</v>
      </c>
      <c r="M24" s="31">
        <f>+'当年度'!M24-'前年度'!M24</f>
        <v>2.599999999999966</v>
      </c>
      <c r="N24" s="31">
        <f>+'当年度'!N24-'前年度'!N24</f>
        <v>-1.3999999999999915</v>
      </c>
      <c r="O24" s="44">
        <f>+'当年度'!O24-'前年度'!O24</f>
        <v>-0.8999999999999986</v>
      </c>
      <c r="P24" s="44">
        <f>+'当年度'!P24-'前年度'!P24</f>
        <v>5</v>
      </c>
    </row>
    <row r="25" spans="1:16" ht="21.75" customHeight="1">
      <c r="A25" s="65"/>
      <c r="B25" s="58" t="s">
        <v>32</v>
      </c>
      <c r="C25" s="24">
        <f>+'当年度'!C25-'前年度'!C25</f>
        <v>359050</v>
      </c>
      <c r="D25" s="24">
        <f>+'当年度'!D25-'前年度'!D25</f>
        <v>100968</v>
      </c>
      <c r="E25" s="24">
        <f>+'当年度'!E25-'前年度'!E25</f>
        <v>72025</v>
      </c>
      <c r="F25" s="24">
        <f>+'当年度'!F25-'前年度'!F25</f>
        <v>532043</v>
      </c>
      <c r="G25" s="24">
        <f>+'当年度'!G25-'前年度'!G25</f>
        <v>-47894</v>
      </c>
      <c r="H25" s="24">
        <f>+'当年度'!H25-'前年度'!H25</f>
        <v>0</v>
      </c>
      <c r="I25" s="24">
        <f>+'当年度'!I25-'前年度'!I25</f>
        <v>-47894</v>
      </c>
      <c r="K25" s="27">
        <f>+'当年度'!K25-'前年度'!K25</f>
        <v>-259450</v>
      </c>
      <c r="L25" s="27">
        <f>+'当年度'!L25-'前年度'!L25</f>
        <v>-16643</v>
      </c>
      <c r="M25" s="31">
        <f>+'当年度'!M25-'前年度'!M25</f>
        <v>13.699999999999996</v>
      </c>
      <c r="N25" s="31">
        <f>+'当年度'!N25-'前年度'!N25</f>
        <v>8.700000000000003</v>
      </c>
      <c r="O25" s="44">
        <f>+'当年度'!O25-'前年度'!O25</f>
        <v>2.3000000000000007</v>
      </c>
      <c r="P25" s="44">
        <f>+'当年度'!P25-'前年度'!P25</f>
        <v>2.799999999999997</v>
      </c>
    </row>
    <row r="26" spans="1:16" ht="21.75" customHeight="1">
      <c r="A26" s="65"/>
      <c r="B26" s="58" t="s">
        <v>33</v>
      </c>
      <c r="C26" s="24">
        <f>+'当年度'!C26-'前年度'!C26</f>
        <v>100000</v>
      </c>
      <c r="D26" s="24">
        <f>+'当年度'!D26-'前年度'!D26</f>
        <v>0</v>
      </c>
      <c r="E26" s="24">
        <f>+'当年度'!E26-'前年度'!E26</f>
        <v>-10573</v>
      </c>
      <c r="F26" s="24">
        <f>+'当年度'!F26-'前年度'!F26</f>
        <v>89427</v>
      </c>
      <c r="G26" s="24">
        <f>+'当年度'!G26-'前年度'!G26</f>
        <v>0</v>
      </c>
      <c r="H26" s="24">
        <f>+'当年度'!H26-'前年度'!H26</f>
        <v>0</v>
      </c>
      <c r="I26" s="24">
        <f>+'当年度'!I26-'前年度'!I26</f>
        <v>0</v>
      </c>
      <c r="K26" s="27">
        <f>+'当年度'!K26-'前年度'!K26</f>
        <v>89233</v>
      </c>
      <c r="L26" s="27">
        <f>+'当年度'!L26-'前年度'!L26</f>
        <v>-14710</v>
      </c>
      <c r="M26" s="31">
        <f>+'当年度'!M26-'前年度'!M26</f>
        <v>0.8999999999999986</v>
      </c>
      <c r="N26" s="31">
        <f>+'当年度'!N26-'前年度'!N26</f>
        <v>1.6999999999999993</v>
      </c>
      <c r="O26" s="44">
        <f>+'当年度'!O26-'前年度'!O26</f>
        <v>-0.09999999999999964</v>
      </c>
      <c r="P26" s="44">
        <f>+'当年度'!P26-'前年度'!P26</f>
        <v>-0.5999999999999979</v>
      </c>
    </row>
    <row r="27" spans="1:16" ht="21.75" customHeight="1">
      <c r="A27" s="65"/>
      <c r="B27" s="58" t="s">
        <v>34</v>
      </c>
      <c r="C27" s="24">
        <f>+'当年度'!C27-'前年度'!C27</f>
        <v>332834</v>
      </c>
      <c r="D27" s="24">
        <f>+'当年度'!D27-'前年度'!D27</f>
        <v>-10258</v>
      </c>
      <c r="E27" s="24">
        <f>+'当年度'!E27-'前年度'!E27</f>
        <v>87653</v>
      </c>
      <c r="F27" s="24">
        <f>+'当年度'!F27-'前年度'!F27</f>
        <v>410229</v>
      </c>
      <c r="G27" s="24">
        <f>+'当年度'!G27-'前年度'!G27</f>
        <v>453</v>
      </c>
      <c r="H27" s="24">
        <f>+'当年度'!H27-'前年度'!H27</f>
        <v>0</v>
      </c>
      <c r="I27" s="24">
        <f>+'当年度'!I27-'前年度'!I27</f>
        <v>453</v>
      </c>
      <c r="K27" s="27">
        <f>+'当年度'!K27-'前年度'!K27</f>
        <v>126625</v>
      </c>
      <c r="L27" s="27">
        <f>+'当年度'!L27-'前年度'!L27</f>
        <v>-15714</v>
      </c>
      <c r="M27" s="31">
        <f>+'当年度'!M27-'前年度'!M27</f>
        <v>7.899999999999999</v>
      </c>
      <c r="N27" s="31">
        <f>+'当年度'!N27-'前年度'!N27</f>
        <v>6.800000000000001</v>
      </c>
      <c r="O27" s="44">
        <f>+'当年度'!O27-'前年度'!O27</f>
        <v>-0.30000000000000004</v>
      </c>
      <c r="P27" s="44">
        <f>+'当年度'!P27-'前年度'!P27</f>
        <v>1.3999999999999986</v>
      </c>
    </row>
    <row r="28" spans="1:16" ht="21.75" customHeight="1">
      <c r="A28" s="65"/>
      <c r="B28" s="58" t="s">
        <v>35</v>
      </c>
      <c r="C28" s="24">
        <f>+'当年度'!C28-'前年度'!C28</f>
        <v>-120720</v>
      </c>
      <c r="D28" s="24">
        <f>+'当年度'!D28-'前年度'!D28</f>
        <v>-9500</v>
      </c>
      <c r="E28" s="24">
        <f>+'当年度'!E28-'前年度'!E28</f>
        <v>11972</v>
      </c>
      <c r="F28" s="24">
        <f>+'当年度'!F28-'前年度'!F28</f>
        <v>-118248</v>
      </c>
      <c r="G28" s="24">
        <f>+'当年度'!G28-'前年度'!G28</f>
        <v>63</v>
      </c>
      <c r="H28" s="24">
        <f>+'当年度'!H28-'前年度'!H28</f>
        <v>0</v>
      </c>
      <c r="I28" s="24">
        <f>+'当年度'!I28-'前年度'!I28</f>
        <v>63</v>
      </c>
      <c r="K28" s="27">
        <f>+'当年度'!K28-'前年度'!K28</f>
        <v>237129</v>
      </c>
      <c r="L28" s="27">
        <f>+'当年度'!L28-'前年度'!L28</f>
        <v>-11560</v>
      </c>
      <c r="M28" s="31">
        <f>+'当年度'!M28-'前年度'!M28</f>
        <v>-5.800000000000004</v>
      </c>
      <c r="N28" s="31">
        <f>+'当年度'!N28-'前年度'!N28</f>
        <v>-5</v>
      </c>
      <c r="O28" s="44">
        <f>+'当年度'!O28-'前年度'!O28</f>
        <v>-0.5999999999999996</v>
      </c>
      <c r="P28" s="44">
        <f>+'当年度'!P28-'前年度'!P28</f>
        <v>-0.20000000000000018</v>
      </c>
    </row>
    <row r="29" spans="1:16" ht="21.75" customHeight="1">
      <c r="A29" s="65"/>
      <c r="B29" s="58" t="s">
        <v>36</v>
      </c>
      <c r="C29" s="24">
        <f>+'当年度'!C29-'前年度'!C29</f>
        <v>136760</v>
      </c>
      <c r="D29" s="24">
        <f>+'当年度'!D29-'前年度'!D29</f>
        <v>46593</v>
      </c>
      <c r="E29" s="24">
        <f>+'当年度'!E29-'前年度'!E29</f>
        <v>-40621</v>
      </c>
      <c r="F29" s="24">
        <f>+'当年度'!F29-'前年度'!F29</f>
        <v>142732</v>
      </c>
      <c r="G29" s="24">
        <f>+'当年度'!G29-'前年度'!G29</f>
        <v>494</v>
      </c>
      <c r="H29" s="24">
        <f>+'当年度'!H29-'前年度'!H29</f>
        <v>0</v>
      </c>
      <c r="I29" s="24">
        <f>+'当年度'!I29-'前年度'!I29</f>
        <v>494</v>
      </c>
      <c r="K29" s="27">
        <f>+'当年度'!K29-'前年度'!K29</f>
        <v>52035</v>
      </c>
      <c r="L29" s="27">
        <f>+'当年度'!L29-'前年度'!L29</f>
        <v>-9821</v>
      </c>
      <c r="M29" s="31">
        <f>+'当年度'!M29-'前年度'!M29</f>
        <v>3.5</v>
      </c>
      <c r="N29" s="31">
        <f>+'当年度'!N29-'前年度'!N29</f>
        <v>4.5</v>
      </c>
      <c r="O29" s="44">
        <f>+'当年度'!O29-'前年度'!O29</f>
        <v>1.5</v>
      </c>
      <c r="P29" s="44">
        <f>+'当年度'!P29-'前年度'!P29</f>
        <v>-2.6000000000000014</v>
      </c>
    </row>
    <row r="30" spans="1:16" ht="21.75" customHeight="1">
      <c r="A30" s="65"/>
      <c r="B30" s="58" t="s">
        <v>56</v>
      </c>
      <c r="C30" s="24">
        <f>+'当年度'!C30-'前年度'!C30</f>
        <v>-42185</v>
      </c>
      <c r="D30" s="24">
        <f>+'当年度'!D30-'前年度'!D30</f>
        <v>-1049</v>
      </c>
      <c r="E30" s="24">
        <f>+'当年度'!E30-'前年度'!E30</f>
        <v>297542</v>
      </c>
      <c r="F30" s="24">
        <f>+'当年度'!F30-'前年度'!F30</f>
        <v>254308</v>
      </c>
      <c r="G30" s="24">
        <f>+'当年度'!G30-'前年度'!G30</f>
        <v>0</v>
      </c>
      <c r="H30" s="24">
        <f>+'当年度'!H30-'前年度'!H30</f>
        <v>3580</v>
      </c>
      <c r="I30" s="24">
        <f>+'当年度'!I30-'前年度'!I30</f>
        <v>3580</v>
      </c>
      <c r="K30" s="27">
        <f>+'当年度'!K30-'前年度'!K30</f>
        <v>170730</v>
      </c>
      <c r="L30" s="27">
        <f>+'当年度'!L30-'前年度'!L30</f>
        <v>-16696</v>
      </c>
      <c r="M30" s="31">
        <f>+'当年度'!M30-'前年度'!M30</f>
        <v>4.5</v>
      </c>
      <c r="N30" s="31">
        <f>+'当年度'!N30-'前年度'!N30</f>
        <v>-1.1999999999999993</v>
      </c>
      <c r="O30" s="44">
        <f>+'当年度'!O30-'前年度'!O30</f>
        <v>0</v>
      </c>
      <c r="P30" s="44">
        <f>+'当年度'!P30-'前年度'!P30</f>
        <v>5.799999999999999</v>
      </c>
    </row>
    <row r="31" spans="1:16" ht="21.75" customHeight="1">
      <c r="A31" s="65"/>
      <c r="B31" s="58" t="s">
        <v>57</v>
      </c>
      <c r="C31" s="24">
        <f>+'当年度'!C31-'前年度'!C31</f>
        <v>99243</v>
      </c>
      <c r="D31" s="24">
        <f>+'当年度'!D31-'前年度'!D31</f>
        <v>10203</v>
      </c>
      <c r="E31" s="24">
        <f>+'当年度'!E31-'前年度'!E31</f>
        <v>83830</v>
      </c>
      <c r="F31" s="24">
        <f>+'当年度'!F31-'前年度'!F31</f>
        <v>193276</v>
      </c>
      <c r="G31" s="24">
        <f>+'当年度'!G31-'前年度'!G31</f>
        <v>0</v>
      </c>
      <c r="H31" s="24">
        <f>+'当年度'!H31-'前年度'!H31</f>
        <v>0</v>
      </c>
      <c r="I31" s="24">
        <f>+'当年度'!I31-'前年度'!I31</f>
        <v>0</v>
      </c>
      <c r="K31" s="27">
        <f>+'当年度'!K31-'前年度'!K31</f>
        <v>149285</v>
      </c>
      <c r="L31" s="27">
        <f>+'当年度'!L31-'前年度'!L31</f>
        <v>-18732</v>
      </c>
      <c r="M31" s="31">
        <f>+'当年度'!M31-'前年度'!M31</f>
        <v>2.3000000000000043</v>
      </c>
      <c r="N31" s="31">
        <f>+'当年度'!N31-'前年度'!N31</f>
        <v>1.1999999999999993</v>
      </c>
      <c r="O31" s="44">
        <f>+'当年度'!O31-'前年度'!O31</f>
        <v>0</v>
      </c>
      <c r="P31" s="44">
        <f>+'当年度'!P31-'前年度'!P31</f>
        <v>1</v>
      </c>
    </row>
    <row r="32" spans="1:16" ht="21.75" customHeight="1">
      <c r="A32" s="65"/>
      <c r="B32" s="58" t="s">
        <v>58</v>
      </c>
      <c r="C32" s="24">
        <f>+'当年度'!C32-'前年度'!C32</f>
        <v>-111683</v>
      </c>
      <c r="D32" s="24">
        <f>+'当年度'!D32-'前年度'!D32</f>
        <v>172992</v>
      </c>
      <c r="E32" s="24">
        <f>+'当年度'!E32-'前年度'!E32</f>
        <v>174449</v>
      </c>
      <c r="F32" s="24">
        <f>+'当年度'!F32-'前年度'!F32</f>
        <v>235758</v>
      </c>
      <c r="G32" s="24">
        <f>+'当年度'!G32-'前年度'!G32</f>
        <v>1083</v>
      </c>
      <c r="H32" s="24">
        <f>+'当年度'!H32-'前年度'!H32</f>
        <v>0</v>
      </c>
      <c r="I32" s="24">
        <f>+'当年度'!I32-'前年度'!I32</f>
        <v>1083</v>
      </c>
      <c r="K32" s="27">
        <f>+'当年度'!K32-'前年度'!K32</f>
        <v>193662</v>
      </c>
      <c r="L32" s="27">
        <f>+'当年度'!L32-'前年度'!L32</f>
        <v>-20234</v>
      </c>
      <c r="M32" s="31">
        <f>+'当年度'!M32-'前年度'!M32</f>
        <v>3</v>
      </c>
      <c r="N32" s="31">
        <f>+'当年度'!N32-'前年度'!N32</f>
        <v>-2.3000000000000007</v>
      </c>
      <c r="O32" s="44">
        <f>+'当年度'!O32-'前年度'!O32</f>
        <v>2.5999999999999996</v>
      </c>
      <c r="P32" s="44">
        <f>+'当年度'!P32-'前年度'!P32</f>
        <v>2.5</v>
      </c>
    </row>
    <row r="33" spans="1:16" ht="21.75" customHeight="1">
      <c r="A33" s="65"/>
      <c r="B33" s="58" t="s">
        <v>37</v>
      </c>
      <c r="C33" s="24">
        <f>+'当年度'!C33-'前年度'!C33</f>
        <v>152189</v>
      </c>
      <c r="D33" s="24">
        <f>+'当年度'!D33-'前年度'!D33</f>
        <v>1083</v>
      </c>
      <c r="E33" s="24">
        <f>+'当年度'!E33-'前年度'!E33</f>
        <v>60262</v>
      </c>
      <c r="F33" s="24">
        <f>+'当年度'!F33-'前年度'!F33</f>
        <v>213534</v>
      </c>
      <c r="G33" s="24">
        <f>+'当年度'!G33-'前年度'!G33</f>
        <v>106</v>
      </c>
      <c r="H33" s="24">
        <f>+'当年度'!H33-'前年度'!H33</f>
        <v>0</v>
      </c>
      <c r="I33" s="24">
        <f>+'当年度'!I33-'前年度'!I33</f>
        <v>106</v>
      </c>
      <c r="K33" s="27">
        <f>+'当年度'!K33-'前年度'!K33</f>
        <v>66765</v>
      </c>
      <c r="L33" s="27">
        <f>+'当年度'!L33-'前年度'!L33</f>
        <v>-9766</v>
      </c>
      <c r="M33" s="31">
        <f>+'当年度'!M33-'前年度'!M33</f>
        <v>5.900000000000002</v>
      </c>
      <c r="N33" s="31">
        <f>+'当年度'!N33-'前年度'!N33</f>
        <v>4.300000000000001</v>
      </c>
      <c r="O33" s="44">
        <f>+'当年度'!O33-'前年度'!O33</f>
        <v>-0.10000000000000053</v>
      </c>
      <c r="P33" s="44">
        <f>+'当年度'!P33-'前年度'!P33</f>
        <v>1.5999999999999996</v>
      </c>
    </row>
    <row r="34" spans="1:16" ht="21.75" customHeight="1">
      <c r="A34" s="65"/>
      <c r="B34" s="58" t="s">
        <v>38</v>
      </c>
      <c r="C34" s="24">
        <f>+'当年度'!C34-'前年度'!C34</f>
        <v>181177</v>
      </c>
      <c r="D34" s="24">
        <f>+'当年度'!D34-'前年度'!D34</f>
        <v>13</v>
      </c>
      <c r="E34" s="24">
        <f>+'当年度'!E34-'前年度'!E34</f>
        <v>213199</v>
      </c>
      <c r="F34" s="24">
        <f>+'当年度'!F34-'前年度'!F34</f>
        <v>394389</v>
      </c>
      <c r="G34" s="24">
        <f>+'当年度'!G34-'前年度'!G34</f>
        <v>0</v>
      </c>
      <c r="H34" s="24">
        <f>+'当年度'!H34-'前年度'!H34</f>
        <v>0</v>
      </c>
      <c r="I34" s="24">
        <f>+'当年度'!I34-'前年度'!I34</f>
        <v>0</v>
      </c>
      <c r="K34" s="27">
        <f>+'当年度'!K34-'前年度'!K34</f>
        <v>90652</v>
      </c>
      <c r="L34" s="27">
        <f>+'当年度'!L34-'前年度'!L34</f>
        <v>-15171</v>
      </c>
      <c r="M34" s="31">
        <f>+'当年度'!M34-'前年度'!M34</f>
        <v>10.299999999999997</v>
      </c>
      <c r="N34" s="31">
        <f>+'当年度'!N34-'前年度'!N34</f>
        <v>4.799999999999999</v>
      </c>
      <c r="O34" s="44">
        <f>+'当年度'!O34-'前年度'!O34</f>
        <v>0</v>
      </c>
      <c r="P34" s="44">
        <f>+'当年度'!P34-'前年度'!P34</f>
        <v>5.600000000000001</v>
      </c>
    </row>
    <row r="35" spans="1:16" ht="21.75" customHeight="1">
      <c r="A35" s="65"/>
      <c r="B35" s="61" t="s">
        <v>39</v>
      </c>
      <c r="C35" s="26">
        <f>+'当年度'!C35-'前年度'!C35</f>
        <v>1257734</v>
      </c>
      <c r="D35" s="26">
        <f>+'当年度'!D35-'前年度'!D35</f>
        <v>-531020</v>
      </c>
      <c r="E35" s="26">
        <f>+'当年度'!E35-'前年度'!E35</f>
        <v>9244716</v>
      </c>
      <c r="F35" s="26">
        <f>+'当年度'!F35-'前年度'!F35</f>
        <v>9971430</v>
      </c>
      <c r="G35" s="26">
        <f>+'当年度'!G35-'前年度'!G35</f>
        <v>-256185</v>
      </c>
      <c r="H35" s="26">
        <f>+'当年度'!H35-'前年度'!H35</f>
        <v>392</v>
      </c>
      <c r="I35" s="26">
        <f>+'当年度'!I35-'前年度'!I35</f>
        <v>-255793</v>
      </c>
      <c r="K35" s="26">
        <f>+'当年度'!K35-'前年度'!K35</f>
        <v>7103541</v>
      </c>
      <c r="L35" s="26">
        <f>+'当年度'!L35-'前年度'!L35</f>
        <v>-982217</v>
      </c>
      <c r="M35" s="29">
        <f>+'当年度'!M35-'前年度'!M35</f>
        <v>2.1000000000000014</v>
      </c>
      <c r="N35" s="29">
        <f>+'当年度'!N35-'前年度'!N35</f>
        <v>0.10000000000000142</v>
      </c>
      <c r="O35" s="45">
        <f>+'当年度'!O35-'前年度'!O35</f>
        <v>-0.19999999999999973</v>
      </c>
      <c r="P35" s="45">
        <f>+'当年度'!P35-'前年度'!P35</f>
        <v>2.299999999999999</v>
      </c>
    </row>
    <row r="36" spans="1:16" ht="21.75" customHeight="1">
      <c r="A36" s="65"/>
      <c r="B36" s="61" t="s">
        <v>40</v>
      </c>
      <c r="C36" s="26">
        <f>+'当年度'!C36-'前年度'!C36</f>
        <v>1320039</v>
      </c>
      <c r="D36" s="26">
        <f>+'当年度'!D36-'前年度'!D36</f>
        <v>315657</v>
      </c>
      <c r="E36" s="26">
        <f>+'当年度'!E36-'前年度'!E36</f>
        <v>1367194</v>
      </c>
      <c r="F36" s="26">
        <f>+'当年度'!F36-'前年度'!F36</f>
        <v>3002890</v>
      </c>
      <c r="G36" s="26">
        <f>+'当年度'!G36-'前年度'!G36</f>
        <v>-44233</v>
      </c>
      <c r="H36" s="26">
        <f>+'当年度'!H36-'前年度'!H36</f>
        <v>3385</v>
      </c>
      <c r="I36" s="26">
        <f>+'当年度'!I36-'前年度'!I36</f>
        <v>-40848</v>
      </c>
      <c r="K36" s="26">
        <f>+'当年度'!K36-'前年度'!K36</f>
        <v>1211505</v>
      </c>
      <c r="L36" s="26">
        <f>+'当年度'!L36-'前年度'!L36</f>
        <v>-215286</v>
      </c>
      <c r="M36" s="29">
        <f>+'当年度'!M36-'前年度'!M36</f>
        <v>3.0999999999999943</v>
      </c>
      <c r="N36" s="29">
        <f>+'当年度'!N36-'前年度'!N36</f>
        <v>1.4000000000000021</v>
      </c>
      <c r="O36" s="45">
        <f>+'当年度'!O36-'前年度'!O36</f>
        <v>0.3000000000000007</v>
      </c>
      <c r="P36" s="45">
        <f>+'当年度'!P36-'前年度'!P36</f>
        <v>1.3999999999999986</v>
      </c>
    </row>
    <row r="37" spans="1:16" ht="21.75" customHeight="1">
      <c r="A37" s="65"/>
      <c r="B37" s="61" t="s">
        <v>41</v>
      </c>
      <c r="C37" s="26">
        <f>+'当年度'!C37-'前年度'!C37</f>
        <v>2577773</v>
      </c>
      <c r="D37" s="26">
        <f>+'当年度'!D37-'前年度'!D37</f>
        <v>-215363</v>
      </c>
      <c r="E37" s="26">
        <f>+'当年度'!E37-'前年度'!E37</f>
        <v>10611910</v>
      </c>
      <c r="F37" s="26">
        <f>+'当年度'!F37-'前年度'!F37</f>
        <v>12974320</v>
      </c>
      <c r="G37" s="26">
        <f>+'当年度'!G37-'前年度'!G37</f>
        <v>-300418</v>
      </c>
      <c r="H37" s="26">
        <f>+'当年度'!H37-'前年度'!H37</f>
        <v>3777</v>
      </c>
      <c r="I37" s="26">
        <f>+'当年度'!I37-'前年度'!I37</f>
        <v>-296641</v>
      </c>
      <c r="K37" s="26">
        <f>+'当年度'!K37-'前年度'!K37</f>
        <v>8315046</v>
      </c>
      <c r="L37" s="26">
        <f>+'当年度'!L37-'前年度'!L37</f>
        <v>-1197503</v>
      </c>
      <c r="M37" s="23">
        <f>+'当年度'!M37-'前年度'!M37</f>
        <v>2.3000000000000043</v>
      </c>
      <c r="N37" s="23">
        <f>+'当年度'!N37-'前年度'!N37</f>
        <v>0.3000000000000007</v>
      </c>
      <c r="O37" s="45">
        <f>+'当年度'!O37-'前年度'!O37</f>
        <v>-0.10000000000000009</v>
      </c>
      <c r="P37" s="45">
        <f>+'当年度'!P37-'前年度'!P37</f>
        <v>2.1999999999999993</v>
      </c>
    </row>
    <row r="38" spans="11:16" ht="21.75" customHeight="1">
      <c r="K38" s="4"/>
      <c r="L38" s="4"/>
      <c r="M38" s="4" t="s">
        <v>49</v>
      </c>
      <c r="N38" s="4"/>
      <c r="O38" s="43"/>
      <c r="P38" s="43"/>
    </row>
    <row r="39" spans="12:16" ht="21.75" customHeight="1">
      <c r="L39" s="4" t="s">
        <v>50</v>
      </c>
      <c r="M39" s="4"/>
      <c r="N39" s="4"/>
      <c r="P39" s="42" t="s">
        <v>47</v>
      </c>
    </row>
    <row r="40" spans="12:16" ht="21.75" customHeight="1">
      <c r="L40" s="16" t="s">
        <v>39</v>
      </c>
      <c r="M40" s="29">
        <f>+'当年度'!M40-'前年度'!M40</f>
        <v>2.3999999999999986</v>
      </c>
      <c r="N40" s="29">
        <f>+'当年度'!N40-'前年度'!N40</f>
        <v>0.5999999999999996</v>
      </c>
      <c r="O40" s="29">
        <f>+'当年度'!O40-'前年度'!O40</f>
        <v>0</v>
      </c>
      <c r="P40" s="29">
        <f>+'当年度'!P40-'前年度'!P40</f>
        <v>1.8000000000000007</v>
      </c>
    </row>
    <row r="41" spans="12:16" ht="21.75" customHeight="1">
      <c r="L41" s="16" t="s">
        <v>40</v>
      </c>
      <c r="M41" s="29">
        <f>+'当年度'!M41-'前年度'!M41</f>
        <v>3</v>
      </c>
      <c r="N41" s="29">
        <f>+'当年度'!N41-'前年度'!N41</f>
        <v>1.7999999999999972</v>
      </c>
      <c r="O41" s="29">
        <f>+'当年度'!O41-'前年度'!O41</f>
        <v>0.1999999999999993</v>
      </c>
      <c r="P41" s="29">
        <f>+'当年度'!P41-'前年度'!P41</f>
        <v>1.1000000000000014</v>
      </c>
    </row>
    <row r="42" spans="12:16" ht="21.75" customHeight="1">
      <c r="L42" s="16" t="s">
        <v>41</v>
      </c>
      <c r="M42" s="29">
        <f>+'当年度'!M42-'前年度'!M42</f>
        <v>2.700000000000003</v>
      </c>
      <c r="N42" s="29">
        <f>+'当年度'!N42-'前年度'!N42</f>
        <v>1.1999999999999993</v>
      </c>
      <c r="O42" s="29">
        <f>+'当年度'!O42-'前年度'!O42</f>
        <v>0</v>
      </c>
      <c r="P42" s="29">
        <f>+'当年度'!P42-'前年度'!P42</f>
        <v>1.5</v>
      </c>
    </row>
    <row r="43" spans="13:14" ht="21.75" customHeight="1">
      <c r="M43" s="4" t="s">
        <v>48</v>
      </c>
      <c r="N43" s="4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3" r:id="rId1"/>
  <headerFooter alignWithMargins="0">
    <oddHeader>&amp;L&amp;"ＭＳ ゴシック,標準"&amp;24１４　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55" zoomScaleNormal="5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52" customWidth="1"/>
    <col min="2" max="2" width="10.66015625" style="52" customWidth="1"/>
    <col min="3" max="9" width="12.66015625" style="0" customWidth="1"/>
  </cols>
  <sheetData>
    <row r="1" ht="17.25">
      <c r="B1" s="52" t="s">
        <v>44</v>
      </c>
    </row>
    <row r="2" spans="1:9" ht="17.25">
      <c r="A2" s="64"/>
      <c r="B2" s="53"/>
      <c r="C2" s="3"/>
      <c r="D2" s="3"/>
      <c r="E2" s="3"/>
      <c r="F2" s="3"/>
      <c r="G2" s="3"/>
      <c r="H2" s="3"/>
      <c r="I2" s="5" t="s">
        <v>1</v>
      </c>
    </row>
    <row r="3" spans="1:9" ht="17.25">
      <c r="A3" s="64"/>
      <c r="B3" s="54"/>
      <c r="C3" s="8"/>
      <c r="D3" s="8"/>
      <c r="E3" s="8"/>
      <c r="F3" s="8"/>
      <c r="G3" s="8"/>
      <c r="H3" s="8"/>
      <c r="I3" s="8"/>
    </row>
    <row r="4" spans="2:9" ht="17.25">
      <c r="B4" s="55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</row>
    <row r="5" spans="2:9" ht="17.25">
      <c r="B5" s="56"/>
      <c r="C5" s="10"/>
      <c r="D5" s="10"/>
      <c r="E5" s="11" t="s">
        <v>11</v>
      </c>
      <c r="F5" s="11" t="s">
        <v>12</v>
      </c>
      <c r="G5" s="10"/>
      <c r="H5" s="11" t="s">
        <v>13</v>
      </c>
      <c r="I5" s="11" t="s">
        <v>14</v>
      </c>
    </row>
    <row r="6" spans="2:9" ht="21.75" customHeight="1">
      <c r="B6" s="57" t="s">
        <v>16</v>
      </c>
      <c r="C6" s="67">
        <f>IF(AND('当年度'!C6=0,'前年度'!C6=0),"",IF('前年度'!C6=0,"皆増",IF('当年度'!C6=0,"皆減",ROUND('増減額'!C6/'前年度'!C6*100,1))))</f>
        <v>3.7</v>
      </c>
      <c r="D6" s="30">
        <f>IF(AND('当年度'!D6=0,'前年度'!D6=0),"",IF('前年度'!D6=0,"皆増",IF('当年度'!D6=0,"皆減",ROUND('増減額'!D6/'前年度'!D6*100,1))))</f>
        <v>-16.7</v>
      </c>
      <c r="E6" s="30">
        <f>IF(AND('当年度'!E6=0,'前年度'!E6=0),"",IF('前年度'!E6=0,"皆増",IF('当年度'!E6=0,"皆減",ROUND('増減額'!E6/'前年度'!E6*100,1))))</f>
        <v>116</v>
      </c>
      <c r="F6" s="30">
        <f>IF(AND('当年度'!F6=0,'前年度'!F6=0),"",IF('前年度'!F6=0,"皆増",IF('当年度'!F6=0,"皆減",ROUND('増減額'!F6/'前年度'!F6*100,1))))</f>
        <v>18.4</v>
      </c>
      <c r="G6" s="30">
        <f>IF(AND('当年度'!G6=0,'前年度'!G6=0),"",IF('前年度'!G6=0,"皆増",IF('当年度'!G6=0,"皆減",ROUND('増減額'!G6/'前年度'!G6*100,1))))</f>
        <v>0.4</v>
      </c>
      <c r="H6" s="30">
        <f>IF(AND('当年度'!H6=0,'前年度'!H6=0),"",IF('前年度'!H6=0,"皆増",IF('当年度'!H6=0,"皆減",ROUND('増減額'!H6/'前年度'!H6*100,1))))</f>
      </c>
      <c r="I6" s="30">
        <f>IF(AND('当年度'!I6=0,'前年度'!I6=0),"",IF('前年度'!I6=0,"皆増",IF('当年度'!I6=0,"皆減",ROUND('増減額'!I6/'前年度'!I6*100,1))))</f>
        <v>0.4</v>
      </c>
    </row>
    <row r="7" spans="2:9" ht="21.75" customHeight="1">
      <c r="B7" s="58" t="s">
        <v>17</v>
      </c>
      <c r="C7" s="67">
        <f>IF(AND('当年度'!C7=0,'前年度'!C7=0),"",IF('前年度'!C7=0,"皆増",IF('当年度'!C7=0,"皆減",ROUND('増減額'!C7/'前年度'!C7*100,1))))</f>
        <v>-36.1</v>
      </c>
      <c r="D7" s="30">
        <f>IF(AND('当年度'!D7=0,'前年度'!D7=0),"",IF('前年度'!D7=0,"皆増",IF('当年度'!D7=0,"皆減",ROUND('増減額'!D7/'前年度'!D7*100,1))))</f>
        <v>5.3</v>
      </c>
      <c r="E7" s="30">
        <f>IF(AND('当年度'!E7=0,'前年度'!E7=0),"",IF('前年度'!E7=0,"皆増",IF('当年度'!E7=0,"皆減",ROUND('増減額'!E7/'前年度'!E7*100,1))))</f>
        <v>33.7</v>
      </c>
      <c r="F7" s="30">
        <f>IF(AND('当年度'!F7=0,'前年度'!F7=0),"",IF('前年度'!F7=0,"皆増",IF('当年度'!F7=0,"皆減",ROUND('増減額'!F7/'前年度'!F7*100,1))))</f>
        <v>11</v>
      </c>
      <c r="G7" s="30">
        <f>IF(AND('当年度'!G7=0,'前年度'!G7=0),"",IF('前年度'!G7=0,"皆増",IF('当年度'!G7=0,"皆減",ROUND('増減額'!G7/'前年度'!G7*100,1))))</f>
        <v>0</v>
      </c>
      <c r="H7" s="30">
        <f>IF(AND('当年度'!H7=0,'前年度'!H7=0),"",IF('前年度'!H7=0,"皆増",IF('当年度'!H7=0,"皆減",ROUND('増減額'!H7/'前年度'!H7*100,1))))</f>
      </c>
      <c r="I7" s="30">
        <f>IF(AND('当年度'!I7=0,'前年度'!I7=0),"",IF('前年度'!I7=0,"皆増",IF('当年度'!I7=0,"皆減",ROUND('増減額'!I7/'前年度'!I7*100,1))))</f>
        <v>0</v>
      </c>
    </row>
    <row r="8" spans="2:9" ht="21.75" customHeight="1">
      <c r="B8" s="58" t="s">
        <v>18</v>
      </c>
      <c r="C8" s="67">
        <f>IF(AND('当年度'!C8=0,'前年度'!C8=0),"",IF('前年度'!C8=0,"皆増",IF('当年度'!C8=0,"皆減",ROUND('増減額'!C8/'前年度'!C8*100,1))))</f>
        <v>4.2</v>
      </c>
      <c r="D8" s="30">
        <f>IF(AND('当年度'!D8=0,'前年度'!D8=0),"",IF('前年度'!D8=0,"皆増",IF('当年度'!D8=0,"皆減",ROUND('増減額'!D8/'前年度'!D8*100,1))))</f>
        <v>0.6</v>
      </c>
      <c r="E8" s="30">
        <f>IF(AND('当年度'!E8=0,'前年度'!E8=0),"",IF('前年度'!E8=0,"皆増",IF('当年度'!E8=0,"皆減",ROUND('増減額'!E8/'前年度'!E8*100,1))))</f>
        <v>0.1</v>
      </c>
      <c r="F8" s="30">
        <f>IF(AND('当年度'!F8=0,'前年度'!F8=0),"",IF('前年度'!F8=0,"皆増",IF('当年度'!F8=0,"皆減",ROUND('増減額'!F8/'前年度'!F8*100,1))))</f>
        <v>2</v>
      </c>
      <c r="G8" s="30">
        <f>IF(AND('当年度'!G8=0,'前年度'!G8=0),"",IF('前年度'!G8=0,"皆増",IF('当年度'!G8=0,"皆減",ROUND('増減額'!G8/'前年度'!G8*100,1))))</f>
        <v>0.2</v>
      </c>
      <c r="H8" s="30">
        <f>IF(AND('当年度'!H8=0,'前年度'!H8=0),"",IF('前年度'!H8=0,"皆増",IF('当年度'!H8=0,"皆減",ROUND('増減額'!H8/'前年度'!H8*100,1))))</f>
        <v>0.9</v>
      </c>
      <c r="I8" s="30">
        <f>IF(AND('当年度'!I8=0,'前年度'!I8=0),"",IF('前年度'!I8=0,"皆増",IF('当年度'!I8=0,"皆減",ROUND('増減額'!I8/'前年度'!I8*100,1))))</f>
        <v>0.2</v>
      </c>
    </row>
    <row r="9" spans="2:9" ht="21.75" customHeight="1">
      <c r="B9" s="58" t="s">
        <v>19</v>
      </c>
      <c r="C9" s="67">
        <f>IF(AND('当年度'!C9=0,'前年度'!C9=0),"",IF('前年度'!C9=0,"皆増",IF('当年度'!C9=0,"皆減",ROUND('増減額'!C9/'前年度'!C9*100,1))))</f>
        <v>3</v>
      </c>
      <c r="D9" s="30">
        <f>IF(AND('当年度'!D9=0,'前年度'!D9=0),"",IF('前年度'!D9=0,"皆増",IF('当年度'!D9=0,"皆減",ROUND('増減額'!D9/'前年度'!D9*100,1))))</f>
        <v>-9.6</v>
      </c>
      <c r="E9" s="30">
        <f>IF(AND('当年度'!E9=0,'前年度'!E9=0),"",IF('前年度'!E9=0,"皆増",IF('当年度'!E9=0,"皆減",ROUND('増減額'!E9/'前年度'!E9*100,1))))</f>
        <v>12.1</v>
      </c>
      <c r="F9" s="30">
        <f>IF(AND('当年度'!F9=0,'前年度'!F9=0),"",IF('前年度'!F9=0,"皆増",IF('当年度'!F9=0,"皆減",ROUND('増減額'!F9/'前年度'!F9*100,1))))</f>
        <v>6.5</v>
      </c>
      <c r="G9" s="30">
        <f>IF(AND('当年度'!G9=0,'前年度'!G9=0),"",IF('前年度'!G9=0,"皆増",IF('当年度'!G9=0,"皆減",ROUND('増減額'!G9/'前年度'!G9*100,1))))</f>
        <v>0.2</v>
      </c>
      <c r="H9" s="30">
        <f>IF(AND('当年度'!H9=0,'前年度'!H9=0),"",IF('前年度'!H9=0,"皆増",IF('当年度'!H9=0,"皆減",ROUND('増減額'!H9/'前年度'!H9*100,1))))</f>
        <v>0</v>
      </c>
      <c r="I9" s="30">
        <f>IF(AND('当年度'!I9=0,'前年度'!I9=0),"",IF('前年度'!I9=0,"皆増",IF('当年度'!I9=0,"皆減",ROUND('増減額'!I9/'前年度'!I9*100,1))))</f>
        <v>0.2</v>
      </c>
    </row>
    <row r="10" spans="2:9" ht="21.75" customHeight="1">
      <c r="B10" s="58" t="s">
        <v>20</v>
      </c>
      <c r="C10" s="67">
        <f>IF(AND('当年度'!C10=0,'前年度'!C10=0),"",IF('前年度'!C10=0,"皆増",IF('当年度'!C10=0,"皆減",ROUND('増減額'!C10/'前年度'!C10*100,1))))</f>
        <v>330</v>
      </c>
      <c r="D10" s="30">
        <f>IF(AND('当年度'!D10=0,'前年度'!D10=0),"",IF('前年度'!D10=0,"皆増",IF('当年度'!D10=0,"皆減",ROUND('増減額'!D10/'前年度'!D10*100,1))))</f>
        <v>1.2</v>
      </c>
      <c r="E10" s="30">
        <f>IF(AND('当年度'!E10=0,'前年度'!E10=0),"",IF('前年度'!E10=0,"皆増",IF('当年度'!E10=0,"皆減",ROUND('増減額'!E10/'前年度'!E10*100,1))))</f>
        <v>-6.8</v>
      </c>
      <c r="F10" s="30">
        <f>IF(AND('当年度'!F10=0,'前年度'!F10=0),"",IF('前年度'!F10=0,"皆増",IF('当年度'!F10=0,"皆減",ROUND('増減額'!F10/'前年度'!F10*100,1))))</f>
        <v>83.8</v>
      </c>
      <c r="G10" s="30">
        <f>IF(AND('当年度'!G10=0,'前年度'!G10=0),"",IF('前年度'!G10=0,"皆増",IF('当年度'!G10=0,"皆減",ROUND('増減額'!G10/'前年度'!G10*100,1))))</f>
      </c>
      <c r="H10" s="30">
        <f>IF(AND('当年度'!H10=0,'前年度'!H10=0),"",IF('前年度'!H10=0,"皆増",IF('当年度'!H10=0,"皆減",ROUND('増減額'!H10/'前年度'!H10*100,1))))</f>
      </c>
      <c r="I10" s="30">
        <f>IF(AND('当年度'!I10=0,'前年度'!I10=0),"",IF('前年度'!I10=0,"皆増",IF('当年度'!I10=0,"皆減",ROUND('増減額'!I10/'前年度'!I10*100,1))))</f>
      </c>
    </row>
    <row r="11" spans="2:9" ht="21.75" customHeight="1">
      <c r="B11" s="58" t="s">
        <v>21</v>
      </c>
      <c r="C11" s="67">
        <f>IF(AND('当年度'!C11=0,'前年度'!C11=0),"",IF('前年度'!C11=0,"皆増",IF('当年度'!C11=0,"皆減",ROUND('増減額'!C11/'前年度'!C11*100,1))))</f>
        <v>-15.7</v>
      </c>
      <c r="D11" s="30">
        <f>IF(AND('当年度'!D11=0,'前年度'!D11=0),"",IF('前年度'!D11=0,"皆増",IF('当年度'!D11=0,"皆減",ROUND('増減額'!D11/'前年度'!D11*100,1))))</f>
        <v>1.4</v>
      </c>
      <c r="E11" s="30">
        <f>IF(AND('当年度'!E11=0,'前年度'!E11=0),"",IF('前年度'!E11=0,"皆増",IF('当年度'!E11=0,"皆減",ROUND('増減額'!E11/'前年度'!E11*100,1))))</f>
        <v>-0.1</v>
      </c>
      <c r="F11" s="30">
        <f>IF(AND('当年度'!F11=0,'前年度'!F11=0),"",IF('前年度'!F11=0,"皆増",IF('当年度'!F11=0,"皆減",ROUND('増減額'!F11/'前年度'!F11*100,1))))</f>
        <v>-8.5</v>
      </c>
      <c r="G11" s="30">
        <f>IF(AND('当年度'!G11=0,'前年度'!G11=0),"",IF('前年度'!G11=0,"皆増",IF('当年度'!G11=0,"皆減",ROUND('増減額'!G11/'前年度'!G11*100,1))))</f>
        <v>0</v>
      </c>
      <c r="H11" s="30">
        <f>IF(AND('当年度'!H11=0,'前年度'!H11=0),"",IF('前年度'!H11=0,"皆増",IF('当年度'!H11=0,"皆減",ROUND('増減額'!H11/'前年度'!H11*100,1))))</f>
      </c>
      <c r="I11" s="30">
        <f>IF(AND('当年度'!I11=0,'前年度'!I11=0),"",IF('前年度'!I11=0,"皆増",IF('当年度'!I11=0,"皆減",ROUND('増減額'!I11/'前年度'!I11*100,1))))</f>
        <v>0</v>
      </c>
    </row>
    <row r="12" spans="2:9" ht="21.75" customHeight="1">
      <c r="B12" s="58" t="s">
        <v>22</v>
      </c>
      <c r="C12" s="67">
        <f>IF(AND('当年度'!C12=0,'前年度'!C12=0),"",IF('前年度'!C12=0,"皆増",IF('当年度'!C12=0,"皆減",ROUND('増減額'!C12/'前年度'!C12*100,1))))</f>
        <v>25.6</v>
      </c>
      <c r="D12" s="30">
        <f>IF(AND('当年度'!D12=0,'前年度'!D12=0),"",IF('前年度'!D12=0,"皆増",IF('当年度'!D12=0,"皆減",ROUND('増減額'!D12/'前年度'!D12*100,1))))</f>
        <v>0.4</v>
      </c>
      <c r="E12" s="30">
        <f>IF(AND('当年度'!E12=0,'前年度'!E12=0),"",IF('前年度'!E12=0,"皆増",IF('当年度'!E12=0,"皆減",ROUND('増減額'!E12/'前年度'!E12*100,1))))</f>
        <v>7.9</v>
      </c>
      <c r="F12" s="30">
        <f>IF(AND('当年度'!F12=0,'前年度'!F12=0),"",IF('前年度'!F12=0,"皆増",IF('当年度'!F12=0,"皆減",ROUND('増減額'!F12/'前年度'!F12*100,1))))</f>
        <v>11.1</v>
      </c>
      <c r="G12" s="30">
        <f>IF(AND('当年度'!G12=0,'前年度'!G12=0),"",IF('前年度'!G12=0,"皆増",IF('当年度'!G12=0,"皆減",ROUND('増減額'!G12/'前年度'!G12*100,1))))</f>
        <v>-0.2</v>
      </c>
      <c r="H12" s="30">
        <f>IF(AND('当年度'!H12=0,'前年度'!H12=0),"",IF('前年度'!H12=0,"皆増",IF('当年度'!H12=0,"皆減",ROUND('増減額'!H12/'前年度'!H12*100,1))))</f>
      </c>
      <c r="I12" s="30">
        <f>IF(AND('当年度'!I12=0,'前年度'!I12=0),"",IF('前年度'!I12=0,"皆増",IF('当年度'!I12=0,"皆減",ROUND('増減額'!I12/'前年度'!I12*100,1))))</f>
        <v>-0.2</v>
      </c>
    </row>
    <row r="13" spans="2:9" ht="21.75" customHeight="1">
      <c r="B13" s="58" t="s">
        <v>23</v>
      </c>
      <c r="C13" s="67">
        <f>IF(AND('当年度'!C13=0,'前年度'!C13=0),"",IF('前年度'!C13=0,"皆増",IF('当年度'!C13=0,"皆減",ROUND('増減額'!C13/'前年度'!C13*100,1))))</f>
        <v>33.2</v>
      </c>
      <c r="D13" s="30">
        <f>IF(AND('当年度'!D13=0,'前年度'!D13=0),"",IF('前年度'!D13=0,"皆増",IF('当年度'!D13=0,"皆減",ROUND('増減額'!D13/'前年度'!D13*100,1))))</f>
        <v>290.4</v>
      </c>
      <c r="E13" s="30">
        <f>IF(AND('当年度'!E13=0,'前年度'!E13=0),"",IF('前年度'!E13=0,"皆増",IF('当年度'!E13=0,"皆減",ROUND('増減額'!E13/'前年度'!E13*100,1))))</f>
        <v>16.4</v>
      </c>
      <c r="F13" s="30">
        <f>IF(AND('当年度'!F13=0,'前年度'!F13=0),"",IF('前年度'!F13=0,"皆増",IF('当年度'!F13=0,"皆減",ROUND('増減額'!F13/'前年度'!F13*100,1))))</f>
        <v>33.1</v>
      </c>
      <c r="G13" s="30">
        <f>IF(AND('当年度'!G13=0,'前年度'!G13=0),"",IF('前年度'!G13=0,"皆増",IF('当年度'!G13=0,"皆減",ROUND('増減額'!G13/'前年度'!G13*100,1))))</f>
        <v>0</v>
      </c>
      <c r="H13" s="30">
        <f>IF(AND('当年度'!H13=0,'前年度'!H13=0),"",IF('前年度'!H13=0,"皆増",IF('当年度'!H13=0,"皆減",ROUND('増減額'!H13/'前年度'!H13*100,1))))</f>
        <v>0</v>
      </c>
      <c r="I13" s="30">
        <f>IF(AND('当年度'!I13=0,'前年度'!I13=0),"",IF('前年度'!I13=0,"皆増",IF('当年度'!I13=0,"皆減",ROUND('増減額'!I13/'前年度'!I13*100,1))))</f>
        <v>0</v>
      </c>
    </row>
    <row r="14" spans="2:9" ht="21.75" customHeight="1">
      <c r="B14" s="58" t="s">
        <v>24</v>
      </c>
      <c r="C14" s="67">
        <f>IF(AND('当年度'!C14=0,'前年度'!C14=0),"",IF('前年度'!C14=0,"皆増",IF('当年度'!C14=0,"皆減",ROUND('増減額'!C14/'前年度'!C14*100,1))))</f>
        <v>33.3</v>
      </c>
      <c r="D14" s="30">
        <f>IF(AND('当年度'!D14=0,'前年度'!D14=0),"",IF('前年度'!D14=0,"皆増",IF('当年度'!D14=0,"皆減",ROUND('増減額'!D14/'前年度'!D14*100,1))))</f>
        <v>0.7</v>
      </c>
      <c r="E14" s="30">
        <f>IF(AND('当年度'!E14=0,'前年度'!E14=0),"",IF('前年度'!E14=0,"皆増",IF('当年度'!E14=0,"皆減",ROUND('増減額'!E14/'前年度'!E14*100,1))))</f>
        <v>84.4</v>
      </c>
      <c r="F14" s="30">
        <f>IF(AND('当年度'!F14=0,'前年度'!F14=0),"",IF('前年度'!F14=0,"皆増",IF('当年度'!F14=0,"皆減",ROUND('増減額'!F14/'前年度'!F14*100,1))))</f>
        <v>49.9</v>
      </c>
      <c r="G14" s="30">
        <f>IF(AND('当年度'!G14=0,'前年度'!G14=0),"",IF('前年度'!G14=0,"皆増",IF('当年度'!G14=0,"皆減",ROUND('増減額'!G14/'前年度'!G14*100,1))))</f>
        <v>0</v>
      </c>
      <c r="H14" s="30">
        <f>IF(AND('当年度'!H14=0,'前年度'!H14=0),"",IF('前年度'!H14=0,"皆増",IF('当年度'!H14=0,"皆減",ROUND('増減額'!H14/'前年度'!H14*100,1))))</f>
      </c>
      <c r="I14" s="30">
        <f>IF(AND('当年度'!I14=0,'前年度'!I14=0),"",IF('前年度'!I14=0,"皆増",IF('当年度'!I14=0,"皆減",ROUND('増減額'!I14/'前年度'!I14*100,1))))</f>
        <v>0</v>
      </c>
    </row>
    <row r="15" spans="2:9" ht="21.75" customHeight="1">
      <c r="B15" s="58" t="s">
        <v>25</v>
      </c>
      <c r="C15" s="67">
        <f>IF(AND('当年度'!C15=0,'前年度'!C15=0),"",IF('前年度'!C15=0,"皆増",IF('当年度'!C15=0,"皆減",ROUND('増減額'!C15/'前年度'!C15*100,1))))</f>
        <v>20.6</v>
      </c>
      <c r="D15" s="30">
        <f>IF(AND('当年度'!D15=0,'前年度'!D15=0),"",IF('前年度'!D15=0,"皆増",IF('当年度'!D15=0,"皆減",ROUND('増減額'!D15/'前年度'!D15*100,1))))</f>
        <v>-7.4</v>
      </c>
      <c r="E15" s="30">
        <f>IF(AND('当年度'!E15=0,'前年度'!E15=0),"",IF('前年度'!E15=0,"皆増",IF('当年度'!E15=0,"皆減",ROUND('増減額'!E15/'前年度'!E15*100,1))))</f>
        <v>14.2</v>
      </c>
      <c r="F15" s="30">
        <f>IF(AND('当年度'!F15=0,'前年度'!F15=0),"",IF('前年度'!F15=0,"皆増",IF('当年度'!F15=0,"皆減",ROUND('増減額'!F15/'前年度'!F15*100,1))))</f>
        <v>13.2</v>
      </c>
      <c r="G15" s="30">
        <f>IF(AND('当年度'!G15=0,'前年度'!G15=0),"",IF('前年度'!G15=0,"皆増",IF('当年度'!G15=0,"皆減",ROUND('増減額'!G15/'前年度'!G15*100,1))))</f>
        <v>0</v>
      </c>
      <c r="H15" s="30">
        <f>IF(AND('当年度'!H15=0,'前年度'!H15=0),"",IF('前年度'!H15=0,"皆増",IF('当年度'!H15=0,"皆減",ROUND('増減額'!H15/'前年度'!H15*100,1))))</f>
      </c>
      <c r="I15" s="30">
        <f>IF(AND('当年度'!I15=0,'前年度'!I15=0),"",IF('前年度'!I15=0,"皆増",IF('当年度'!I15=0,"皆減",ROUND('増減額'!I15/'前年度'!I15*100,1))))</f>
        <v>0</v>
      </c>
    </row>
    <row r="16" spans="2:9" ht="21.75" customHeight="1">
      <c r="B16" s="58" t="s">
        <v>26</v>
      </c>
      <c r="C16" s="67">
        <f>IF(AND('当年度'!C16=0,'前年度'!C16=0),"",IF('前年度'!C16=0,"皆増",IF('当年度'!C16=0,"皆減",ROUND('増減額'!C16/'前年度'!C16*100,1))))</f>
        <v>5.6</v>
      </c>
      <c r="D16" s="30">
        <f>IF(AND('当年度'!D16=0,'前年度'!D16=0),"",IF('前年度'!D16=0,"皆増",IF('当年度'!D16=0,"皆減",ROUND('増減額'!D16/'前年度'!D16*100,1))))</f>
        <v>-14.6</v>
      </c>
      <c r="E16" s="30">
        <f>IF(AND('当年度'!E16=0,'前年度'!E16=0),"",IF('前年度'!E16=0,"皆増",IF('当年度'!E16=0,"皆減",ROUND('増減額'!E16/'前年度'!E16*100,1))))</f>
        <v>9.8</v>
      </c>
      <c r="F16" s="30">
        <f>IF(AND('当年度'!F16=0,'前年度'!F16=0),"",IF('前年度'!F16=0,"皆増",IF('当年度'!F16=0,"皆減",ROUND('増減額'!F16/'前年度'!F16*100,1))))</f>
        <v>5.4</v>
      </c>
      <c r="G16" s="30">
        <f>IF(AND('当年度'!G16=0,'前年度'!G16=0),"",IF('前年度'!G16=0,"皆増",IF('当年度'!G16=0,"皆減",ROUND('増減額'!G16/'前年度'!G16*100,1))))</f>
        <v>13.3</v>
      </c>
      <c r="H16" s="30">
        <f>IF(AND('当年度'!H16=0,'前年度'!H16=0),"",IF('前年度'!H16=0,"皆増",IF('当年度'!H16=0,"皆減",ROUND('増減額'!H16/'前年度'!H16*100,1))))</f>
      </c>
      <c r="I16" s="30">
        <f>IF(AND('当年度'!I16=0,'前年度'!I16=0),"",IF('前年度'!I16=0,"皆増",IF('当年度'!I16=0,"皆減",ROUND('増減額'!I16/'前年度'!I16*100,1))))</f>
        <v>13.3</v>
      </c>
    </row>
    <row r="17" spans="2:9" ht="21.75" customHeight="1">
      <c r="B17" s="59" t="s">
        <v>51</v>
      </c>
      <c r="C17" s="67">
        <f>IF(AND('当年度'!C17=0,'前年度'!C17=0),"",IF('前年度'!C17=0,"皆増",IF('当年度'!C17=0,"皆減",ROUND('増減額'!C17/'前年度'!C17*100,1))))</f>
        <v>-22</v>
      </c>
      <c r="D17" s="30">
        <f>IF(AND('当年度'!D17=0,'前年度'!D17=0),"",IF('前年度'!D17=0,"皆増",IF('当年度'!D17=0,"皆減",ROUND('増減額'!D17/'前年度'!D17*100,1))))</f>
        <v>0.2</v>
      </c>
      <c r="E17" s="30">
        <f>IF(AND('当年度'!E17=0,'前年度'!E17=0),"",IF('前年度'!E17=0,"皆増",IF('当年度'!E17=0,"皆減",ROUND('増減額'!E17/'前年度'!E17*100,1))))</f>
        <v>0.5</v>
      </c>
      <c r="F17" s="30">
        <f>IF(AND('当年度'!F17=0,'前年度'!F17=0),"",IF('前年度'!F17=0,"皆増",IF('当年度'!F17=0,"皆減",ROUND('増減額'!F17/'前年度'!F17*100,1))))</f>
        <v>-10.9</v>
      </c>
      <c r="G17" s="30">
        <f>IF(AND('当年度'!G17=0,'前年度'!G17=0),"",IF('前年度'!G17=0,"皆増",IF('当年度'!G17=0,"皆減",ROUND('増減額'!G17/'前年度'!G17*100,1))))</f>
        <v>0</v>
      </c>
      <c r="H17" s="30">
        <f>IF(AND('当年度'!H17=0,'前年度'!H17=0),"",IF('前年度'!H17=0,"皆増",IF('当年度'!H17=0,"皆減",ROUND('増減額'!H17/'前年度'!H17*100,1))))</f>
      </c>
      <c r="I17" s="30">
        <f>IF(AND('当年度'!I17=0,'前年度'!I17=0),"",IF('前年度'!I17=0,"皆増",IF('当年度'!I17=0,"皆減",ROUND('増減額'!I17/'前年度'!I17*100,1))))</f>
        <v>0</v>
      </c>
    </row>
    <row r="18" spans="2:9" ht="21.75" customHeight="1">
      <c r="B18" s="58" t="s">
        <v>53</v>
      </c>
      <c r="C18" s="67">
        <f>IF(AND('当年度'!C18=0,'前年度'!C18=0),"",IF('前年度'!C18=0,"皆増",IF('当年度'!C18=0,"皆減",ROUND('増減額'!C18/'前年度'!C18*100,1))))</f>
        <v>-46</v>
      </c>
      <c r="D18" s="30">
        <f>IF(AND('当年度'!D18=0,'前年度'!D18=0),"",IF('前年度'!D18=0,"皆増",IF('当年度'!D18=0,"皆減",ROUND('増減額'!D18/'前年度'!D18*100,1))))</f>
        <v>3.4</v>
      </c>
      <c r="E18" s="30">
        <f>IF(AND('当年度'!E18=0,'前年度'!E18=0),"",IF('前年度'!E18=0,"皆増",IF('当年度'!E18=0,"皆減",ROUND('増減額'!E18/'前年度'!E18*100,1))))</f>
        <v>10.1</v>
      </c>
      <c r="F18" s="30">
        <f>IF(AND('当年度'!F18=0,'前年度'!F18=0),"",IF('前年度'!F18=0,"皆増",IF('当年度'!F18=0,"皆減",ROUND('増減額'!F18/'前年度'!F18*100,1))))</f>
        <v>-8.1</v>
      </c>
      <c r="G18" s="30">
        <f>IF(AND('当年度'!G18=0,'前年度'!G18=0),"",IF('前年度'!G18=0,"皆増",IF('当年度'!G18=0,"皆減",ROUND('増減額'!G18/'前年度'!G18*100,1))))</f>
        <v>0</v>
      </c>
      <c r="H18" s="30">
        <f>IF(AND('当年度'!H18=0,'前年度'!H18=0),"",IF('前年度'!H18=0,"皆増",IF('当年度'!H18=0,"皆減",ROUND('増減額'!H18/'前年度'!H18*100,1))))</f>
        <v>0</v>
      </c>
      <c r="I18" s="30">
        <f>IF(AND('当年度'!I18=0,'前年度'!I18=0),"",IF('前年度'!I18=0,"皆増",IF('当年度'!I18=0,"皆減",ROUND('増減額'!I18/'前年度'!I18*100,1))))</f>
        <v>0</v>
      </c>
    </row>
    <row r="19" spans="2:9" ht="21.75" customHeight="1">
      <c r="B19" s="60" t="s">
        <v>54</v>
      </c>
      <c r="C19" s="67">
        <f>IF(AND('当年度'!C19=0,'前年度'!C19=0),"",IF('前年度'!C19=0,"皆増",IF('当年度'!C19=0,"皆減",ROUND('増減額'!C19/'前年度'!C19*100,1))))</f>
        <v>-3.3</v>
      </c>
      <c r="D19" s="30">
        <f>IF(AND('当年度'!D19=0,'前年度'!D19=0),"",IF('前年度'!D19=0,"皆増",IF('当年度'!D19=0,"皆減",ROUND('増減額'!D19/'前年度'!D19*100,1))))</f>
        <v>-15.6</v>
      </c>
      <c r="E19" s="30">
        <f>IF(AND('当年度'!E19=0,'前年度'!E19=0),"",IF('前年度'!E19=0,"皆増",IF('当年度'!E19=0,"皆減",ROUND('増減額'!E19/'前年度'!E19*100,1))))</f>
        <v>1.1</v>
      </c>
      <c r="F19" s="30">
        <f>IF(AND('当年度'!F19=0,'前年度'!F19=0),"",IF('前年度'!F19=0,"皆増",IF('当年度'!F19=0,"皆減",ROUND('増減額'!F19/'前年度'!F19*100,1))))</f>
        <v>-0.6</v>
      </c>
      <c r="G19" s="30">
        <f>IF(AND('当年度'!G19=0,'前年度'!G19=0),"",IF('前年度'!G19=0,"皆増",IF('当年度'!G19=0,"皆減",ROUND('増減額'!G19/'前年度'!G19*100,1))))</f>
        <v>-32.4</v>
      </c>
      <c r="H19" s="30">
        <f>IF(AND('当年度'!H19=0,'前年度'!H19=0),"",IF('前年度'!H19=0,"皆増",IF('当年度'!H19=0,"皆減",ROUND('増減額'!H19/'前年度'!H19*100,1))))</f>
        <v>0</v>
      </c>
      <c r="I19" s="30">
        <f>IF(AND('当年度'!I19=0,'前年度'!I19=0),"",IF('前年度'!I19=0,"皆増",IF('当年度'!I19=0,"皆減",ROUND('増減額'!I19/'前年度'!I19*100,1))))</f>
        <v>-32.2</v>
      </c>
    </row>
    <row r="20" spans="2:9" ht="21.75" customHeight="1">
      <c r="B20" s="58" t="s">
        <v>27</v>
      </c>
      <c r="C20" s="67">
        <f>IF(AND('当年度'!C20=0,'前年度'!C20=0),"",IF('前年度'!C20=0,"皆増",IF('当年度'!C20=0,"皆減",ROUND('増減額'!C20/'前年度'!C20*100,1))))</f>
        <v>8.2</v>
      </c>
      <c r="D20" s="30">
        <f>IF(AND('当年度'!D20=0,'前年度'!D20=0),"",IF('前年度'!D20=0,"皆増",IF('当年度'!D20=0,"皆減",ROUND('増減額'!D20/'前年度'!D20*100,1))))</f>
        <v>0.4</v>
      </c>
      <c r="E20" s="30">
        <f>IF(AND('当年度'!E20=0,'前年度'!E20=0),"",IF('前年度'!E20=0,"皆増",IF('当年度'!E20=0,"皆減",ROUND('増減額'!E20/'前年度'!E20*100,1))))</f>
        <v>1.8</v>
      </c>
      <c r="F20" s="30">
        <f>IF(AND('当年度'!F20=0,'前年度'!F20=0),"",IF('前年度'!F20=0,"皆増",IF('当年度'!F20=0,"皆減",ROUND('増減額'!F20/'前年度'!F20*100,1))))</f>
        <v>4</v>
      </c>
      <c r="G20" s="30">
        <f>IF(AND('当年度'!G20=0,'前年度'!G20=0),"",IF('前年度'!G20=0,"皆増",IF('当年度'!G20=0,"皆減",ROUND('増減額'!G20/'前年度'!G20*100,1))))</f>
        <v>0.3</v>
      </c>
      <c r="H20" s="30">
        <f>IF(AND('当年度'!H20=0,'前年度'!H20=0),"",IF('前年度'!H20=0,"皆増",IF('当年度'!H20=0,"皆減",ROUND('増減額'!H20/'前年度'!H20*100,1))))</f>
        <v>0.2</v>
      </c>
      <c r="I20" s="30">
        <f>IF(AND('当年度'!I20=0,'前年度'!I20=0),"",IF('前年度'!I20=0,"皆増",IF('当年度'!I20=0,"皆減",ROUND('増減額'!I20/'前年度'!I20*100,1))))</f>
        <v>0.3</v>
      </c>
    </row>
    <row r="21" spans="2:9" ht="21.75" customHeight="1">
      <c r="B21" s="58" t="s">
        <v>28</v>
      </c>
      <c r="C21" s="67">
        <f>IF(AND('当年度'!C21=0,'前年度'!C21=0),"",IF('前年度'!C21=0,"皆増",IF('当年度'!C21=0,"皆減",ROUND('増減額'!C21/'前年度'!C21*100,1))))</f>
        <v>0.3</v>
      </c>
      <c r="D21" s="30">
        <f>IF(AND('当年度'!D21=0,'前年度'!D21=0),"",IF('前年度'!D21=0,"皆増",IF('当年度'!D21=0,"皆減",ROUND('増減額'!D21/'前年度'!D21*100,1))))</f>
        <v>0</v>
      </c>
      <c r="E21" s="30">
        <f>IF(AND('当年度'!E21=0,'前年度'!E21=0),"",IF('前年度'!E21=0,"皆増",IF('当年度'!E21=0,"皆減",ROUND('増減額'!E21/'前年度'!E21*100,1))))</f>
        <v>-11.1</v>
      </c>
      <c r="F21" s="30">
        <f>IF(AND('当年度'!F21=0,'前年度'!F21=0),"",IF('前年度'!F21=0,"皆増",IF('当年度'!F21=0,"皆減",ROUND('増減額'!F21/'前年度'!F21*100,1))))</f>
        <v>-4.2</v>
      </c>
      <c r="G21" s="30">
        <f>IF(AND('当年度'!G21=0,'前年度'!G21=0),"",IF('前年度'!G21=0,"皆増",IF('当年度'!G21=0,"皆減",ROUND('増減額'!G21/'前年度'!G21*100,1))))</f>
        <v>-0.2</v>
      </c>
      <c r="H21" s="30">
        <f>IF(AND('当年度'!H21=0,'前年度'!H21=0),"",IF('前年度'!H21=0,"皆増",IF('当年度'!H21=0,"皆減",ROUND('増減額'!H21/'前年度'!H21*100,1))))</f>
        <v>0</v>
      </c>
      <c r="I21" s="30">
        <f>IF(AND('当年度'!I21=0,'前年度'!I21=0),"",IF('前年度'!I21=0,"皆増",IF('当年度'!I21=0,"皆減",ROUND('増減額'!I21/'前年度'!I21*100,1))))</f>
        <v>-0.2</v>
      </c>
    </row>
    <row r="22" spans="2:9" ht="21.75" customHeight="1">
      <c r="B22" s="58" t="s">
        <v>29</v>
      </c>
      <c r="C22" s="67">
        <f>IF(AND('当年度'!C22=0,'前年度'!C22=0),"",IF('前年度'!C22=0,"皆増",IF('当年度'!C22=0,"皆減",ROUND('増減額'!C22/'前年度'!C22*100,1))))</f>
        <v>-1.8</v>
      </c>
      <c r="D22" s="30">
        <f>IF(AND('当年度'!D22=0,'前年度'!D22=0),"",IF('前年度'!D22=0,"皆増",IF('当年度'!D22=0,"皆減",ROUND('増減額'!D22/'前年度'!D22*100,1))))</f>
        <v>-3.7</v>
      </c>
      <c r="E22" s="30">
        <f>IF(AND('当年度'!E22=0,'前年度'!E22=0),"",IF('前年度'!E22=0,"皆増",IF('当年度'!E22=0,"皆減",ROUND('増減額'!E22/'前年度'!E22*100,1))))</f>
        <v>-1.2</v>
      </c>
      <c r="F22" s="30">
        <f>IF(AND('当年度'!F22=0,'前年度'!F22=0),"",IF('前年度'!F22=0,"皆増",IF('当年度'!F22=0,"皆減",ROUND('増減額'!F22/'前年度'!F22*100,1))))</f>
        <v>-1.7</v>
      </c>
      <c r="G22" s="30">
        <f>IF(AND('当年度'!G22=0,'前年度'!G22=0),"",IF('前年度'!G22=0,"皆増",IF('当年度'!G22=0,"皆減",ROUND('増減額'!G22/'前年度'!G22*100,1))))</f>
        <v>0.4</v>
      </c>
      <c r="H22" s="30">
        <f>IF(AND('当年度'!H22=0,'前年度'!H22=0),"",IF('前年度'!H22=0,"皆増",IF('当年度'!H22=0,"皆減",ROUND('増減額'!H22/'前年度'!H22*100,1))))</f>
        <v>0</v>
      </c>
      <c r="I22" s="30">
        <f>IF(AND('当年度'!I22=0,'前年度'!I22=0),"",IF('前年度'!I22=0,"皆増",IF('当年度'!I22=0,"皆減",ROUND('増減額'!I22/'前年度'!I22*100,1))))</f>
        <v>0.4</v>
      </c>
    </row>
    <row r="23" spans="2:9" ht="21.75" customHeight="1">
      <c r="B23" s="58" t="s">
        <v>30</v>
      </c>
      <c r="C23" s="67">
        <f>IF(AND('当年度'!C23=0,'前年度'!C23=0),"",IF('前年度'!C23=0,"皆増",IF('当年度'!C23=0,"皆減",ROUND('増減額'!C23/'前年度'!C23*100,1))))</f>
        <v>18.3</v>
      </c>
      <c r="D23" s="30">
        <f>IF(AND('当年度'!D23=0,'前年度'!D23=0),"",IF('前年度'!D23=0,"皆増",IF('当年度'!D23=0,"皆減",ROUND('増減額'!D23/'前年度'!D23*100,1))))</f>
        <v>0.5</v>
      </c>
      <c r="E23" s="30">
        <f>IF(AND('当年度'!E23=0,'前年度'!E23=0),"",IF('前年度'!E23=0,"皆増",IF('当年度'!E23=0,"皆減",ROUND('増減額'!E23/'前年度'!E23*100,1))))</f>
        <v>3.6</v>
      </c>
      <c r="F23" s="30">
        <f>IF(AND('当年度'!F23=0,'前年度'!F23=0),"",IF('前年度'!F23=0,"皆増",IF('当年度'!F23=0,"皆減",ROUND('増減額'!F23/'前年度'!F23*100,1))))</f>
        <v>12.3</v>
      </c>
      <c r="G23" s="30">
        <f>IF(AND('当年度'!G23=0,'前年度'!G23=0),"",IF('前年度'!G23=0,"皆増",IF('当年度'!G23=0,"皆減",ROUND('増減額'!G23/'前年度'!G23*100,1))))</f>
        <v>0.3</v>
      </c>
      <c r="H23" s="30">
        <f>IF(AND('当年度'!H23=0,'前年度'!H23=0),"",IF('前年度'!H23=0,"皆増",IF('当年度'!H23=0,"皆減",ROUND('増減額'!H23/'前年度'!H23*100,1))))</f>
        <v>-1.9</v>
      </c>
      <c r="I23" s="30">
        <f>IF(AND('当年度'!I23=0,'前年度'!I23=0),"",IF('前年度'!I23=0,"皆増",IF('当年度'!I23=0,"皆減",ROUND('増減額'!I23/'前年度'!I23*100,1))))</f>
        <v>0.1</v>
      </c>
    </row>
    <row r="24" spans="2:9" ht="21.75" customHeight="1">
      <c r="B24" s="58" t="s">
        <v>31</v>
      </c>
      <c r="C24" s="67">
        <f>IF(AND('当年度'!C24=0,'前年度'!C24=0),"",IF('前年度'!C24=0,"皆増",IF('当年度'!C24=0,"皆減",ROUND('増減額'!C24/'前年度'!C24*100,1))))</f>
        <v>1.4</v>
      </c>
      <c r="D24" s="30">
        <f>IF(AND('当年度'!D24=0,'前年度'!D24=0),"",IF('前年度'!D24=0,"皆増",IF('当年度'!D24=0,"皆減",ROUND('増減額'!D24/'前年度'!D24*100,1))))</f>
        <v>0.9</v>
      </c>
      <c r="E24" s="30">
        <f>IF(AND('当年度'!E24=0,'前年度'!E24=0),"",IF('前年度'!E24=0,"皆増",IF('当年度'!E24=0,"皆減",ROUND('増減額'!E24/'前年度'!E24*100,1))))</f>
        <v>5.4</v>
      </c>
      <c r="F24" s="30">
        <f>IF(AND('当年度'!F24=0,'前年度'!F24=0),"",IF('前年度'!F24=0,"皆増",IF('当年度'!F24=0,"皆減",ROUND('増減額'!F24/'前年度'!F24*100,1))))</f>
        <v>3.5</v>
      </c>
      <c r="G24" s="30">
        <f>IF(AND('当年度'!G24=0,'前年度'!G24=0),"",IF('前年度'!G24=0,"皆増",IF('当年度'!G24=0,"皆減",ROUND('増減額'!G24/'前年度'!G24*100,1))))</f>
        <v>0</v>
      </c>
      <c r="H24" s="30">
        <f>IF(AND('当年度'!H24=0,'前年度'!H24=0),"",IF('前年度'!H24=0,"皆増",IF('当年度'!H24=0,"皆減",ROUND('増減額'!H24/'前年度'!H24*100,1))))</f>
        <v>0</v>
      </c>
      <c r="I24" s="30">
        <f>IF(AND('当年度'!I24=0,'前年度'!I24=0),"",IF('前年度'!I24=0,"皆増",IF('当年度'!I24=0,"皆減",ROUND('増減額'!I24/'前年度'!I24*100,1))))</f>
        <v>0</v>
      </c>
    </row>
    <row r="25" spans="2:9" ht="21.75" customHeight="1">
      <c r="B25" s="58" t="s">
        <v>32</v>
      </c>
      <c r="C25" s="67">
        <f>IF(AND('当年度'!C25=0,'前年度'!C25=0),"",IF('前年度'!C25=0,"皆増",IF('当年度'!C25=0,"皆減",ROUND('増減額'!C25/'前年度'!C25*100,1))))</f>
        <v>24.4</v>
      </c>
      <c r="D25" s="30">
        <f>IF(AND('当年度'!D25=0,'前年度'!D25=0),"",IF('前年度'!D25=0,"皆増",IF('当年度'!D25=0,"皆減",ROUND('増減額'!D25/'前年度'!D25*100,1))))</f>
        <v>31.5</v>
      </c>
      <c r="E25" s="30">
        <f>IF(AND('当年度'!E25=0,'前年度'!E25=0),"",IF('前年度'!E25=0,"皆増",IF('当年度'!E25=0,"皆減",ROUND('増減額'!E25/'前年度'!E25*100,1))))</f>
        <v>5.5</v>
      </c>
      <c r="F25" s="30">
        <f>IF(AND('当年度'!F25=0,'前年度'!F25=0),"",IF('前年度'!F25=0,"皆増",IF('当年度'!F25=0,"皆減",ROUND('増減額'!F25/'前年度'!F25*100,1))))</f>
        <v>17.1</v>
      </c>
      <c r="G25" s="30">
        <f>IF(AND('当年度'!G25=0,'前年度'!G25=0),"",IF('前年度'!G25=0,"皆増",IF('当年度'!G25=0,"皆減",ROUND('増減額'!G25/'前年度'!G25*100,1))))</f>
        <v>-10.6</v>
      </c>
      <c r="H25" s="30">
        <f>IF(AND('当年度'!H25=0,'前年度'!H25=0),"",IF('前年度'!H25=0,"皆増",IF('当年度'!H25=0,"皆減",ROUND('増減額'!H25/'前年度'!H25*100,1))))</f>
        <v>0</v>
      </c>
      <c r="I25" s="30">
        <f>IF(AND('当年度'!I25=0,'前年度'!I25=0),"",IF('前年度'!I25=0,"皆増",IF('当年度'!I25=0,"皆減",ROUND('増減額'!I25/'前年度'!I25*100,1))))</f>
        <v>-10.5</v>
      </c>
    </row>
    <row r="26" spans="2:9" ht="21.75" customHeight="1">
      <c r="B26" s="58" t="s">
        <v>33</v>
      </c>
      <c r="C26" s="67">
        <f>IF(AND('当年度'!C26=0,'前年度'!C26=0),"",IF('前年度'!C26=0,"皆増",IF('当年度'!C26=0,"皆減",ROUND('増減額'!C26/'前年度'!C26*100,1))))</f>
        <v>9.5</v>
      </c>
      <c r="D26" s="30">
        <f>IF(AND('当年度'!D26=0,'前年度'!D26=0),"",IF('前年度'!D26=0,"皆増",IF('当年度'!D26=0,"皆減",ROUND('増減額'!D26/'前年度'!D26*100,1))))</f>
        <v>0</v>
      </c>
      <c r="E26" s="30">
        <f>IF(AND('当年度'!E26=0,'前年度'!E26=0),"",IF('前年度'!E26=0,"皆増",IF('当年度'!E26=0,"皆減",ROUND('増減額'!E26/'前年度'!E26*100,1))))</f>
        <v>-1.1</v>
      </c>
      <c r="F26" s="30">
        <f>IF(AND('当年度'!F26=0,'前年度'!F26=0),"",IF('前年度'!F26=0,"皆増",IF('当年度'!F26=0,"皆減",ROUND('増減額'!F26/'前年度'!F26*100,1))))</f>
        <v>4</v>
      </c>
      <c r="G26" s="30">
        <f>IF(AND('当年度'!G26=0,'前年度'!G26=0),"",IF('前年度'!G26=0,"皆増",IF('当年度'!G26=0,"皆減",ROUND('増減額'!G26/'前年度'!G26*100,1))))</f>
        <v>0</v>
      </c>
      <c r="H26" s="30">
        <f>IF(AND('当年度'!H26=0,'前年度'!H26=0),"",IF('前年度'!H26=0,"皆増",IF('当年度'!H26=0,"皆減",ROUND('増減額'!H26/'前年度'!H26*100,1))))</f>
        <v>0</v>
      </c>
      <c r="I26" s="30">
        <f>IF(AND('当年度'!I26=0,'前年度'!I26=0),"",IF('前年度'!I26=0,"皆増",IF('当年度'!I26=0,"皆減",ROUND('増減額'!I26/'前年度'!I26*100,1))))</f>
        <v>0</v>
      </c>
    </row>
    <row r="27" spans="2:9" ht="21.75" customHeight="1">
      <c r="B27" s="58" t="s">
        <v>34</v>
      </c>
      <c r="C27" s="67">
        <f>IF(AND('当年度'!C27=0,'前年度'!C27=0),"",IF('前年度'!C27=0,"皆増",IF('当年度'!C27=0,"皆減",ROUND('増減額'!C27/'前年度'!C27*100,1))))</f>
        <v>33.4</v>
      </c>
      <c r="D27" s="30">
        <f>IF(AND('当年度'!D27=0,'前年度'!D27=0),"",IF('前年度'!D27=0,"皆増",IF('当年度'!D27=0,"皆減",ROUND('増減額'!D27/'前年度'!D27*100,1))))</f>
        <v>-21.6</v>
      </c>
      <c r="E27" s="30">
        <f>IF(AND('当年度'!E27=0,'前年度'!E27=0),"",IF('前年度'!E27=0,"皆増",IF('当年度'!E27=0,"皆減",ROUND('増減額'!E27/'前年度'!E27*100,1))))</f>
        <v>10.1</v>
      </c>
      <c r="F27" s="30">
        <f>IF(AND('当年度'!F27=0,'前年度'!F27=0),"",IF('前年度'!F27=0,"皆増",IF('当年度'!F27=0,"皆減",ROUND('増減額'!F27/'前年度'!F27*100,1))))</f>
        <v>21.4</v>
      </c>
      <c r="G27" s="30">
        <f>IF(AND('当年度'!G27=0,'前年度'!G27=0),"",IF('前年度'!G27=0,"皆増",IF('当年度'!G27=0,"皆減",ROUND('増減額'!G27/'前年度'!G27*100,1))))</f>
        <v>0.3</v>
      </c>
      <c r="H27" s="30">
        <f>IF(AND('当年度'!H27=0,'前年度'!H27=0),"",IF('前年度'!H27=0,"皆増",IF('当年度'!H27=0,"皆減",ROUND('増減額'!H27/'前年度'!H27*100,1))))</f>
        <v>0</v>
      </c>
      <c r="I27" s="30">
        <f>IF(AND('当年度'!I27=0,'前年度'!I27=0),"",IF('前年度'!I27=0,"皆増",IF('当年度'!I27=0,"皆減",ROUND('増減額'!I27/'前年度'!I27*100,1))))</f>
        <v>0.3</v>
      </c>
    </row>
    <row r="28" spans="2:9" ht="21.75" customHeight="1">
      <c r="B28" s="58" t="s">
        <v>35</v>
      </c>
      <c r="C28" s="67">
        <f>IF(AND('当年度'!C28=0,'前年度'!C28=0),"",IF('前年度'!C28=0,"皆増",IF('当年度'!C28=0,"皆減",ROUND('増減額'!C28/'前年度'!C28*100,1))))</f>
        <v>-14</v>
      </c>
      <c r="D28" s="30">
        <f>IF(AND('当年度'!D28=0,'前年度'!D28=0),"",IF('前年度'!D28=0,"皆増",IF('当年度'!D28=0,"皆減",ROUND('増減額'!D28/'前年度'!D28*100,1))))</f>
        <v>-4.6</v>
      </c>
      <c r="E28" s="30">
        <f>IF(AND('当年度'!E28=0,'前年度'!E28=0),"",IF('前年度'!E28=0,"皆増",IF('当年度'!E28=0,"皆減",ROUND('増減額'!E28/'前年度'!E28*100,1))))</f>
        <v>4.6</v>
      </c>
      <c r="F28" s="30">
        <f>IF(AND('当年度'!F28=0,'前年度'!F28=0),"",IF('前年度'!F28=0,"皆増",IF('当年度'!F28=0,"皆減",ROUND('増減額'!F28/'前年度'!F28*100,1))))</f>
        <v>-8.9</v>
      </c>
      <c r="G28" s="30">
        <f>IF(AND('当年度'!G28=0,'前年度'!G28=0),"",IF('前年度'!G28=0,"皆増",IF('当年度'!G28=0,"皆減",ROUND('増減額'!G28/'前年度'!G28*100,1))))</f>
        <v>0.1</v>
      </c>
      <c r="H28" s="30">
        <f>IF(AND('当年度'!H28=0,'前年度'!H28=0),"",IF('前年度'!H28=0,"皆増",IF('当年度'!H28=0,"皆減",ROUND('増減額'!H28/'前年度'!H28*100,1))))</f>
      </c>
      <c r="I28" s="30">
        <f>IF(AND('当年度'!I28=0,'前年度'!I28=0),"",IF('前年度'!I28=0,"皆増",IF('当年度'!I28=0,"皆減",ROUND('増減額'!I28/'前年度'!I28*100,1))))</f>
        <v>0.1</v>
      </c>
    </row>
    <row r="29" spans="2:9" ht="21.75" customHeight="1">
      <c r="B29" s="58" t="s">
        <v>36</v>
      </c>
      <c r="C29" s="67">
        <f>IF(AND('当年度'!C29=0,'前年度'!C29=0),"",IF('前年度'!C29=0,"皆増",IF('当年度'!C29=0,"皆減",ROUND('増減額'!C29/'前年度'!C29*100,1))))</f>
        <v>11.2</v>
      </c>
      <c r="D29" s="30">
        <f>IF(AND('当年度'!D29=0,'前年度'!D29=0),"",IF('前年度'!D29=0,"皆増",IF('当年度'!D29=0,"皆減",ROUND('増減額'!D29/'前年度'!D29*100,1))))</f>
        <v>12.1</v>
      </c>
      <c r="E29" s="30">
        <f>IF(AND('当年度'!E29=0,'前年度'!E29=0),"",IF('前年度'!E29=0,"皆増",IF('当年度'!E29=0,"皆減",ROUND('増減額'!E29/'前年度'!E29*100,1))))</f>
        <v>-3.9</v>
      </c>
      <c r="F29" s="30">
        <f>IF(AND('当年度'!F29=0,'前年度'!F29=0),"",IF('前年度'!F29=0,"皆増",IF('当年度'!F29=0,"皆減",ROUND('増減額'!F29/'前年度'!F29*100,1))))</f>
        <v>5.4</v>
      </c>
      <c r="G29" s="30">
        <f>IF(AND('当年度'!G29=0,'前年度'!G29=0),"",IF('前年度'!G29=0,"皆増",IF('当年度'!G29=0,"皆減",ROUND('増減額'!G29/'前年度'!G29*100,1))))</f>
        <v>0.4</v>
      </c>
      <c r="H29" s="30">
        <f>IF(AND('当年度'!H29=0,'前年度'!H29=0),"",IF('前年度'!H29=0,"皆増",IF('当年度'!H29=0,"皆減",ROUND('増減額'!H29/'前年度'!H29*100,1))))</f>
      </c>
      <c r="I29" s="30">
        <f>IF(AND('当年度'!I29=0,'前年度'!I29=0),"",IF('前年度'!I29=0,"皆増",IF('当年度'!I29=0,"皆減",ROUND('増減額'!I29/'前年度'!I29*100,1))))</f>
        <v>0.4</v>
      </c>
    </row>
    <row r="30" spans="2:9" ht="21.75" customHeight="1">
      <c r="B30" s="58" t="s">
        <v>56</v>
      </c>
      <c r="C30" s="67">
        <f>IF(AND('当年度'!C30=0,'前年度'!C30=0),"",IF('前年度'!C30=0,"皆増",IF('当年度'!C30=0,"皆減",ROUND('増減額'!C30/'前年度'!C30*100,1))))</f>
        <v>-9.3</v>
      </c>
      <c r="D30" s="30">
        <f>IF(AND('当年度'!D30=0,'前年度'!D30=0),"",IF('前年度'!D30=0,"皆増",IF('当年度'!D30=0,"皆減",ROUND('増減額'!D30/'前年度'!D30*100,1))))</f>
        <v>-2.2</v>
      </c>
      <c r="E30" s="30">
        <f>IF(AND('当年度'!E30=0,'前年度'!E30=0),"",IF('前年度'!E30=0,"皆増",IF('当年度'!E30=0,"皆減",ROUND('増減額'!E30/'前年度'!E30*100,1))))</f>
        <v>47.1</v>
      </c>
      <c r="F30" s="30">
        <f>IF(AND('当年度'!F30=0,'前年度'!F30=0),"",IF('前年度'!F30=0,"皆増",IF('当年度'!F30=0,"皆減",ROUND('増減額'!F30/'前年度'!F30*100,1))))</f>
        <v>22.4</v>
      </c>
      <c r="G30" s="30">
        <f>IF(AND('当年度'!G30=0,'前年度'!G30=0),"",IF('前年度'!G30=0,"皆増",IF('当年度'!G30=0,"皆減",ROUND('増減額'!G30/'前年度'!G30*100,1))))</f>
        <v>0</v>
      </c>
      <c r="H30" s="30">
        <f>IF(AND('当年度'!H30=0,'前年度'!H30=0),"",IF('前年度'!H30=0,"皆増",IF('当年度'!H30=0,"皆減",ROUND('増減額'!H30/'前年度'!H30*100,1))))</f>
        <v>1.6</v>
      </c>
      <c r="I30" s="30">
        <f>IF(AND('当年度'!I30=0,'前年度'!I30=0),"",IF('前年度'!I30=0,"皆増",IF('当年度'!I30=0,"皆減",ROUND('増減額'!I30/'前年度'!I30*100,1))))</f>
        <v>1.1</v>
      </c>
    </row>
    <row r="31" spans="2:9" ht="21.75" customHeight="1">
      <c r="B31" s="58" t="s">
        <v>57</v>
      </c>
      <c r="C31" s="67">
        <f>IF(AND('当年度'!C31=0,'前年度'!C31=0),"",IF('前年度'!C31=0,"皆増",IF('当年度'!C31=0,"皆減",ROUND('増減額'!C31/'前年度'!C31*100,1))))</f>
        <v>9.2</v>
      </c>
      <c r="D31" s="30">
        <f>IF(AND('当年度'!D31=0,'前年度'!D31=0),"",IF('前年度'!D31=0,"皆増",IF('当年度'!D31=0,"皆減",ROUND('増減額'!D31/'前年度'!D31*100,1))))</f>
        <v>2.5</v>
      </c>
      <c r="E31" s="30">
        <f>IF(AND('当年度'!E31=0,'前年度'!E31=0),"",IF('前年度'!E31=0,"皆増",IF('当年度'!E31=0,"皆減",ROUND('増減額'!E31/'前年度'!E31*100,1))))</f>
        <v>10.4</v>
      </c>
      <c r="F31" s="30">
        <f>IF(AND('当年度'!F31=0,'前年度'!F31=0),"",IF('前年度'!F31=0,"皆増",IF('当年度'!F31=0,"皆減",ROUND('増減額'!F31/'前年度'!F31*100,1))))</f>
        <v>8.4</v>
      </c>
      <c r="G31" s="30">
        <f>IF(AND('当年度'!G31=0,'前年度'!G31=0),"",IF('前年度'!G31=0,"皆増",IF('当年度'!G31=0,"皆減",ROUND('増減額'!G31/'前年度'!G31*100,1))))</f>
        <v>0</v>
      </c>
      <c r="H31" s="30">
        <f>IF(AND('当年度'!H31=0,'前年度'!H31=0),"",IF('前年度'!H31=0,"皆増",IF('当年度'!H31=0,"皆減",ROUND('増減額'!H31/'前年度'!H31*100,1))))</f>
      </c>
      <c r="I31" s="30">
        <f>IF(AND('当年度'!I31=0,'前年度'!I31=0),"",IF('前年度'!I31=0,"皆増",IF('当年度'!I31=0,"皆減",ROUND('増減額'!I31/'前年度'!I31*100,1))))</f>
        <v>0</v>
      </c>
    </row>
    <row r="32" spans="2:9" ht="21.75" customHeight="1">
      <c r="B32" s="58" t="s">
        <v>58</v>
      </c>
      <c r="C32" s="67">
        <f>IF(AND('当年度'!C32=0,'前年度'!C32=0),"",IF('前年度'!C32=0,"皆増",IF('当年度'!C32=0,"皆減",ROUND('増減額'!C32/'前年度'!C32*100,1))))</f>
        <v>-16.6</v>
      </c>
      <c r="D32" s="30">
        <f>IF(AND('当年度'!D32=0,'前年度'!D32=0),"",IF('前年度'!D32=0,"皆増",IF('当年度'!D32=0,"皆減",ROUND('増減額'!D32/'前年度'!D32*100,1))))</f>
        <v>49.2</v>
      </c>
      <c r="E32" s="30">
        <f>IF(AND('当年度'!E32=0,'前年度'!E32=0),"",IF('前年度'!E32=0,"皆増",IF('当年度'!E32=0,"皆減",ROUND('増減額'!E32/'前年度'!E32*100,1))))</f>
        <v>24.8</v>
      </c>
      <c r="F32" s="30">
        <f>IF(AND('当年度'!F32=0,'前年度'!F32=0),"",IF('前年度'!F32=0,"皆増",IF('当年度'!F32=0,"皆減",ROUND('増減額'!F32/'前年度'!F32*100,1))))</f>
        <v>13.7</v>
      </c>
      <c r="G32" s="30">
        <f>IF(AND('当年度'!G32=0,'前年度'!G32=0),"",IF('前年度'!G32=0,"皆増",IF('当年度'!G32=0,"皆減",ROUND('増減額'!G32/'前年度'!G32*100,1))))</f>
        <v>0.4</v>
      </c>
      <c r="H32" s="30">
        <f>IF(AND('当年度'!H32=0,'前年度'!H32=0),"",IF('前年度'!H32=0,"皆増",IF('当年度'!H32=0,"皆減",ROUND('増減額'!H32/'前年度'!H32*100,1))))</f>
      </c>
      <c r="I32" s="30">
        <f>IF(AND('当年度'!I32=0,'前年度'!I32=0),"",IF('前年度'!I32=0,"皆増",IF('当年度'!I32=0,"皆減",ROUND('増減額'!I32/'前年度'!I32*100,1))))</f>
        <v>0.4</v>
      </c>
    </row>
    <row r="33" spans="2:9" ht="21.75" customHeight="1">
      <c r="B33" s="58" t="s">
        <v>37</v>
      </c>
      <c r="C33" s="67">
        <f>IF(AND('当年度'!C33=0,'前年度'!C33=0),"",IF('前年度'!C33=0,"皆増",IF('当年度'!C33=0,"皆減",ROUND('増減額'!C33/'前年度'!C33*100,1))))</f>
        <v>39.8</v>
      </c>
      <c r="D33" s="30">
        <f>IF(AND('当年度'!D33=0,'前年度'!D33=0),"",IF('前年度'!D33=0,"皆増",IF('当年度'!D33=0,"皆減",ROUND('増減額'!D33/'前年度'!D33*100,1))))</f>
        <v>0.6</v>
      </c>
      <c r="E33" s="30">
        <f>IF(AND('当年度'!E33=0,'前年度'!E33=0),"",IF('前年度'!E33=0,"皆増",IF('当年度'!E33=0,"皆減",ROUND('増減額'!E33/'前年度'!E33*100,1))))</f>
        <v>26.6</v>
      </c>
      <c r="F33" s="30">
        <f>IF(AND('当年度'!F33=0,'前年度'!F33=0),"",IF('前年度'!F33=0,"皆増",IF('当年度'!F33=0,"皆減",ROUND('増減額'!F33/'前年度'!F33*100,1))))</f>
        <v>26.9</v>
      </c>
      <c r="G33" s="30">
        <f>IF(AND('当年度'!G33=0,'前年度'!G33=0),"",IF('前年度'!G33=0,"皆増",IF('当年度'!G33=0,"皆減",ROUND('増減額'!G33/'前年度'!G33*100,1))))</f>
        <v>0.2</v>
      </c>
      <c r="H33" s="30">
        <f>IF(AND('当年度'!H33=0,'前年度'!H33=0),"",IF('前年度'!H33=0,"皆増",IF('当年度'!H33=0,"皆減",ROUND('増減額'!H33/'前年度'!H33*100,1))))</f>
      </c>
      <c r="I33" s="30">
        <f>IF(AND('当年度'!I33=0,'前年度'!I33=0),"",IF('前年度'!I33=0,"皆増",IF('当年度'!I33=0,"皆減",ROUND('増減額'!I33/'前年度'!I33*100,1))))</f>
        <v>0.2</v>
      </c>
    </row>
    <row r="34" spans="2:9" ht="21.75" customHeight="1">
      <c r="B34" s="58" t="s">
        <v>38</v>
      </c>
      <c r="C34" s="67">
        <f>IF(AND('当年度'!C34=0,'前年度'!C34=0),"",IF('前年度'!C34=0,"皆増",IF('当年度'!C34=0,"皆減",ROUND('増減額'!C34/'前年度'!C34*100,1))))</f>
        <v>38.9</v>
      </c>
      <c r="D34" s="30">
        <f>IF(AND('当年度'!D34=0,'前年度'!D34=0),"",IF('前年度'!D34=0,"皆増",IF('当年度'!D34=0,"皆減",ROUND('増減額'!D34/'前年度'!D34*100,1))))</f>
        <v>0.3</v>
      </c>
      <c r="E34" s="30">
        <f>IF(AND('当年度'!E34=0,'前年度'!E34=0),"",IF('前年度'!E34=0,"皆増",IF('当年度'!E34=0,"皆減",ROUND('増減額'!E34/'前年度'!E34*100,1))))</f>
        <v>39.7</v>
      </c>
      <c r="F34" s="30">
        <f>IF(AND('当年度'!F34=0,'前年度'!F34=0),"",IF('前年度'!F34=0,"皆増",IF('当年度'!F34=0,"皆減",ROUND('増減額'!F34/'前年度'!F34*100,1))))</f>
        <v>39.2</v>
      </c>
      <c r="G34" s="30">
        <f>IF(AND('当年度'!G34=0,'前年度'!G34=0),"",IF('前年度'!G34=0,"皆増",IF('当年度'!G34=0,"皆減",ROUND('増減額'!G34/'前年度'!G34*100,1))))</f>
        <v>0</v>
      </c>
      <c r="H34" s="30">
        <f>IF(AND('当年度'!H34=0,'前年度'!H34=0),"",IF('前年度'!H34=0,"皆増",IF('当年度'!H34=0,"皆減",ROUND('増減額'!H34/'前年度'!H34*100,1))))</f>
      </c>
      <c r="I34" s="30">
        <f>IF(AND('当年度'!I34=0,'前年度'!I34=0),"",IF('前年度'!I34=0,"皆増",IF('当年度'!I34=0,"皆減",ROUND('増減額'!I34/'前年度'!I34*100,1))))</f>
        <v>0</v>
      </c>
    </row>
    <row r="35" spans="2:9" ht="21.75" customHeight="1">
      <c r="B35" s="61" t="s">
        <v>39</v>
      </c>
      <c r="C35" s="29">
        <f>IF(AND('当年度'!C35=0,'前年度'!C35=0),"",IF('前年度'!C35=0,"皆増",IF('当年度'!C35=0,"皆減",ROUND('増減額'!C35/'前年度'!C35*100,1))))</f>
        <v>2.3</v>
      </c>
      <c r="D35" s="29">
        <f>IF(AND('当年度'!D35=0,'前年度'!D35=0),"",IF('前年度'!D35=0,"皆増",IF('当年度'!D35=0,"皆減",ROUND('増減額'!D35/'前年度'!D35*100,1))))</f>
        <v>-5</v>
      </c>
      <c r="E35" s="29">
        <f>IF(AND('当年度'!E35=0,'前年度'!E35=0),"",IF('前年度'!E35=0,"皆増",IF('当年度'!E35=0,"皆減",ROUND('増減額'!E35/'前年度'!E35*100,1))))</f>
        <v>20.5</v>
      </c>
      <c r="F35" s="29">
        <f>IF(AND('当年度'!F35=0,'前年度'!F35=0),"",IF('前年度'!F35=0,"皆増",IF('当年度'!F35=0,"皆減",ROUND('増減額'!F35/'前年度'!F35*100,1))))</f>
        <v>9.1</v>
      </c>
      <c r="G35" s="29">
        <f>IF(AND('当年度'!G35=0,'前年度'!G35=0),"",IF('前年度'!G35=0,"皆増",IF('当年度'!G35=0,"皆減",ROUND('増減額'!G35/'前年度'!G35*100,1))))</f>
        <v>-1.5</v>
      </c>
      <c r="H35" s="29">
        <f>IF(AND('当年度'!H35=0,'前年度'!H35=0),"",IF('前年度'!H35=0,"皆増",IF('当年度'!H35=0,"皆減",ROUND('増減額'!H35/'前年度'!H35*100,1))))</f>
        <v>0.6</v>
      </c>
      <c r="I35" s="29">
        <f>IF(AND('当年度'!I35=0,'前年度'!I35=0),"",IF('前年度'!I35=0,"皆増",IF('当年度'!I35=0,"皆減",ROUND('増減額'!I35/'前年度'!I35*100,1))))</f>
        <v>-1.5</v>
      </c>
    </row>
    <row r="36" spans="2:9" ht="21.75" customHeight="1">
      <c r="B36" s="61" t="s">
        <v>40</v>
      </c>
      <c r="C36" s="29">
        <f>IF(AND('当年度'!C36=0,'前年度'!C36=0),"",IF('前年度'!C36=0,"皆増",IF('当年度'!C36=0,"皆減",ROUND('増減額'!C36/'前年度'!C36*100,1))))</f>
        <v>6.4</v>
      </c>
      <c r="D36" s="29">
        <f>IF(AND('当年度'!D36=0,'前年度'!D36=0),"",IF('前年度'!D36=0,"皆増",IF('当年度'!D36=0,"皆減",ROUND('増減額'!D36/'前年度'!D36*100,1))))</f>
        <v>4.8</v>
      </c>
      <c r="E36" s="29">
        <f>IF(AND('当年度'!E36=0,'前年度'!E36=0),"",IF('前年度'!E36=0,"皆増",IF('当年度'!E36=0,"皆減",ROUND('増減額'!E36/'前年度'!E36*100,1))))</f>
        <v>5.7</v>
      </c>
      <c r="F36" s="29">
        <f>IF(AND('当年度'!F36=0,'前年度'!F36=0),"",IF('前年度'!F36=0,"皆増",IF('当年度'!F36=0,"皆減",ROUND('増減額'!F36/'前年度'!F36*100,1))))</f>
        <v>5.9</v>
      </c>
      <c r="G36" s="29">
        <f>IF(AND('当年度'!G36=0,'前年度'!G36=0),"",IF('前年度'!G36=0,"皆増",IF('当年度'!G36=0,"皆減",ROUND('増減額'!G36/'前年度'!G36*100,1))))</f>
        <v>-1.4</v>
      </c>
      <c r="H36" s="29">
        <f>IF(AND('当年度'!H36=0,'前年度'!H36=0),"",IF('前年度'!H36=0,"皆増",IF('当年度'!H36=0,"皆減",ROUND('増減額'!H36/'前年度'!H36*100,1))))</f>
        <v>1</v>
      </c>
      <c r="I36" s="29">
        <f>IF(AND('当年度'!I36=0,'前年度'!I36=0),"",IF('前年度'!I36=0,"皆増",IF('当年度'!I36=0,"皆減",ROUND('増減額'!I36/'前年度'!I36*100,1))))</f>
        <v>-1.1</v>
      </c>
    </row>
    <row r="37" spans="2:9" ht="21.75" customHeight="1">
      <c r="B37" s="61" t="s">
        <v>41</v>
      </c>
      <c r="C37" s="29">
        <f>IF(AND('当年度'!C37=0,'前年度'!C37=0),"",IF('前年度'!C37=0,"皆増",IF('当年度'!C37=0,"皆減",ROUND('増減額'!C37/'前年度'!C37*100,1))))</f>
        <v>3.5</v>
      </c>
      <c r="D37" s="29">
        <f>IF(AND('当年度'!D37=0,'前年度'!D37=0),"",IF('前年度'!D37=0,"皆増",IF('当年度'!D37=0,"皆減",ROUND('増減額'!D37/'前年度'!D37*100,1))))</f>
        <v>-1.3</v>
      </c>
      <c r="E37" s="29">
        <f>IF(AND('当年度'!E37=0,'前年度'!E37=0),"",IF('前年度'!E37=0,"皆増",IF('当年度'!E37=0,"皆減",ROUND('増減額'!E37/'前年度'!E37*100,1))))</f>
        <v>15.3</v>
      </c>
      <c r="F37" s="29">
        <f>IF(AND('当年度'!F37=0,'前年度'!F37=0),"",IF('前年度'!F37=0,"皆増",IF('当年度'!F37=0,"皆減",ROUND('増減額'!F37/'前年度'!F37*100,1))))</f>
        <v>8.1</v>
      </c>
      <c r="G37" s="29">
        <f>IF(AND('当年度'!G37=0,'前年度'!G37=0),"",IF('前年度'!G37=0,"皆増",IF('当年度'!G37=0,"皆減",ROUND('増減額'!G37/'前年度'!G37*100,1))))</f>
        <v>-1.5</v>
      </c>
      <c r="H37" s="29">
        <f>IF(AND('当年度'!H37=0,'前年度'!H37=0),"",IF('前年度'!H37=0,"皆増",IF('当年度'!H37=0,"皆減",ROUND('増減額'!H37/'前年度'!H37*100,1))))</f>
        <v>0.9</v>
      </c>
      <c r="I37" s="29">
        <f>IF(AND('当年度'!I37=0,'前年度'!I37=0),"",IF('前年度'!I37=0,"皆増",IF('当年度'!I37=0,"皆減",ROUND('増減額'!I37/'前年度'!I37*100,1))))</f>
        <v>-1.5</v>
      </c>
    </row>
    <row r="38" ht="21.75" customHeight="1"/>
    <row r="39" ht="19.5" customHeight="1"/>
    <row r="40" ht="19.5" customHeight="1"/>
    <row r="41" ht="19.5" customHeight="1"/>
    <row r="42" ht="19.5" customHeight="1"/>
    <row r="43" ht="19.5" customHeight="1"/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73" r:id="rId1"/>
  <headerFooter alignWithMargins="0">
    <oddHeader>&amp;L&amp;"ＭＳ ゴシック,標準"&amp;24１４　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2009-08-24T08:46:00Z</cp:lastPrinted>
  <dcterms:created xsi:type="dcterms:W3CDTF">1999-09-10T06:56:51Z</dcterms:created>
  <dcterms:modified xsi:type="dcterms:W3CDTF">2009-09-03T09:01:12Z</dcterms:modified>
  <cp:category/>
  <cp:version/>
  <cp:contentType/>
  <cp:contentStatus/>
</cp:coreProperties>
</file>