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tabRatio="596" activeTab="0"/>
  </bookViews>
  <sheets>
    <sheet name="当年度" sheetId="1" r:id="rId1"/>
    <sheet name="前年度" sheetId="2" r:id="rId2"/>
    <sheet name="増減額" sheetId="3" r:id="rId3"/>
    <sheet name="増減率" sheetId="4" r:id="rId4"/>
    <sheet name="率・当" sheetId="5" r:id="rId5"/>
    <sheet name="率・前" sheetId="6" r:id="rId6"/>
    <sheet name="率・差" sheetId="7" r:id="rId7"/>
    <sheet name="率・当(臨財含)" sheetId="8" r:id="rId8"/>
    <sheet name="率・前(臨財含)" sheetId="9" r:id="rId9"/>
    <sheet name="率・差(臨財含)" sheetId="10" r:id="rId10"/>
    <sheet name="参考" sheetId="11" r:id="rId11"/>
  </sheets>
  <definedNames>
    <definedName name="_Key1" hidden="1">#REF!</definedName>
    <definedName name="_Order1" hidden="1">0</definedName>
    <definedName name="_Sort" hidden="1">#REF!</definedName>
    <definedName name="\p">#REF!</definedName>
    <definedName name="_xlnm.Print_Area" localSheetId="10">'参考'!$B$2:$AZ$75</definedName>
    <definedName name="_xlnm.Print_Area" localSheetId="1">'前年度'!$C$2:$N$38</definedName>
    <definedName name="_xlnm.Print_Area" localSheetId="2">'増減額'!$C$2:$N$38</definedName>
    <definedName name="_xlnm.Print_Area" localSheetId="3">'増減率'!$C$2:$N$38</definedName>
    <definedName name="_xlnm.Print_Area" localSheetId="0">'当年度'!$C$2:$N$38</definedName>
    <definedName name="_xlnm.Print_Area" localSheetId="6">'率・差'!$C$2:$O$43</definedName>
    <definedName name="_xlnm.Print_Area" localSheetId="9">'率・差(臨財含)'!$C$2:$K$43</definedName>
    <definedName name="_xlnm.Print_Area" localSheetId="5">'率・前'!$C$2:$O$43</definedName>
    <definedName name="_xlnm.Print_Area" localSheetId="8">'率・前(臨財含)'!$C$2:$K$43</definedName>
    <definedName name="_xlnm.Print_Area" localSheetId="4">'率・当'!$C$2:$O$43</definedName>
    <definedName name="_xlnm.Print_Area" localSheetId="7">'率・当(臨財含)'!$C$2:$K$43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  <definedName name="_xlnm.Print_Titles" localSheetId="6">'率・差'!$B:$B</definedName>
    <definedName name="_xlnm.Print_Titles" localSheetId="9">'率・差(臨財含)'!$B:$B</definedName>
    <definedName name="_xlnm.Print_Titles" localSheetId="5">'率・前'!$B:$B</definedName>
    <definedName name="_xlnm.Print_Titles" localSheetId="8">'率・前(臨財含)'!$B:$B</definedName>
    <definedName name="_xlnm.Print_Titles" localSheetId="4">'率・当'!$B:$B</definedName>
    <definedName name="_xlnm.Print_Titles" localSheetId="7">'率・当(臨財含)'!$B:$B</definedName>
  </definedNames>
  <calcPr fullCalcOnLoad="1"/>
</workbook>
</file>

<file path=xl/sharedStrings.xml><?xml version="1.0" encoding="utf-8"?>
<sst xmlns="http://schemas.openxmlformats.org/spreadsheetml/2006/main" count="1836" uniqueCount="187">
  <si>
    <t>(単位:千円)</t>
  </si>
  <si>
    <t>(単位:％)</t>
  </si>
  <si>
    <t>人 件 費</t>
  </si>
  <si>
    <t>物 件 費</t>
  </si>
  <si>
    <t>維持補修費</t>
  </si>
  <si>
    <t>扶 助 費</t>
  </si>
  <si>
    <t>補助費等</t>
  </si>
  <si>
    <t>公 債 費</t>
  </si>
  <si>
    <t>投資及び出資</t>
  </si>
  <si>
    <t>繰 出 金</t>
  </si>
  <si>
    <t>経常経費充</t>
  </si>
  <si>
    <t>経常一般</t>
  </si>
  <si>
    <t>金・貸付金</t>
  </si>
  <si>
    <t>当一般財源</t>
  </si>
  <si>
    <t>財    源</t>
  </si>
  <si>
    <t>津    市</t>
  </si>
  <si>
    <t>四日市市</t>
  </si>
  <si>
    <t>伊 勢 市</t>
  </si>
  <si>
    <t>松 阪 市</t>
  </si>
  <si>
    <t>桑 名 市</t>
  </si>
  <si>
    <t>上 野 市</t>
  </si>
  <si>
    <t>鈴 鹿 市</t>
  </si>
  <si>
    <t>名 張 市</t>
  </si>
  <si>
    <t>尾 鷲 市</t>
  </si>
  <si>
    <t>亀 山 市</t>
  </si>
  <si>
    <t>鳥 羽 市</t>
  </si>
  <si>
    <t>熊 野 市</t>
  </si>
  <si>
    <t>久 居 市</t>
  </si>
  <si>
    <t>多 度 町</t>
  </si>
  <si>
    <t>長 島 町</t>
  </si>
  <si>
    <t>木曽岬町</t>
  </si>
  <si>
    <t>北 勢 町</t>
  </si>
  <si>
    <t>員 弁 町</t>
  </si>
  <si>
    <t>大 安 町</t>
  </si>
  <si>
    <t>東 員 町</t>
  </si>
  <si>
    <t>藤 原 町</t>
  </si>
  <si>
    <t>菰 野 町</t>
  </si>
  <si>
    <t>楠    町</t>
  </si>
  <si>
    <t>朝 日 町</t>
  </si>
  <si>
    <t>川 越 町</t>
  </si>
  <si>
    <t>関    町</t>
  </si>
  <si>
    <t>河 芸 町</t>
  </si>
  <si>
    <t>芸 濃 町</t>
  </si>
  <si>
    <t>美 里 村</t>
  </si>
  <si>
    <t>安 濃 町</t>
  </si>
  <si>
    <t>香良洲町</t>
  </si>
  <si>
    <t>一 志 町</t>
  </si>
  <si>
    <t>白 山 町</t>
  </si>
  <si>
    <t>嬉 野 町</t>
  </si>
  <si>
    <t>美 杉 村</t>
  </si>
  <si>
    <t>三 雲 町</t>
  </si>
  <si>
    <t>飯 南 町</t>
  </si>
  <si>
    <t>飯 高 町</t>
  </si>
  <si>
    <t>多 気 町</t>
  </si>
  <si>
    <t>明 和 町</t>
  </si>
  <si>
    <t>大 台 町</t>
  </si>
  <si>
    <t>勢 和 村</t>
  </si>
  <si>
    <t>宮 川 村</t>
  </si>
  <si>
    <t>玉 城 町</t>
  </si>
  <si>
    <t>二 見 町</t>
  </si>
  <si>
    <t>小 俣 町</t>
  </si>
  <si>
    <t>南 勢 町</t>
  </si>
  <si>
    <t>南 島 町</t>
  </si>
  <si>
    <t>大 宮 町</t>
  </si>
  <si>
    <t>紀 勢 町</t>
  </si>
  <si>
    <t>御 薗 村</t>
  </si>
  <si>
    <t>大内山村</t>
  </si>
  <si>
    <t>度 会 町</t>
  </si>
  <si>
    <t>伊 賀 町</t>
  </si>
  <si>
    <t>島ヶ原村</t>
  </si>
  <si>
    <t>阿 山 町</t>
  </si>
  <si>
    <t>大山田村</t>
  </si>
  <si>
    <t>青 山 町</t>
  </si>
  <si>
    <t>浜 島 町</t>
  </si>
  <si>
    <t>大 王 町</t>
  </si>
  <si>
    <t>志 摩 町</t>
  </si>
  <si>
    <t>阿 児 町</t>
  </si>
  <si>
    <t>磯 部 町</t>
  </si>
  <si>
    <t>紀伊長島町</t>
  </si>
  <si>
    <t>海 山 町</t>
  </si>
  <si>
    <t>御 浜 町</t>
  </si>
  <si>
    <t>紀 宝 町</t>
  </si>
  <si>
    <t>紀 和 町</t>
  </si>
  <si>
    <t>鵜 殿 村</t>
  </si>
  <si>
    <t>&lt;市  計&gt;</t>
  </si>
  <si>
    <t>&lt;県　計&gt;</t>
  </si>
  <si>
    <t>（単位：％）</t>
  </si>
  <si>
    <t>経常収支</t>
  </si>
  <si>
    <t>標準財政規模</t>
  </si>
  <si>
    <t>比　　率</t>
  </si>
  <si>
    <t>財源比率</t>
  </si>
  <si>
    <t>&lt;市 平 均&gt;</t>
  </si>
  <si>
    <t>&lt;県 平 均&gt;</t>
  </si>
  <si>
    <t>当年度</t>
  </si>
  <si>
    <t>増減額</t>
  </si>
  <si>
    <t>増減率</t>
  </si>
  <si>
    <t>当年度経常収支比率</t>
  </si>
  <si>
    <t>前年度経常収支比率</t>
  </si>
  <si>
    <t>増減率（経常収支比率）</t>
  </si>
  <si>
    <t>＊加重平均</t>
  </si>
  <si>
    <t>＊単純平均</t>
  </si>
  <si>
    <t xml:space="preserve">&lt;参　考&gt; </t>
  </si>
  <si>
    <t>＊単純平均</t>
  </si>
  <si>
    <t>　</t>
  </si>
  <si>
    <t xml:space="preserve"> </t>
  </si>
  <si>
    <t>いなべ市</t>
  </si>
  <si>
    <t>(単位：％）</t>
  </si>
  <si>
    <t>志 摩 市</t>
  </si>
  <si>
    <t>伊 賀 市</t>
  </si>
  <si>
    <t>いなべ市</t>
  </si>
  <si>
    <t>前年度</t>
  </si>
  <si>
    <t>いなべ市</t>
  </si>
  <si>
    <t>志 摩 市</t>
  </si>
  <si>
    <t>伊 賀 市</t>
  </si>
  <si>
    <t>大 紀 町</t>
  </si>
  <si>
    <t>南伊勢町</t>
  </si>
  <si>
    <t>紀 北 町</t>
  </si>
  <si>
    <t>大 紀 町</t>
  </si>
  <si>
    <t>参考</t>
  </si>
  <si>
    <t>　</t>
  </si>
  <si>
    <t xml:space="preserve"> </t>
  </si>
  <si>
    <t>(単位：％）</t>
  </si>
  <si>
    <t>(含む減税)</t>
  </si>
  <si>
    <t>（特例分）</t>
  </si>
  <si>
    <t>臨時財政対策</t>
  </si>
  <si>
    <t>債発行可能額</t>
  </si>
  <si>
    <t>(含む臨財)</t>
  </si>
  <si>
    <t>(含む減税)</t>
  </si>
  <si>
    <t>当年度経常収支比率（減収補てん債特例分、臨時財政対策債を含む）</t>
  </si>
  <si>
    <t>増減率（経常収支比率・減収補てん債特例分、臨時財政対策債を含む）</t>
  </si>
  <si>
    <t>前年度経常収支比率（減収補てん債特例分、臨時財政対策債を含む）</t>
  </si>
  <si>
    <t>金・貸付金</t>
  </si>
  <si>
    <t>名 張 市</t>
  </si>
  <si>
    <t>南伊勢町</t>
  </si>
  <si>
    <t>四日市市</t>
  </si>
  <si>
    <t>木曽岬町</t>
  </si>
  <si>
    <t>伊 賀 市</t>
  </si>
  <si>
    <t>尾 鷲 市</t>
  </si>
  <si>
    <t>紀 宝 町</t>
  </si>
  <si>
    <t>大 紀 町</t>
  </si>
  <si>
    <t>松 阪 市</t>
  </si>
  <si>
    <t>津    市</t>
  </si>
  <si>
    <t>鈴 鹿 市</t>
  </si>
  <si>
    <t>多 気 町</t>
  </si>
  <si>
    <t>大 台 町</t>
  </si>
  <si>
    <t>伊 勢 市</t>
  </si>
  <si>
    <t>菰 野 町</t>
  </si>
  <si>
    <t>紀 北 町</t>
  </si>
  <si>
    <t>朝 日 町</t>
  </si>
  <si>
    <t>御 浜 町</t>
  </si>
  <si>
    <t>熊 野 市</t>
  </si>
  <si>
    <t>鳥 羽 市</t>
  </si>
  <si>
    <t>玉 城 町</t>
  </si>
  <si>
    <t>東 員 町</t>
  </si>
  <si>
    <t>明 和 町</t>
  </si>
  <si>
    <t>度 会 町</t>
  </si>
  <si>
    <t>津    市</t>
  </si>
  <si>
    <t>平成21年度</t>
  </si>
  <si>
    <t>平成22年度</t>
  </si>
  <si>
    <t>平成20年度</t>
  </si>
  <si>
    <t>平成19年度</t>
  </si>
  <si>
    <t>平成18年度</t>
  </si>
  <si>
    <t>平成17年度</t>
  </si>
  <si>
    <t>平成16年度</t>
  </si>
  <si>
    <t>平成11年度</t>
  </si>
  <si>
    <t>平成12年度</t>
  </si>
  <si>
    <t>平成13年度</t>
  </si>
  <si>
    <t>平成14年度</t>
  </si>
  <si>
    <t>平成15年度</t>
  </si>
  <si>
    <t>平成20年度</t>
  </si>
  <si>
    <t>平成22年度</t>
  </si>
  <si>
    <t>平成15年度</t>
  </si>
  <si>
    <t>平成14年度</t>
  </si>
  <si>
    <t>平成13年度</t>
  </si>
  <si>
    <t>平成12年度</t>
  </si>
  <si>
    <t>平成11年度</t>
  </si>
  <si>
    <t>平成10年度</t>
  </si>
  <si>
    <t>桑 名 市</t>
  </si>
  <si>
    <t>減収補填債</t>
  </si>
  <si>
    <t>臨時財政</t>
  </si>
  <si>
    <t>対 策 債</t>
  </si>
  <si>
    <t>投資及び出資</t>
  </si>
  <si>
    <t>（単位：千円､％）</t>
  </si>
  <si>
    <t>&lt;町　計&gt;</t>
  </si>
  <si>
    <t>&lt;町 平 均&gt;</t>
  </si>
  <si>
    <t>&lt;町 平 均&gt;</t>
  </si>
  <si>
    <t>減収補填､臨財債含む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</si>
</sst>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▲ &quot;#,##0"/>
    <numFmt numFmtId="179" formatCode="#,##0.0;&quot;▲ &quot;#,##0.0"/>
    <numFmt numFmtId="180" formatCode="0.0_);[Red]\(0.0\)"/>
    <numFmt numFmtId="181" formatCode="#,##0;&quot;▲&quot;#,##0"/>
    <numFmt numFmtId="182" formatCode="#,##0.0\ ;&quot;▲&quot;#,##0.0\ "/>
    <numFmt numFmtId="183" formatCode="#,##0.00\ ;&quot;▲&quot;#,##0.00\ "/>
  </numFmts>
  <fonts count="7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1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176" fontId="0" fillId="0" borderId="0" xfId="0" applyNumberFormat="1" applyAlignment="1" applyProtection="1">
      <alignment/>
      <protection/>
    </xf>
    <xf numFmtId="37" fontId="0" fillId="0" borderId="2" xfId="0" applyBorder="1" applyAlignment="1" applyProtection="1">
      <alignment horizontal="right"/>
      <protection/>
    </xf>
    <xf numFmtId="176" fontId="0" fillId="0" borderId="1" xfId="0" applyNumberFormat="1" applyBorder="1" applyAlignment="1" applyProtection="1">
      <alignment/>
      <protection/>
    </xf>
    <xf numFmtId="37" fontId="0" fillId="0" borderId="3" xfId="0" applyBorder="1" applyAlignment="1">
      <alignment/>
    </xf>
    <xf numFmtId="37" fontId="0" fillId="0" borderId="4" xfId="0" applyBorder="1" applyAlignment="1" applyProtection="1">
      <alignment horizontal="center"/>
      <protection/>
    </xf>
    <xf numFmtId="37" fontId="0" fillId="0" borderId="5" xfId="0" applyBorder="1" applyAlignment="1" applyProtection="1">
      <alignment horizontal="center"/>
      <protection/>
    </xf>
    <xf numFmtId="176" fontId="0" fillId="0" borderId="0" xfId="0" applyNumberFormat="1" applyBorder="1" applyAlignment="1" applyProtection="1">
      <alignment/>
      <protection/>
    </xf>
    <xf numFmtId="37" fontId="0" fillId="0" borderId="6" xfId="0" applyBorder="1" applyAlignment="1">
      <alignment/>
    </xf>
    <xf numFmtId="37" fontId="0" fillId="0" borderId="5" xfId="0" applyBorder="1" applyAlignment="1">
      <alignment/>
    </xf>
    <xf numFmtId="37" fontId="0" fillId="0" borderId="4" xfId="0" applyBorder="1" applyAlignment="1">
      <alignment/>
    </xf>
    <xf numFmtId="37" fontId="0" fillId="0" borderId="0" xfId="0" applyBorder="1" applyAlignment="1">
      <alignment horizontal="right"/>
    </xf>
    <xf numFmtId="37" fontId="0" fillId="0" borderId="0" xfId="0" applyAlignment="1">
      <alignment horizontal="right"/>
    </xf>
    <xf numFmtId="177" fontId="0" fillId="0" borderId="0" xfId="0" applyNumberFormat="1" applyAlignment="1">
      <alignment/>
    </xf>
    <xf numFmtId="37" fontId="0" fillId="0" borderId="0" xfId="0" applyAlignment="1">
      <alignment shrinkToFit="1"/>
    </xf>
    <xf numFmtId="37" fontId="0" fillId="0" borderId="2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4" xfId="0" applyBorder="1" applyAlignment="1">
      <alignment shrinkToFit="1"/>
    </xf>
    <xf numFmtId="37" fontId="0" fillId="0" borderId="5" xfId="0" applyBorder="1" applyAlignment="1">
      <alignment shrinkToFit="1"/>
    </xf>
    <xf numFmtId="37" fontId="0" fillId="0" borderId="7" xfId="0" applyBorder="1" applyAlignment="1" applyProtection="1">
      <alignment horizontal="center" shrinkToFit="1"/>
      <protection/>
    </xf>
    <xf numFmtId="37" fontId="0" fillId="0" borderId="8" xfId="0" applyBorder="1" applyAlignment="1" applyProtection="1">
      <alignment horizontal="center" shrinkToFit="1"/>
      <protection/>
    </xf>
    <xf numFmtId="37" fontId="0" fillId="0" borderId="9" xfId="0" applyBorder="1" applyAlignment="1" applyProtection="1">
      <alignment horizontal="center" shrinkToFit="1"/>
      <protection/>
    </xf>
    <xf numFmtId="37" fontId="0" fillId="0" borderId="10" xfId="0" applyBorder="1" applyAlignment="1" applyProtection="1">
      <alignment horizontal="center" shrinkToFit="1"/>
      <protection/>
    </xf>
    <xf numFmtId="37" fontId="0" fillId="0" borderId="11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" xfId="0" applyBorder="1" applyAlignment="1">
      <alignment shrinkToFit="1"/>
    </xf>
    <xf numFmtId="37" fontId="0" fillId="0" borderId="2" xfId="0" applyBorder="1" applyAlignment="1" applyProtection="1">
      <alignment horizontal="left" shrinkToFit="1"/>
      <protection/>
    </xf>
    <xf numFmtId="37" fontId="2" fillId="0" borderId="0" xfId="0" applyNumberFormat="1" applyFont="1" applyBorder="1" applyAlignment="1" applyProtection="1">
      <alignment/>
      <protection locked="0"/>
    </xf>
    <xf numFmtId="37" fontId="2" fillId="0" borderId="0" xfId="0" applyFont="1" applyBorder="1" applyAlignment="1" applyProtection="1">
      <alignment/>
      <protection locked="0"/>
    </xf>
    <xf numFmtId="37" fontId="0" fillId="0" borderId="5" xfId="0" applyBorder="1" applyAlignment="1">
      <alignment horizontal="center"/>
    </xf>
    <xf numFmtId="37" fontId="0" fillId="0" borderId="0" xfId="0" applyBorder="1" applyAlignment="1" applyProtection="1">
      <alignment horizontal="center" shrinkToFit="1"/>
      <protection/>
    </xf>
    <xf numFmtId="177" fontId="0" fillId="0" borderId="0" xfId="0" applyNumberFormat="1" applyBorder="1" applyAlignment="1">
      <alignment/>
    </xf>
    <xf numFmtId="37" fontId="0" fillId="0" borderId="0" xfId="0" applyFill="1" applyAlignment="1">
      <alignment/>
    </xf>
    <xf numFmtId="37" fontId="0" fillId="0" borderId="0" xfId="0" applyFill="1" applyBorder="1" applyAlignment="1">
      <alignment/>
    </xf>
    <xf numFmtId="176" fontId="0" fillId="0" borderId="0" xfId="0" applyNumberFormat="1" applyFill="1" applyAlignment="1" applyProtection="1">
      <alignment/>
      <protection/>
    </xf>
    <xf numFmtId="37" fontId="0" fillId="0" borderId="1" xfId="0" applyFill="1" applyBorder="1" applyAlignment="1">
      <alignment/>
    </xf>
    <xf numFmtId="37" fontId="0" fillId="0" borderId="1" xfId="0" applyFill="1" applyBorder="1" applyAlignment="1" applyProtection="1">
      <alignment horizontal="center"/>
      <protection/>
    </xf>
    <xf numFmtId="176" fontId="0" fillId="0" borderId="1" xfId="0" applyNumberFormat="1" applyFill="1" applyBorder="1" applyAlignment="1" applyProtection="1">
      <alignment/>
      <protection/>
    </xf>
    <xf numFmtId="176" fontId="0" fillId="0" borderId="0" xfId="0" applyNumberFormat="1" applyFill="1" applyBorder="1" applyAlignment="1" applyProtection="1">
      <alignment/>
      <protection/>
    </xf>
    <xf numFmtId="37" fontId="0" fillId="0" borderId="0" xfId="0" applyAlignment="1">
      <alignment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4" xfId="0" applyBorder="1" applyAlignment="1" applyProtection="1">
      <alignment horizontal="center" shrinkToFit="1"/>
      <protection/>
    </xf>
    <xf numFmtId="37" fontId="0" fillId="0" borderId="3" xfId="0" applyBorder="1" applyAlignment="1">
      <alignment horizontal="center"/>
    </xf>
    <xf numFmtId="177" fontId="0" fillId="0" borderId="0" xfId="0" applyNumberFormat="1" applyFill="1" applyAlignment="1">
      <alignment/>
    </xf>
    <xf numFmtId="181" fontId="0" fillId="0" borderId="8" xfId="0" applyNumberFormat="1" applyBorder="1" applyAlignment="1" applyProtection="1">
      <alignment shrinkToFit="1"/>
      <protection/>
    </xf>
    <xf numFmtId="181" fontId="0" fillId="0" borderId="8" xfId="0" applyNumberFormat="1" applyFill="1" applyBorder="1" applyAlignment="1" applyProtection="1">
      <alignment shrinkToFit="1"/>
      <protection/>
    </xf>
    <xf numFmtId="181" fontId="0" fillId="0" borderId="4" xfId="0" applyNumberFormat="1" applyBorder="1" applyAlignment="1" applyProtection="1">
      <alignment shrinkToFit="1"/>
      <protection/>
    </xf>
    <xf numFmtId="181" fontId="0" fillId="0" borderId="9" xfId="0" applyNumberFormat="1" applyBorder="1" applyAlignment="1" applyProtection="1">
      <alignment shrinkToFit="1"/>
      <protection/>
    </xf>
    <xf numFmtId="181" fontId="0" fillId="0" borderId="10" xfId="0" applyNumberFormat="1" applyBorder="1" applyAlignment="1" applyProtection="1">
      <alignment shrinkToFit="1"/>
      <protection/>
    </xf>
    <xf numFmtId="181" fontId="0" fillId="0" borderId="10" xfId="0" applyNumberFormat="1" applyFill="1" applyBorder="1" applyAlignment="1" applyProtection="1">
      <alignment shrinkToFit="1"/>
      <protection/>
    </xf>
    <xf numFmtId="181" fontId="0" fillId="0" borderId="11" xfId="0" applyNumberFormat="1" applyBorder="1" applyAlignment="1" applyProtection="1">
      <alignment shrinkToFit="1"/>
      <protection/>
    </xf>
    <xf numFmtId="181" fontId="0" fillId="0" borderId="11" xfId="0" applyNumberFormat="1" applyFill="1" applyBorder="1" applyAlignment="1" applyProtection="1">
      <alignment shrinkToFit="1"/>
      <protection/>
    </xf>
    <xf numFmtId="181" fontId="0" fillId="0" borderId="7" xfId="0" applyNumberFormat="1" applyBorder="1" applyAlignment="1" applyProtection="1">
      <alignment shrinkToFit="1"/>
      <protection/>
    </xf>
    <xf numFmtId="181" fontId="0" fillId="0" borderId="7" xfId="0" applyNumberFormat="1" applyFill="1" applyBorder="1" applyAlignment="1" applyProtection="1">
      <alignment shrinkToFit="1"/>
      <protection/>
    </xf>
    <xf numFmtId="182" fontId="0" fillId="0" borderId="8" xfId="0" applyNumberFormat="1" applyBorder="1" applyAlignment="1" applyProtection="1">
      <alignment horizontal="right" shrinkToFit="1"/>
      <protection/>
    </xf>
    <xf numFmtId="182" fontId="0" fillId="0" borderId="8" xfId="0" applyNumberFormat="1" applyFill="1" applyBorder="1" applyAlignment="1" applyProtection="1">
      <alignment horizontal="right" shrinkToFit="1"/>
      <protection/>
    </xf>
    <xf numFmtId="182" fontId="0" fillId="0" borderId="9" xfId="0" applyNumberFormat="1" applyBorder="1" applyAlignment="1" applyProtection="1">
      <alignment horizontal="right" shrinkToFit="1"/>
      <protection/>
    </xf>
    <xf numFmtId="182" fontId="0" fillId="0" borderId="10" xfId="0" applyNumberFormat="1" applyBorder="1" applyAlignment="1" applyProtection="1">
      <alignment horizontal="right" shrinkToFit="1"/>
      <protection/>
    </xf>
    <xf numFmtId="182" fontId="0" fillId="0" borderId="10" xfId="0" applyNumberFormat="1" applyFill="1" applyBorder="1" applyAlignment="1" applyProtection="1">
      <alignment horizontal="right" shrinkToFit="1"/>
      <protection/>
    </xf>
    <xf numFmtId="182" fontId="0" fillId="0" borderId="11" xfId="0" applyNumberFormat="1" applyBorder="1" applyAlignment="1" applyProtection="1">
      <alignment horizontal="right" shrinkToFit="1"/>
      <protection/>
    </xf>
    <xf numFmtId="182" fontId="0" fillId="0" borderId="11" xfId="0" applyNumberFormat="1" applyFill="1" applyBorder="1" applyAlignment="1" applyProtection="1">
      <alignment horizontal="right" shrinkToFit="1"/>
      <protection/>
    </xf>
    <xf numFmtId="182" fontId="0" fillId="0" borderId="8" xfId="0" applyNumberFormat="1" applyBorder="1" applyAlignment="1" applyProtection="1">
      <alignment/>
      <protection/>
    </xf>
    <xf numFmtId="182" fontId="0" fillId="0" borderId="8" xfId="0" applyNumberFormat="1" applyFill="1" applyBorder="1" applyAlignment="1" applyProtection="1">
      <alignment/>
      <protection/>
    </xf>
    <xf numFmtId="182" fontId="0" fillId="0" borderId="9" xfId="0" applyNumberFormat="1" applyBorder="1" applyAlignment="1" applyProtection="1">
      <alignment/>
      <protection/>
    </xf>
    <xf numFmtId="182" fontId="0" fillId="0" borderId="10" xfId="0" applyNumberFormat="1" applyBorder="1" applyAlignment="1" applyProtection="1">
      <alignment/>
      <protection/>
    </xf>
    <xf numFmtId="182" fontId="0" fillId="0" borderId="10" xfId="0" applyNumberFormat="1" applyFill="1" applyBorder="1" applyAlignment="1" applyProtection="1">
      <alignment/>
      <protection/>
    </xf>
    <xf numFmtId="182" fontId="0" fillId="0" borderId="11" xfId="0" applyNumberFormat="1" applyBorder="1" applyAlignment="1" applyProtection="1">
      <alignment/>
      <protection/>
    </xf>
    <xf numFmtId="182" fontId="0" fillId="0" borderId="14" xfId="0" applyNumberFormat="1" applyBorder="1" applyAlignment="1" applyProtection="1">
      <alignment/>
      <protection/>
    </xf>
    <xf numFmtId="182" fontId="0" fillId="0" borderId="15" xfId="0" applyNumberFormat="1" applyFill="1" applyBorder="1" applyAlignment="1" applyProtection="1">
      <alignment/>
      <protection/>
    </xf>
    <xf numFmtId="182" fontId="0" fillId="0" borderId="7" xfId="0" applyNumberFormat="1" applyBorder="1" applyAlignment="1" applyProtection="1">
      <alignment/>
      <protection/>
    </xf>
    <xf numFmtId="182" fontId="0" fillId="0" borderId="3" xfId="0" applyNumberFormat="1" applyBorder="1" applyAlignment="1" applyProtection="1">
      <alignment/>
      <protection/>
    </xf>
    <xf numFmtId="182" fontId="0" fillId="0" borderId="4" xfId="0" applyNumberFormat="1" applyBorder="1" applyAlignment="1" applyProtection="1">
      <alignment/>
      <protection/>
    </xf>
    <xf numFmtId="182" fontId="0" fillId="0" borderId="16" xfId="0" applyNumberFormat="1" applyBorder="1" applyAlignment="1" applyProtection="1">
      <alignment/>
      <protection/>
    </xf>
    <xf numFmtId="181" fontId="4" fillId="0" borderId="7" xfId="0" applyNumberFormat="1" applyFont="1" applyBorder="1" applyAlignment="1" applyProtection="1">
      <alignment/>
      <protection locked="0"/>
    </xf>
    <xf numFmtId="181" fontId="4" fillId="0" borderId="4" xfId="0" applyNumberFormat="1" applyFont="1" applyBorder="1" applyAlignment="1" applyProtection="1">
      <alignment/>
      <protection locked="0"/>
    </xf>
    <xf numFmtId="181" fontId="4" fillId="0" borderId="8" xfId="0" applyNumberFormat="1" applyFont="1" applyBorder="1" applyAlignment="1" applyProtection="1">
      <alignment/>
      <protection locked="0"/>
    </xf>
    <xf numFmtId="181" fontId="4" fillId="0" borderId="9" xfId="0" applyNumberFormat="1" applyFont="1" applyBorder="1" applyAlignment="1" applyProtection="1">
      <alignment/>
      <protection locked="0"/>
    </xf>
    <xf numFmtId="181" fontId="4" fillId="0" borderId="16" xfId="0" applyNumberFormat="1" applyFont="1" applyBorder="1" applyAlignment="1" applyProtection="1">
      <alignment/>
      <protection locked="0"/>
    </xf>
    <xf numFmtId="181" fontId="4" fillId="0" borderId="10" xfId="0" applyNumberFormat="1" applyFont="1" applyBorder="1" applyAlignment="1" applyProtection="1">
      <alignment/>
      <protection locked="0"/>
    </xf>
    <xf numFmtId="181" fontId="0" fillId="0" borderId="11" xfId="0" applyNumberFormat="1" applyBorder="1" applyAlignment="1" applyProtection="1">
      <alignment/>
      <protection/>
    </xf>
    <xf numFmtId="181" fontId="0" fillId="0" borderId="8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7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0" xfId="0" applyNumberFormat="1" applyBorder="1" applyAlignment="1">
      <alignment/>
    </xf>
    <xf numFmtId="182" fontId="0" fillId="0" borderId="13" xfId="0" applyNumberFormat="1" applyBorder="1" applyAlignment="1" applyProtection="1">
      <alignment/>
      <protection/>
    </xf>
    <xf numFmtId="182" fontId="0" fillId="0" borderId="11" xfId="0" applyNumberFormat="1" applyFill="1" applyBorder="1" applyAlignment="1" applyProtection="1">
      <alignment/>
      <protection/>
    </xf>
    <xf numFmtId="182" fontId="0" fillId="0" borderId="9" xfId="0" applyNumberFormat="1" applyFill="1" applyBorder="1" applyAlignment="1" applyProtection="1">
      <alignment/>
      <protection/>
    </xf>
    <xf numFmtId="37" fontId="0" fillId="0" borderId="19" xfId="0" applyBorder="1" applyAlignment="1">
      <alignment/>
    </xf>
    <xf numFmtId="37" fontId="0" fillId="0" borderId="20" xfId="0" applyBorder="1" applyAlignment="1" applyProtection="1">
      <alignment horizontal="center"/>
      <protection/>
    </xf>
    <xf numFmtId="37" fontId="0" fillId="0" borderId="21" xfId="0" applyBorder="1" applyAlignment="1" applyProtection="1">
      <alignment horizontal="center"/>
      <protection/>
    </xf>
    <xf numFmtId="182" fontId="0" fillId="0" borderId="22" xfId="0" applyNumberFormat="1" applyFill="1" applyBorder="1" applyAlignment="1" applyProtection="1">
      <alignment/>
      <protection/>
    </xf>
    <xf numFmtId="176" fontId="0" fillId="0" borderId="22" xfId="0" applyNumberFormat="1" applyFill="1" applyBorder="1" applyAlignment="1" applyProtection="1">
      <alignment/>
      <protection/>
    </xf>
    <xf numFmtId="37" fontId="4" fillId="0" borderId="22" xfId="0" applyNumberFormat="1" applyFont="1" applyFill="1" applyBorder="1" applyAlignment="1" applyProtection="1">
      <alignment/>
      <protection locked="0"/>
    </xf>
    <xf numFmtId="176" fontId="4" fillId="0" borderId="22" xfId="0" applyNumberFormat="1" applyFont="1" applyFill="1" applyBorder="1" applyAlignment="1" applyProtection="1">
      <alignment/>
      <protection/>
    </xf>
    <xf numFmtId="37" fontId="4" fillId="0" borderId="22" xfId="0" applyFont="1" applyFill="1" applyBorder="1" applyAlignment="1" applyProtection="1">
      <alignment/>
      <protection locked="0"/>
    </xf>
    <xf numFmtId="182" fontId="0" fillId="2" borderId="22" xfId="0" applyNumberFormat="1" applyFill="1" applyBorder="1" applyAlignment="1" applyProtection="1">
      <alignment/>
      <protection/>
    </xf>
    <xf numFmtId="182" fontId="0" fillId="3" borderId="22" xfId="0" applyNumberFormat="1" applyFill="1" applyBorder="1" applyAlignment="1" applyProtection="1">
      <alignment/>
      <protection/>
    </xf>
    <xf numFmtId="182" fontId="0" fillId="4" borderId="22" xfId="0" applyNumberFormat="1" applyFill="1" applyBorder="1" applyAlignment="1" applyProtection="1">
      <alignment/>
      <protection/>
    </xf>
    <xf numFmtId="182" fontId="0" fillId="5" borderId="22" xfId="0" applyNumberFormat="1" applyFill="1" applyBorder="1" applyAlignment="1" applyProtection="1">
      <alignment/>
      <protection/>
    </xf>
    <xf numFmtId="177" fontId="4" fillId="0" borderId="22" xfId="0" applyNumberFormat="1" applyFont="1" applyFill="1" applyBorder="1" applyAlignment="1" applyProtection="1">
      <alignment/>
      <protection locked="0"/>
    </xf>
    <xf numFmtId="182" fontId="4" fillId="4" borderId="22" xfId="0" applyNumberFormat="1" applyFont="1" applyFill="1" applyBorder="1" applyAlignment="1" applyProtection="1">
      <alignment/>
      <protection locked="0"/>
    </xf>
    <xf numFmtId="182" fontId="4" fillId="2" borderId="22" xfId="0" applyNumberFormat="1" applyFont="1" applyFill="1" applyBorder="1" applyAlignment="1" applyProtection="1">
      <alignment/>
      <protection locked="0"/>
    </xf>
    <xf numFmtId="182" fontId="4" fillId="2" borderId="22" xfId="0" applyNumberFormat="1" applyFont="1" applyFill="1" applyBorder="1" applyAlignment="1" applyProtection="1">
      <alignment/>
      <protection/>
    </xf>
    <xf numFmtId="182" fontId="4" fillId="3" borderId="22" xfId="0" applyNumberFormat="1" applyFont="1" applyFill="1" applyBorder="1" applyAlignment="1" applyProtection="1">
      <alignment/>
      <protection/>
    </xf>
    <xf numFmtId="182" fontId="4" fillId="3" borderId="22" xfId="0" applyNumberFormat="1" applyFont="1" applyFill="1" applyBorder="1" applyAlignment="1" applyProtection="1">
      <alignment/>
      <protection locked="0"/>
    </xf>
    <xf numFmtId="182" fontId="4" fillId="5" borderId="22" xfId="0" applyNumberFormat="1" applyFont="1" applyFill="1" applyBorder="1" applyAlignment="1" applyProtection="1">
      <alignment/>
      <protection locked="0"/>
    </xf>
    <xf numFmtId="37" fontId="0" fillId="0" borderId="19" xfId="0" applyBorder="1" applyAlignment="1" applyProtection="1">
      <alignment horizontal="center"/>
      <protection/>
    </xf>
    <xf numFmtId="37" fontId="0" fillId="0" borderId="21" xfId="0" applyBorder="1" applyAlignment="1" applyProtection="1" quotePrefix="1">
      <alignment horizontal="center"/>
      <protection/>
    </xf>
    <xf numFmtId="176" fontId="0" fillId="0" borderId="23" xfId="0" applyNumberFormat="1" applyFill="1" applyBorder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182" fontId="0" fillId="0" borderId="0" xfId="0" applyNumberFormat="1" applyFill="1" applyBorder="1" applyAlignment="1" applyProtection="1">
      <alignment/>
      <protection/>
    </xf>
    <xf numFmtId="182" fontId="0" fillId="0" borderId="23" xfId="0" applyNumberFormat="1" applyFill="1" applyBorder="1" applyAlignment="1" applyProtection="1">
      <alignment/>
      <protection/>
    </xf>
    <xf numFmtId="182" fontId="0" fillId="2" borderId="24" xfId="0" applyNumberFormat="1" applyFill="1" applyBorder="1" applyAlignment="1" applyProtection="1">
      <alignment/>
      <protection/>
    </xf>
    <xf numFmtId="182" fontId="0" fillId="3" borderId="24" xfId="0" applyNumberFormat="1" applyFill="1" applyBorder="1" applyAlignment="1" applyProtection="1">
      <alignment/>
      <protection/>
    </xf>
    <xf numFmtId="182" fontId="0" fillId="4" borderId="23" xfId="0" applyNumberFormat="1" applyFill="1" applyBorder="1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12" xfId="0" applyNumberFormat="1" applyBorder="1" applyAlignment="1" applyProtection="1">
      <alignment horizontal="left"/>
      <protection/>
    </xf>
    <xf numFmtId="0" fontId="0" fillId="0" borderId="1" xfId="0" applyNumberFormat="1" applyBorder="1" applyAlignment="1" applyProtection="1">
      <alignment horizontal="left"/>
      <protection/>
    </xf>
    <xf numFmtId="0" fontId="0" fillId="0" borderId="25" xfId="0" applyNumberFormat="1" applyBorder="1" applyAlignment="1" applyProtection="1">
      <alignment horizontal="center"/>
      <protection/>
    </xf>
    <xf numFmtId="0" fontId="0" fillId="2" borderId="26" xfId="0" applyNumberFormat="1" applyFill="1" applyBorder="1" applyAlignment="1" applyProtection="1">
      <alignment horizontal="center"/>
      <protection/>
    </xf>
    <xf numFmtId="0" fontId="0" fillId="2" borderId="14" xfId="0" applyNumberFormat="1" applyFill="1" applyBorder="1" applyAlignment="1" applyProtection="1">
      <alignment horizontal="center"/>
      <protection/>
    </xf>
    <xf numFmtId="0" fontId="0" fillId="3" borderId="14" xfId="0" applyNumberFormat="1" applyFill="1" applyBorder="1" applyAlignment="1" applyProtection="1">
      <alignment horizontal="center"/>
      <protection/>
    </xf>
    <xf numFmtId="0" fontId="0" fillId="5" borderId="14" xfId="0" applyNumberFormat="1" applyFill="1" applyBorder="1" applyAlignment="1" applyProtection="1">
      <alignment horizontal="center"/>
      <protection/>
    </xf>
    <xf numFmtId="0" fontId="0" fillId="4" borderId="14" xfId="0" applyNumberFormat="1" applyFill="1" applyBorder="1" applyAlignment="1" applyProtection="1">
      <alignment horizontal="center"/>
      <protection/>
    </xf>
    <xf numFmtId="0" fontId="0" fillId="4" borderId="15" xfId="0" applyNumberForma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27" xfId="0" applyNumberFormat="1" applyBorder="1" applyAlignment="1" applyProtection="1">
      <alignment horizontal="left"/>
      <protection/>
    </xf>
    <xf numFmtId="0" fontId="0" fillId="0" borderId="28" xfId="0" applyNumberFormat="1" applyBorder="1" applyAlignment="1" applyProtection="1">
      <alignment horizontal="left"/>
      <protection/>
    </xf>
    <xf numFmtId="0" fontId="0" fillId="0" borderId="29" xfId="0" applyNumberFormat="1" applyBorder="1" applyAlignment="1" applyProtection="1">
      <alignment horizontal="center"/>
      <protection/>
    </xf>
    <xf numFmtId="0" fontId="0" fillId="3" borderId="30" xfId="0" applyNumberFormat="1" applyFill="1" applyBorder="1" applyAlignment="1" applyProtection="1">
      <alignment horizontal="center"/>
      <protection/>
    </xf>
    <xf numFmtId="0" fontId="0" fillId="3" borderId="31" xfId="0" applyNumberFormat="1" applyFill="1" applyBorder="1" applyAlignment="1" applyProtection="1">
      <alignment horizontal="center"/>
      <protection/>
    </xf>
    <xf numFmtId="0" fontId="0" fillId="5" borderId="31" xfId="0" applyNumberFormat="1" applyFill="1" applyBorder="1" applyAlignment="1" applyProtection="1">
      <alignment horizontal="center"/>
      <protection/>
    </xf>
    <xf numFmtId="0" fontId="0" fillId="4" borderId="31" xfId="0" applyNumberFormat="1" applyFill="1" applyBorder="1" applyAlignment="1" applyProtection="1">
      <alignment horizontal="center"/>
      <protection/>
    </xf>
    <xf numFmtId="0" fontId="0" fillId="4" borderId="32" xfId="0" applyNumberFormat="1" applyFill="1" applyBorder="1" applyAlignment="1" applyProtection="1">
      <alignment horizontal="center"/>
      <protection/>
    </xf>
    <xf numFmtId="0" fontId="0" fillId="2" borderId="30" xfId="0" applyNumberFormat="1" applyFill="1" applyBorder="1" applyAlignment="1" applyProtection="1">
      <alignment horizontal="center"/>
      <protection/>
    </xf>
    <xf numFmtId="0" fontId="0" fillId="2" borderId="31" xfId="0" applyNumberFormat="1" applyFill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right"/>
    </xf>
    <xf numFmtId="0" fontId="0" fillId="0" borderId="31" xfId="0" applyNumberFormat="1" applyFill="1" applyBorder="1" applyAlignment="1" applyProtection="1">
      <alignment horizontal="center"/>
      <protection/>
    </xf>
    <xf numFmtId="0" fontId="0" fillId="0" borderId="32" xfId="0" applyNumberFormat="1" applyFill="1" applyBorder="1" applyAlignment="1" applyProtection="1">
      <alignment horizontal="center"/>
      <protection/>
    </xf>
    <xf numFmtId="0" fontId="0" fillId="0" borderId="31" xfId="0" applyNumberFormat="1" applyFill="1" applyBorder="1" applyAlignment="1" applyProtection="1">
      <alignment/>
      <protection/>
    </xf>
    <xf numFmtId="0" fontId="0" fillId="0" borderId="32" xfId="0" applyNumberFormat="1" applyFill="1" applyBorder="1" applyAlignment="1" applyProtection="1">
      <alignment/>
      <protection/>
    </xf>
    <xf numFmtId="0" fontId="0" fillId="0" borderId="0" xfId="0" applyNumberFormat="1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4" fillId="0" borderId="31" xfId="0" applyNumberFormat="1" applyFont="1" applyFill="1" applyBorder="1" applyAlignment="1" applyProtection="1">
      <alignment/>
      <protection locked="0"/>
    </xf>
    <xf numFmtId="0" fontId="4" fillId="0" borderId="31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12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14" xfId="0" applyNumberForma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 locked="0"/>
    </xf>
    <xf numFmtId="0" fontId="4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 horizontal="center" shrinkToFit="1"/>
      <protection/>
    </xf>
    <xf numFmtId="0" fontId="0" fillId="0" borderId="27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4" fillId="4" borderId="31" xfId="0" applyNumberFormat="1" applyFont="1" applyFill="1" applyBorder="1" applyAlignment="1" applyProtection="1">
      <alignment horizontal="center"/>
      <protection locked="0"/>
    </xf>
    <xf numFmtId="0" fontId="4" fillId="2" borderId="31" xfId="0" applyNumberFormat="1" applyFont="1" applyFill="1" applyBorder="1" applyAlignment="1" applyProtection="1">
      <alignment horizontal="center"/>
      <protection locked="0"/>
    </xf>
    <xf numFmtId="0" fontId="4" fillId="2" borderId="31" xfId="0" applyNumberFormat="1" applyFont="1" applyFill="1" applyBorder="1" applyAlignment="1" applyProtection="1">
      <alignment horizontal="center"/>
      <protection/>
    </xf>
    <xf numFmtId="0" fontId="4" fillId="3" borderId="31" xfId="0" applyNumberFormat="1" applyFont="1" applyFill="1" applyBorder="1" applyAlignment="1" applyProtection="1">
      <alignment horizontal="center"/>
      <protection/>
    </xf>
    <xf numFmtId="0" fontId="4" fillId="3" borderId="31" xfId="0" applyNumberFormat="1" applyFont="1" applyFill="1" applyBorder="1" applyAlignment="1" applyProtection="1">
      <alignment horizontal="center"/>
      <protection locked="0"/>
    </xf>
    <xf numFmtId="0" fontId="4" fillId="5" borderId="31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ill="1" applyBorder="1" applyAlignment="1" applyProtection="1">
      <alignment/>
      <protection/>
    </xf>
    <xf numFmtId="37" fontId="0" fillId="0" borderId="3" xfId="0" applyFont="1" applyBorder="1" applyAlignment="1">
      <alignment shrinkToFit="1"/>
    </xf>
    <xf numFmtId="37" fontId="0" fillId="0" borderId="3" xfId="0" applyFont="1" applyFill="1" applyBorder="1" applyAlignment="1">
      <alignment shrinkToFit="1"/>
    </xf>
    <xf numFmtId="37" fontId="0" fillId="0" borderId="4" xfId="0" applyFont="1" applyBorder="1" applyAlignment="1" applyProtection="1">
      <alignment horizontal="center" shrinkToFit="1"/>
      <protection/>
    </xf>
    <xf numFmtId="37" fontId="0" fillId="0" borderId="4" xfId="0" applyFont="1" applyFill="1" applyBorder="1" applyAlignment="1" applyProtection="1">
      <alignment horizontal="center" shrinkToFit="1"/>
      <protection/>
    </xf>
    <xf numFmtId="37" fontId="0" fillId="0" borderId="4" xfId="0" applyFont="1" applyBorder="1" applyAlignment="1">
      <alignment horizontal="center" shrinkToFit="1"/>
    </xf>
    <xf numFmtId="37" fontId="0" fillId="0" borderId="5" xfId="0" applyFont="1" applyBorder="1" applyAlignment="1">
      <alignment vertical="top" shrinkToFit="1"/>
    </xf>
    <xf numFmtId="37" fontId="0" fillId="0" borderId="5" xfId="0" applyFont="1" applyBorder="1" applyAlignment="1" applyProtection="1">
      <alignment horizontal="center" vertical="top" shrinkToFit="1"/>
      <protection/>
    </xf>
    <xf numFmtId="37" fontId="0" fillId="0" borderId="5" xfId="0" applyFont="1" applyFill="1" applyBorder="1" applyAlignment="1" applyProtection="1">
      <alignment horizontal="center" vertical="top" shrinkToFit="1"/>
      <protection/>
    </xf>
    <xf numFmtId="183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7"/>
  <sheetViews>
    <sheetView showGridLines="0" tabSelected="1" view="pageBreakPreview" zoomScale="65" zoomScaleNormal="50" zoomScaleSheetLayoutView="65" workbookViewId="0" topLeftCell="B1">
      <pane xSplit="1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8.83203125" style="18" customWidth="1"/>
    <col min="2" max="2" width="11.66015625" style="18" customWidth="1"/>
    <col min="3" max="14" width="12.66015625" style="0" customWidth="1"/>
  </cols>
  <sheetData>
    <row r="1" spans="2:13" ht="17.25">
      <c r="B1" s="18" t="s">
        <v>93</v>
      </c>
      <c r="M1" s="3"/>
    </row>
    <row r="2" spans="2:14" ht="17.25">
      <c r="B2" s="19"/>
      <c r="C2" s="2"/>
      <c r="D2" s="2"/>
      <c r="E2" s="2"/>
      <c r="F2" s="2"/>
      <c r="G2" s="2"/>
      <c r="H2" s="2"/>
      <c r="I2" s="6"/>
      <c r="J2" s="2"/>
      <c r="K2" s="2"/>
      <c r="L2" s="2"/>
      <c r="M2" s="6" t="s">
        <v>103</v>
      </c>
      <c r="N2" s="6" t="s">
        <v>0</v>
      </c>
    </row>
    <row r="3" spans="2:14" ht="17.25">
      <c r="B3" s="20"/>
      <c r="C3" s="172"/>
      <c r="D3" s="172"/>
      <c r="E3" s="172"/>
      <c r="F3" s="172"/>
      <c r="G3" s="172"/>
      <c r="H3" s="172"/>
      <c r="I3" s="172"/>
      <c r="J3" s="172"/>
      <c r="K3" s="172"/>
      <c r="L3" s="173"/>
      <c r="M3" s="173"/>
      <c r="N3" s="173"/>
    </row>
    <row r="4" spans="2:14" ht="17.25">
      <c r="B4" s="21"/>
      <c r="C4" s="174" t="s">
        <v>2</v>
      </c>
      <c r="D4" s="174" t="s">
        <v>3</v>
      </c>
      <c r="E4" s="174" t="s">
        <v>4</v>
      </c>
      <c r="F4" s="174" t="s">
        <v>5</v>
      </c>
      <c r="G4" s="174" t="s">
        <v>6</v>
      </c>
      <c r="H4" s="174" t="s">
        <v>7</v>
      </c>
      <c r="I4" s="174" t="s">
        <v>8</v>
      </c>
      <c r="J4" s="174" t="s">
        <v>9</v>
      </c>
      <c r="K4" s="174" t="s">
        <v>10</v>
      </c>
      <c r="L4" s="175" t="s">
        <v>11</v>
      </c>
      <c r="M4" s="175" t="s">
        <v>178</v>
      </c>
      <c r="N4" s="176" t="s">
        <v>179</v>
      </c>
    </row>
    <row r="5" spans="2:14" ht="17.25">
      <c r="B5" s="22"/>
      <c r="C5" s="177"/>
      <c r="D5" s="177"/>
      <c r="E5" s="177"/>
      <c r="F5" s="177"/>
      <c r="G5" s="177"/>
      <c r="H5" s="177"/>
      <c r="I5" s="178" t="s">
        <v>12</v>
      </c>
      <c r="J5" s="177"/>
      <c r="K5" s="178" t="s">
        <v>13</v>
      </c>
      <c r="L5" s="179" t="s">
        <v>14</v>
      </c>
      <c r="M5" s="179" t="s">
        <v>123</v>
      </c>
      <c r="N5" s="178" t="s">
        <v>180</v>
      </c>
    </row>
    <row r="6" spans="2:14" ht="21.75" customHeight="1">
      <c r="B6" s="23" t="s">
        <v>15</v>
      </c>
      <c r="C6" s="57">
        <v>18506970</v>
      </c>
      <c r="D6" s="57">
        <v>11457549</v>
      </c>
      <c r="E6" s="57">
        <v>985120</v>
      </c>
      <c r="F6" s="57">
        <v>5360559</v>
      </c>
      <c r="G6" s="57">
        <v>2485109</v>
      </c>
      <c r="H6" s="58">
        <v>12054577</v>
      </c>
      <c r="I6" s="57">
        <v>0</v>
      </c>
      <c r="J6" s="57">
        <v>9914500</v>
      </c>
      <c r="K6" s="50">
        <v>60764384</v>
      </c>
      <c r="L6" s="57">
        <v>61889451</v>
      </c>
      <c r="M6" s="57">
        <v>0</v>
      </c>
      <c r="N6" s="57">
        <v>7654300</v>
      </c>
    </row>
    <row r="7" spans="2:14" ht="21.75" customHeight="1">
      <c r="B7" s="24" t="s">
        <v>16</v>
      </c>
      <c r="C7" s="49">
        <v>14850513</v>
      </c>
      <c r="D7" s="49">
        <v>10182343</v>
      </c>
      <c r="E7" s="49">
        <v>1266653</v>
      </c>
      <c r="F7" s="49">
        <v>5658135</v>
      </c>
      <c r="G7" s="49">
        <v>8893071</v>
      </c>
      <c r="H7" s="49">
        <v>12701168</v>
      </c>
      <c r="I7" s="49">
        <v>0</v>
      </c>
      <c r="J7" s="49">
        <v>5011217</v>
      </c>
      <c r="K7" s="52">
        <v>58563100</v>
      </c>
      <c r="L7" s="49">
        <v>64337489</v>
      </c>
      <c r="M7" s="49">
        <v>0</v>
      </c>
      <c r="N7" s="49">
        <v>3788400</v>
      </c>
    </row>
    <row r="8" spans="2:14" ht="21.75" customHeight="1">
      <c r="B8" s="24" t="s">
        <v>17</v>
      </c>
      <c r="C8" s="49">
        <v>7764918</v>
      </c>
      <c r="D8" s="49">
        <v>3892314</v>
      </c>
      <c r="E8" s="49">
        <v>142846</v>
      </c>
      <c r="F8" s="49">
        <v>2646644</v>
      </c>
      <c r="G8" s="49">
        <v>3055529</v>
      </c>
      <c r="H8" s="49">
        <v>5106939</v>
      </c>
      <c r="I8" s="49">
        <v>0</v>
      </c>
      <c r="J8" s="49">
        <v>2799566</v>
      </c>
      <c r="K8" s="52">
        <v>25408756</v>
      </c>
      <c r="L8" s="49">
        <v>26802672</v>
      </c>
      <c r="M8" s="49">
        <v>0</v>
      </c>
      <c r="N8" s="49">
        <v>3205000</v>
      </c>
    </row>
    <row r="9" spans="2:14" ht="21.75" customHeight="1">
      <c r="B9" s="25" t="s">
        <v>18</v>
      </c>
      <c r="C9" s="52">
        <v>9206593</v>
      </c>
      <c r="D9" s="52">
        <v>5043374</v>
      </c>
      <c r="E9" s="52">
        <v>630585</v>
      </c>
      <c r="F9" s="52">
        <v>3796013</v>
      </c>
      <c r="G9" s="52">
        <v>5110151</v>
      </c>
      <c r="H9" s="52">
        <v>6265049</v>
      </c>
      <c r="I9" s="52">
        <v>376959</v>
      </c>
      <c r="J9" s="52">
        <v>3996763</v>
      </c>
      <c r="K9" s="52">
        <v>34425487</v>
      </c>
      <c r="L9" s="52">
        <v>36395488</v>
      </c>
      <c r="M9" s="52">
        <v>0</v>
      </c>
      <c r="N9" s="52">
        <v>1620000</v>
      </c>
    </row>
    <row r="10" spans="2:14" ht="21.75" customHeight="1">
      <c r="B10" s="25" t="s">
        <v>19</v>
      </c>
      <c r="C10" s="52">
        <v>8477002</v>
      </c>
      <c r="D10" s="52">
        <v>5046922</v>
      </c>
      <c r="E10" s="52">
        <v>301173</v>
      </c>
      <c r="F10" s="52">
        <v>2472355</v>
      </c>
      <c r="G10" s="52">
        <v>4658733</v>
      </c>
      <c r="H10" s="52">
        <v>4528352</v>
      </c>
      <c r="I10" s="52">
        <v>0</v>
      </c>
      <c r="J10" s="52">
        <v>2416668</v>
      </c>
      <c r="K10" s="52">
        <v>27901205</v>
      </c>
      <c r="L10" s="52">
        <v>26285330</v>
      </c>
      <c r="M10" s="52">
        <v>0</v>
      </c>
      <c r="N10" s="52">
        <v>3287300</v>
      </c>
    </row>
    <row r="11" spans="2:14" ht="21.75" customHeight="1">
      <c r="B11" s="25" t="s">
        <v>21</v>
      </c>
      <c r="C11" s="52">
        <v>10768657</v>
      </c>
      <c r="D11" s="52">
        <v>6226187</v>
      </c>
      <c r="E11" s="52">
        <v>653410</v>
      </c>
      <c r="F11" s="52">
        <v>4048368</v>
      </c>
      <c r="G11" s="52">
        <v>1193943</v>
      </c>
      <c r="H11" s="52">
        <v>5634124</v>
      </c>
      <c r="I11" s="52">
        <v>0</v>
      </c>
      <c r="J11" s="52">
        <v>5420901</v>
      </c>
      <c r="K11" s="52">
        <v>33945590</v>
      </c>
      <c r="L11" s="52">
        <v>34479697</v>
      </c>
      <c r="M11" s="52">
        <v>0</v>
      </c>
      <c r="N11" s="52">
        <v>3930000</v>
      </c>
    </row>
    <row r="12" spans="2:14" ht="21.75" customHeight="1">
      <c r="B12" s="25" t="s">
        <v>22</v>
      </c>
      <c r="C12" s="52">
        <v>4329759</v>
      </c>
      <c r="D12" s="52">
        <v>1898534</v>
      </c>
      <c r="E12" s="52">
        <v>225780</v>
      </c>
      <c r="F12" s="52">
        <v>1567982</v>
      </c>
      <c r="G12" s="52">
        <v>2784289</v>
      </c>
      <c r="H12" s="52">
        <v>2742917</v>
      </c>
      <c r="I12" s="52">
        <v>20952</v>
      </c>
      <c r="J12" s="52">
        <v>1638945</v>
      </c>
      <c r="K12" s="52">
        <v>15209158</v>
      </c>
      <c r="L12" s="52">
        <v>14854697</v>
      </c>
      <c r="M12" s="52">
        <v>0</v>
      </c>
      <c r="N12" s="52">
        <v>1624700</v>
      </c>
    </row>
    <row r="13" spans="2:14" ht="21.75" customHeight="1">
      <c r="B13" s="25" t="s">
        <v>23</v>
      </c>
      <c r="C13" s="52">
        <v>1444826</v>
      </c>
      <c r="D13" s="52">
        <v>857754</v>
      </c>
      <c r="E13" s="52">
        <v>48980</v>
      </c>
      <c r="F13" s="52">
        <v>522850</v>
      </c>
      <c r="G13" s="52">
        <v>906809</v>
      </c>
      <c r="H13" s="52">
        <v>1093877</v>
      </c>
      <c r="I13" s="52">
        <v>3631</v>
      </c>
      <c r="J13" s="52">
        <v>706188</v>
      </c>
      <c r="K13" s="52">
        <v>5584915</v>
      </c>
      <c r="L13" s="52">
        <v>5726897</v>
      </c>
      <c r="M13" s="52">
        <v>0</v>
      </c>
      <c r="N13" s="52">
        <v>505300</v>
      </c>
    </row>
    <row r="14" spans="2:14" ht="21.75" customHeight="1">
      <c r="B14" s="25" t="s">
        <v>24</v>
      </c>
      <c r="C14" s="52">
        <v>3102405</v>
      </c>
      <c r="D14" s="52">
        <v>2766849</v>
      </c>
      <c r="E14" s="52">
        <v>362757</v>
      </c>
      <c r="F14" s="52">
        <v>925130</v>
      </c>
      <c r="G14" s="52">
        <v>516939</v>
      </c>
      <c r="H14" s="52">
        <v>2373454</v>
      </c>
      <c r="I14" s="52">
        <v>0</v>
      </c>
      <c r="J14" s="52">
        <v>1574321</v>
      </c>
      <c r="K14" s="52">
        <v>11621855</v>
      </c>
      <c r="L14" s="52">
        <v>13026599</v>
      </c>
      <c r="M14" s="52">
        <v>0</v>
      </c>
      <c r="N14" s="52">
        <v>609200</v>
      </c>
    </row>
    <row r="15" spans="2:14" ht="21.75" customHeight="1">
      <c r="B15" s="25" t="s">
        <v>25</v>
      </c>
      <c r="C15" s="52">
        <v>2136592</v>
      </c>
      <c r="D15" s="52">
        <v>844109</v>
      </c>
      <c r="E15" s="52">
        <v>26143</v>
      </c>
      <c r="F15" s="52">
        <v>388213</v>
      </c>
      <c r="G15" s="52">
        <v>341131</v>
      </c>
      <c r="H15" s="52">
        <v>1236747</v>
      </c>
      <c r="I15" s="52">
        <v>0</v>
      </c>
      <c r="J15" s="52">
        <v>619578</v>
      </c>
      <c r="K15" s="52">
        <v>5592513</v>
      </c>
      <c r="L15" s="52">
        <v>6131883</v>
      </c>
      <c r="M15" s="52">
        <v>0</v>
      </c>
      <c r="N15" s="52">
        <v>527000</v>
      </c>
    </row>
    <row r="16" spans="2:14" ht="21.75" customHeight="1">
      <c r="B16" s="24" t="s">
        <v>26</v>
      </c>
      <c r="C16" s="49">
        <v>2214109</v>
      </c>
      <c r="D16" s="49">
        <v>965640</v>
      </c>
      <c r="E16" s="49">
        <v>43320</v>
      </c>
      <c r="F16" s="49">
        <v>367135</v>
      </c>
      <c r="G16" s="49">
        <v>407160</v>
      </c>
      <c r="H16" s="49">
        <v>1129164</v>
      </c>
      <c r="I16" s="49">
        <v>1084</v>
      </c>
      <c r="J16" s="49">
        <v>765711</v>
      </c>
      <c r="K16" s="52">
        <v>5893323</v>
      </c>
      <c r="L16" s="49">
        <v>6614402</v>
      </c>
      <c r="M16" s="49">
        <v>0</v>
      </c>
      <c r="N16" s="49">
        <v>540606</v>
      </c>
    </row>
    <row r="17" spans="2:14" ht="21.75" customHeight="1">
      <c r="B17" s="25" t="s">
        <v>111</v>
      </c>
      <c r="C17" s="52">
        <v>2930832</v>
      </c>
      <c r="D17" s="52">
        <v>2384842</v>
      </c>
      <c r="E17" s="52">
        <v>72008</v>
      </c>
      <c r="F17" s="52">
        <v>504244</v>
      </c>
      <c r="G17" s="52">
        <v>1711796</v>
      </c>
      <c r="H17" s="52">
        <v>2246309</v>
      </c>
      <c r="I17" s="52">
        <v>0</v>
      </c>
      <c r="J17" s="52">
        <v>1853106</v>
      </c>
      <c r="K17" s="52">
        <v>11703137</v>
      </c>
      <c r="L17" s="52">
        <v>12083580</v>
      </c>
      <c r="M17" s="52">
        <v>0</v>
      </c>
      <c r="N17" s="52">
        <v>2058300</v>
      </c>
    </row>
    <row r="18" spans="2:14" ht="21.75" customHeight="1">
      <c r="B18" s="25" t="s">
        <v>112</v>
      </c>
      <c r="C18" s="52">
        <v>4214161</v>
      </c>
      <c r="D18" s="52">
        <v>1485145</v>
      </c>
      <c r="E18" s="52">
        <v>128464</v>
      </c>
      <c r="F18" s="52">
        <v>943561</v>
      </c>
      <c r="G18" s="52">
        <v>2416244</v>
      </c>
      <c r="H18" s="52">
        <v>2988413</v>
      </c>
      <c r="I18" s="52">
        <v>0</v>
      </c>
      <c r="J18" s="52">
        <v>1903934</v>
      </c>
      <c r="K18" s="52">
        <v>14079922</v>
      </c>
      <c r="L18" s="52">
        <v>14690429</v>
      </c>
      <c r="M18" s="52">
        <v>0</v>
      </c>
      <c r="N18" s="52">
        <v>1707100</v>
      </c>
    </row>
    <row r="19" spans="2:14" ht="21.75" customHeight="1">
      <c r="B19" s="26" t="s">
        <v>113</v>
      </c>
      <c r="C19" s="53">
        <v>7932261</v>
      </c>
      <c r="D19" s="53">
        <v>4334634</v>
      </c>
      <c r="E19" s="53">
        <v>634202</v>
      </c>
      <c r="F19" s="53">
        <v>1985871</v>
      </c>
      <c r="G19" s="53">
        <v>2663792</v>
      </c>
      <c r="H19" s="54">
        <v>6082538</v>
      </c>
      <c r="I19" s="53">
        <v>0</v>
      </c>
      <c r="J19" s="53">
        <v>2703220</v>
      </c>
      <c r="K19" s="54">
        <v>26336518</v>
      </c>
      <c r="L19" s="53">
        <v>26199520</v>
      </c>
      <c r="M19" s="53">
        <v>0</v>
      </c>
      <c r="N19" s="53">
        <v>3167600</v>
      </c>
    </row>
    <row r="20" spans="2:14" ht="21.75" customHeight="1">
      <c r="B20" s="25" t="s">
        <v>30</v>
      </c>
      <c r="C20" s="52">
        <v>479659</v>
      </c>
      <c r="D20" s="52">
        <v>251264</v>
      </c>
      <c r="E20" s="52">
        <v>6534</v>
      </c>
      <c r="F20" s="52">
        <v>48983</v>
      </c>
      <c r="G20" s="52">
        <v>251777</v>
      </c>
      <c r="H20" s="52">
        <v>203472</v>
      </c>
      <c r="I20" s="52">
        <v>0</v>
      </c>
      <c r="J20" s="52">
        <v>328748</v>
      </c>
      <c r="K20" s="52">
        <v>1570437</v>
      </c>
      <c r="L20" s="52">
        <v>1857434</v>
      </c>
      <c r="M20" s="52">
        <v>0</v>
      </c>
      <c r="N20" s="52">
        <v>259000</v>
      </c>
    </row>
    <row r="21" spans="2:14" ht="21.75" customHeight="1">
      <c r="B21" s="25" t="s">
        <v>34</v>
      </c>
      <c r="C21" s="52">
        <v>1351429</v>
      </c>
      <c r="D21" s="52">
        <v>892274</v>
      </c>
      <c r="E21" s="52">
        <v>38048</v>
      </c>
      <c r="F21" s="52">
        <v>280786</v>
      </c>
      <c r="G21" s="52">
        <v>936291</v>
      </c>
      <c r="H21" s="52">
        <v>509267</v>
      </c>
      <c r="I21" s="52">
        <v>0</v>
      </c>
      <c r="J21" s="52">
        <v>352152</v>
      </c>
      <c r="K21" s="52">
        <v>4360247</v>
      </c>
      <c r="L21" s="52">
        <v>4791123</v>
      </c>
      <c r="M21" s="52">
        <v>0</v>
      </c>
      <c r="N21" s="52">
        <v>596000</v>
      </c>
    </row>
    <row r="22" spans="2:14" ht="21.75" customHeight="1">
      <c r="B22" s="25" t="s">
        <v>36</v>
      </c>
      <c r="C22" s="52">
        <v>2158213</v>
      </c>
      <c r="D22" s="52">
        <v>1616921</v>
      </c>
      <c r="E22" s="52">
        <v>196108</v>
      </c>
      <c r="F22" s="52">
        <v>430430</v>
      </c>
      <c r="G22" s="52">
        <v>590864</v>
      </c>
      <c r="H22" s="52">
        <v>760982</v>
      </c>
      <c r="I22" s="52">
        <v>9226</v>
      </c>
      <c r="J22" s="52">
        <v>1119545</v>
      </c>
      <c r="K22" s="52">
        <v>6882289</v>
      </c>
      <c r="L22" s="52">
        <v>7265411</v>
      </c>
      <c r="M22" s="52">
        <v>0</v>
      </c>
      <c r="N22" s="52">
        <v>300000</v>
      </c>
    </row>
    <row r="23" spans="2:14" ht="21.75" customHeight="1">
      <c r="B23" s="25" t="s">
        <v>38</v>
      </c>
      <c r="C23" s="52">
        <v>548769</v>
      </c>
      <c r="D23" s="52">
        <v>510454</v>
      </c>
      <c r="E23" s="52">
        <v>27899</v>
      </c>
      <c r="F23" s="52">
        <v>95421</v>
      </c>
      <c r="G23" s="52">
        <v>340498</v>
      </c>
      <c r="H23" s="52">
        <v>276741</v>
      </c>
      <c r="I23" s="52">
        <v>0</v>
      </c>
      <c r="J23" s="52">
        <v>319242</v>
      </c>
      <c r="K23" s="52">
        <v>2119024</v>
      </c>
      <c r="L23" s="52">
        <v>2348457</v>
      </c>
      <c r="M23" s="52">
        <v>0</v>
      </c>
      <c r="N23" s="52">
        <v>326000</v>
      </c>
    </row>
    <row r="24" spans="2:14" ht="21.75" customHeight="1">
      <c r="B24" s="25" t="s">
        <v>39</v>
      </c>
      <c r="C24" s="52">
        <v>754328</v>
      </c>
      <c r="D24" s="52">
        <v>761336</v>
      </c>
      <c r="E24" s="52">
        <v>20008</v>
      </c>
      <c r="F24" s="52">
        <v>214799</v>
      </c>
      <c r="G24" s="52">
        <v>606320</v>
      </c>
      <c r="H24" s="52">
        <v>125072</v>
      </c>
      <c r="I24" s="52">
        <v>984</v>
      </c>
      <c r="J24" s="52">
        <v>967917</v>
      </c>
      <c r="K24" s="52">
        <v>3450764</v>
      </c>
      <c r="L24" s="52">
        <v>4844338</v>
      </c>
      <c r="M24" s="52">
        <v>0</v>
      </c>
      <c r="N24" s="52">
        <v>0</v>
      </c>
    </row>
    <row r="25" spans="2:14" ht="21.75" customHeight="1">
      <c r="B25" s="24" t="s">
        <v>53</v>
      </c>
      <c r="C25" s="49">
        <v>1038397</v>
      </c>
      <c r="D25" s="49">
        <v>792192</v>
      </c>
      <c r="E25" s="49">
        <v>93906</v>
      </c>
      <c r="F25" s="49">
        <v>274585</v>
      </c>
      <c r="G25" s="49">
        <v>916516</v>
      </c>
      <c r="H25" s="49">
        <v>748915</v>
      </c>
      <c r="I25" s="49">
        <v>0</v>
      </c>
      <c r="J25" s="49">
        <v>515995</v>
      </c>
      <c r="K25" s="52">
        <v>4380506</v>
      </c>
      <c r="L25" s="49">
        <v>4893447</v>
      </c>
      <c r="M25" s="49">
        <v>0</v>
      </c>
      <c r="N25" s="49">
        <v>678491</v>
      </c>
    </row>
    <row r="26" spans="2:14" ht="21.75" customHeight="1">
      <c r="B26" s="25" t="s">
        <v>54</v>
      </c>
      <c r="C26" s="52">
        <v>1201677</v>
      </c>
      <c r="D26" s="52">
        <v>474831</v>
      </c>
      <c r="E26" s="52">
        <v>40231</v>
      </c>
      <c r="F26" s="52">
        <v>388345</v>
      </c>
      <c r="G26" s="52">
        <v>605786</v>
      </c>
      <c r="H26" s="52">
        <v>720689</v>
      </c>
      <c r="I26" s="52">
        <v>31945</v>
      </c>
      <c r="J26" s="52">
        <v>599643</v>
      </c>
      <c r="K26" s="52">
        <v>4063147</v>
      </c>
      <c r="L26" s="52">
        <v>4660501</v>
      </c>
      <c r="M26" s="52">
        <v>0</v>
      </c>
      <c r="N26" s="52">
        <v>498800</v>
      </c>
    </row>
    <row r="27" spans="2:14" ht="21.75" customHeight="1">
      <c r="B27" s="24" t="s">
        <v>55</v>
      </c>
      <c r="C27" s="49">
        <v>952685</v>
      </c>
      <c r="D27" s="49">
        <v>476841</v>
      </c>
      <c r="E27" s="49">
        <v>7924</v>
      </c>
      <c r="F27" s="49">
        <v>192915</v>
      </c>
      <c r="G27" s="49">
        <v>914109</v>
      </c>
      <c r="H27" s="49">
        <v>901011</v>
      </c>
      <c r="I27" s="49">
        <v>0</v>
      </c>
      <c r="J27" s="49">
        <v>603543</v>
      </c>
      <c r="K27" s="52">
        <v>4049028</v>
      </c>
      <c r="L27" s="49">
        <v>4476246</v>
      </c>
      <c r="M27" s="49">
        <v>0</v>
      </c>
      <c r="N27" s="49">
        <v>440900</v>
      </c>
    </row>
    <row r="28" spans="2:14" ht="21.75" customHeight="1">
      <c r="B28" s="25" t="s">
        <v>58</v>
      </c>
      <c r="C28" s="52">
        <v>788354</v>
      </c>
      <c r="D28" s="52">
        <v>514215</v>
      </c>
      <c r="E28" s="52">
        <v>31392</v>
      </c>
      <c r="F28" s="52">
        <v>165899</v>
      </c>
      <c r="G28" s="52">
        <v>616416</v>
      </c>
      <c r="H28" s="52">
        <v>496667</v>
      </c>
      <c r="I28" s="52">
        <v>0</v>
      </c>
      <c r="J28" s="52">
        <v>284408</v>
      </c>
      <c r="K28" s="52">
        <v>2897351</v>
      </c>
      <c r="L28" s="52">
        <v>3460539</v>
      </c>
      <c r="M28" s="52">
        <v>0</v>
      </c>
      <c r="N28" s="52">
        <v>258000</v>
      </c>
    </row>
    <row r="29" spans="2:14" ht="21.75" customHeight="1">
      <c r="B29" s="25" t="s">
        <v>67</v>
      </c>
      <c r="C29" s="52">
        <v>654877</v>
      </c>
      <c r="D29" s="52">
        <v>315488</v>
      </c>
      <c r="E29" s="52">
        <v>49525</v>
      </c>
      <c r="F29" s="52">
        <v>94158</v>
      </c>
      <c r="G29" s="52">
        <v>302198</v>
      </c>
      <c r="H29" s="52">
        <v>359185</v>
      </c>
      <c r="I29" s="52">
        <v>0</v>
      </c>
      <c r="J29" s="52">
        <v>209694</v>
      </c>
      <c r="K29" s="52">
        <v>1985125</v>
      </c>
      <c r="L29" s="52">
        <v>2351358</v>
      </c>
      <c r="M29" s="52">
        <v>0</v>
      </c>
      <c r="N29" s="52">
        <v>277300</v>
      </c>
    </row>
    <row r="30" spans="2:14" ht="21.75" customHeight="1">
      <c r="B30" s="25" t="s">
        <v>114</v>
      </c>
      <c r="C30" s="52">
        <v>1292795</v>
      </c>
      <c r="D30" s="52">
        <v>390552</v>
      </c>
      <c r="E30" s="52">
        <v>64332</v>
      </c>
      <c r="F30" s="52">
        <v>163570</v>
      </c>
      <c r="G30" s="52">
        <v>749266</v>
      </c>
      <c r="H30" s="52">
        <v>1201415</v>
      </c>
      <c r="I30" s="52">
        <v>0</v>
      </c>
      <c r="J30" s="52">
        <v>518362</v>
      </c>
      <c r="K30" s="52">
        <v>4380292</v>
      </c>
      <c r="L30" s="52">
        <v>4703968</v>
      </c>
      <c r="M30" s="52">
        <v>0</v>
      </c>
      <c r="N30" s="52">
        <v>445000</v>
      </c>
    </row>
    <row r="31" spans="2:14" ht="21.75" customHeight="1">
      <c r="B31" s="24" t="s">
        <v>115</v>
      </c>
      <c r="C31" s="49">
        <v>1644083</v>
      </c>
      <c r="D31" s="49">
        <v>773584</v>
      </c>
      <c r="E31" s="49">
        <v>8774</v>
      </c>
      <c r="F31" s="49">
        <v>189754</v>
      </c>
      <c r="G31" s="49">
        <v>821848</v>
      </c>
      <c r="H31" s="49">
        <v>1135473</v>
      </c>
      <c r="I31" s="49">
        <v>4485</v>
      </c>
      <c r="J31" s="49">
        <v>943862</v>
      </c>
      <c r="K31" s="52">
        <v>5521863</v>
      </c>
      <c r="L31" s="49">
        <v>5803822</v>
      </c>
      <c r="M31" s="49">
        <v>0</v>
      </c>
      <c r="N31" s="49">
        <v>517800</v>
      </c>
    </row>
    <row r="32" spans="2:14" ht="21.75" customHeight="1">
      <c r="B32" s="24" t="s">
        <v>116</v>
      </c>
      <c r="C32" s="49">
        <v>1424246</v>
      </c>
      <c r="D32" s="49">
        <v>647287</v>
      </c>
      <c r="E32" s="49">
        <v>34120</v>
      </c>
      <c r="F32" s="49">
        <v>302667</v>
      </c>
      <c r="G32" s="49">
        <v>656952</v>
      </c>
      <c r="H32" s="49">
        <v>1368261</v>
      </c>
      <c r="I32" s="49">
        <v>0</v>
      </c>
      <c r="J32" s="49">
        <v>696863</v>
      </c>
      <c r="K32" s="52">
        <v>5130396</v>
      </c>
      <c r="L32" s="49">
        <v>5899643</v>
      </c>
      <c r="M32" s="49">
        <v>0</v>
      </c>
      <c r="N32" s="49">
        <v>575000</v>
      </c>
    </row>
    <row r="33" spans="2:14" ht="21.75" customHeight="1">
      <c r="B33" s="25" t="s">
        <v>80</v>
      </c>
      <c r="C33" s="52">
        <v>704826</v>
      </c>
      <c r="D33" s="52">
        <v>273019</v>
      </c>
      <c r="E33" s="52">
        <v>50926</v>
      </c>
      <c r="F33" s="52">
        <v>140427</v>
      </c>
      <c r="G33" s="52">
        <v>685453</v>
      </c>
      <c r="H33" s="52">
        <v>569693</v>
      </c>
      <c r="I33" s="52">
        <v>0</v>
      </c>
      <c r="J33" s="52">
        <v>409305</v>
      </c>
      <c r="K33" s="52">
        <v>2833649</v>
      </c>
      <c r="L33" s="52">
        <v>3191233</v>
      </c>
      <c r="M33" s="52">
        <v>0</v>
      </c>
      <c r="N33" s="52">
        <v>201100</v>
      </c>
    </row>
    <row r="34" spans="2:14" ht="21.75" customHeight="1">
      <c r="B34" s="24" t="s">
        <v>81</v>
      </c>
      <c r="C34" s="49">
        <v>940733</v>
      </c>
      <c r="D34" s="49">
        <v>561799</v>
      </c>
      <c r="E34" s="49">
        <v>36295</v>
      </c>
      <c r="F34" s="49">
        <v>202852</v>
      </c>
      <c r="G34" s="49">
        <v>704028</v>
      </c>
      <c r="H34" s="49">
        <v>655606</v>
      </c>
      <c r="I34" s="49">
        <v>0</v>
      </c>
      <c r="J34" s="49">
        <v>460054</v>
      </c>
      <c r="K34" s="52">
        <v>3561367</v>
      </c>
      <c r="L34" s="49">
        <v>3803965</v>
      </c>
      <c r="M34" s="49">
        <v>0</v>
      </c>
      <c r="N34" s="49">
        <v>418200</v>
      </c>
    </row>
    <row r="35" spans="2:14" ht="24.75" customHeight="1">
      <c r="B35" s="27" t="s">
        <v>84</v>
      </c>
      <c r="C35" s="55">
        <f>SUM(C6:C19)</f>
        <v>97879598</v>
      </c>
      <c r="D35" s="55">
        <f aca="true" t="shared" si="0" ref="D35:N35">SUM(D6:D19)</f>
        <v>57386196</v>
      </c>
      <c r="E35" s="55">
        <f t="shared" si="0"/>
        <v>5521441</v>
      </c>
      <c r="F35" s="55">
        <f t="shared" si="0"/>
        <v>31187060</v>
      </c>
      <c r="G35" s="55">
        <f t="shared" si="0"/>
        <v>37144696</v>
      </c>
      <c r="H35" s="56">
        <f t="shared" si="0"/>
        <v>66183628</v>
      </c>
      <c r="I35" s="55">
        <f t="shared" si="0"/>
        <v>402626</v>
      </c>
      <c r="J35" s="55">
        <f t="shared" si="0"/>
        <v>41324618</v>
      </c>
      <c r="K35" s="56">
        <f t="shared" si="0"/>
        <v>337029863</v>
      </c>
      <c r="L35" s="55">
        <f t="shared" si="0"/>
        <v>349518134</v>
      </c>
      <c r="M35" s="55">
        <f t="shared" si="0"/>
        <v>0</v>
      </c>
      <c r="N35" s="55">
        <f t="shared" si="0"/>
        <v>34224806</v>
      </c>
    </row>
    <row r="36" spans="2:14" ht="24.75" customHeight="1">
      <c r="B36" s="27" t="s">
        <v>183</v>
      </c>
      <c r="C36" s="55">
        <f aca="true" t="shared" si="1" ref="C36:N36">SUM(C20:C34)</f>
        <v>15935071</v>
      </c>
      <c r="D36" s="55">
        <f t="shared" si="1"/>
        <v>9252057</v>
      </c>
      <c r="E36" s="55">
        <f t="shared" si="1"/>
        <v>706022</v>
      </c>
      <c r="F36" s="55">
        <f t="shared" si="1"/>
        <v>3185591</v>
      </c>
      <c r="G36" s="55">
        <f t="shared" si="1"/>
        <v>9698322</v>
      </c>
      <c r="H36" s="56">
        <f t="shared" si="1"/>
        <v>10032449</v>
      </c>
      <c r="I36" s="55">
        <f t="shared" si="1"/>
        <v>46640</v>
      </c>
      <c r="J36" s="55">
        <f t="shared" si="1"/>
        <v>8329333</v>
      </c>
      <c r="K36" s="56">
        <f t="shared" si="1"/>
        <v>57185485</v>
      </c>
      <c r="L36" s="55">
        <f t="shared" si="1"/>
        <v>64351485</v>
      </c>
      <c r="M36" s="55">
        <f t="shared" si="1"/>
        <v>0</v>
      </c>
      <c r="N36" s="55">
        <f t="shared" si="1"/>
        <v>5791591</v>
      </c>
    </row>
    <row r="37" spans="2:14" ht="24.75" customHeight="1">
      <c r="B37" s="27" t="s">
        <v>85</v>
      </c>
      <c r="C37" s="55">
        <f aca="true" t="shared" si="2" ref="C37:L37">SUM(C6:C34)</f>
        <v>113814669</v>
      </c>
      <c r="D37" s="55">
        <f t="shared" si="2"/>
        <v>66638253</v>
      </c>
      <c r="E37" s="55">
        <f t="shared" si="2"/>
        <v>6227463</v>
      </c>
      <c r="F37" s="55">
        <f t="shared" si="2"/>
        <v>34372651</v>
      </c>
      <c r="G37" s="55">
        <f t="shared" si="2"/>
        <v>46843018</v>
      </c>
      <c r="H37" s="56">
        <f t="shared" si="2"/>
        <v>76216077</v>
      </c>
      <c r="I37" s="55">
        <f t="shared" si="2"/>
        <v>449266</v>
      </c>
      <c r="J37" s="55">
        <f t="shared" si="2"/>
        <v>49653951</v>
      </c>
      <c r="K37" s="56">
        <f t="shared" si="2"/>
        <v>394215348</v>
      </c>
      <c r="L37" s="55">
        <f t="shared" si="2"/>
        <v>413869619</v>
      </c>
      <c r="M37" s="55">
        <f>M36+M35</f>
        <v>0</v>
      </c>
      <c r="N37" s="55">
        <f>N36+N35</f>
        <v>40016397</v>
      </c>
    </row>
  </sheetData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5" r:id="rId1"/>
  <headerFooter alignWithMargins="0">
    <oddHeader>&amp;L&amp;"ＭＳ ゴシック,標準"&amp;24９ 経常経費の状況（２２年度決算額）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N43"/>
  <sheetViews>
    <sheetView showGridLines="0" view="pageBreakPreview" zoomScale="65" zoomScaleNormal="50" zoomScaleSheetLayoutView="65" workbookViewId="0" topLeftCell="B1">
      <selection activeCell="B1" sqref="B1"/>
    </sheetView>
  </sheetViews>
  <sheetFormatPr defaultColWidth="8.66015625" defaultRowHeight="18"/>
  <cols>
    <col min="1" max="1" width="0" style="18" hidden="1" customWidth="1"/>
    <col min="2" max="2" width="11.66015625" style="18" customWidth="1"/>
    <col min="3" max="11" width="12.66015625" style="0" customWidth="1"/>
    <col min="13" max="14" width="13.16015625" style="0" customWidth="1"/>
    <col min="15" max="15" width="11.66015625" style="0" customWidth="1"/>
  </cols>
  <sheetData>
    <row r="1" ht="17.25">
      <c r="B1" s="43" t="s">
        <v>129</v>
      </c>
    </row>
    <row r="2" spans="2:11" ht="17.25">
      <c r="B2" s="19"/>
      <c r="C2" s="2"/>
      <c r="D2" s="2"/>
      <c r="E2" s="2"/>
      <c r="F2" s="2"/>
      <c r="G2" s="2"/>
      <c r="H2" s="2"/>
      <c r="I2" s="6"/>
      <c r="K2" s="6" t="s">
        <v>86</v>
      </c>
    </row>
    <row r="3" spans="2:11" ht="17.25">
      <c r="B3" s="20"/>
      <c r="C3" s="8"/>
      <c r="D3" s="8"/>
      <c r="E3" s="8"/>
      <c r="F3" s="8"/>
      <c r="G3" s="8"/>
      <c r="H3" s="8"/>
      <c r="I3" s="8"/>
      <c r="J3" s="8"/>
      <c r="K3" s="8"/>
    </row>
    <row r="4" spans="2:11" ht="17.25">
      <c r="B4" s="21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87</v>
      </c>
    </row>
    <row r="5" spans="2:11" ht="17.25">
      <c r="B5" s="22"/>
      <c r="C5" s="13"/>
      <c r="D5" s="13"/>
      <c r="E5" s="13"/>
      <c r="F5" s="13"/>
      <c r="G5" s="13"/>
      <c r="H5" s="13"/>
      <c r="I5" s="10" t="s">
        <v>12</v>
      </c>
      <c r="J5" s="13"/>
      <c r="K5" s="10" t="s">
        <v>89</v>
      </c>
    </row>
    <row r="6" spans="2:11" ht="17.25">
      <c r="B6" s="23" t="s">
        <v>15</v>
      </c>
      <c r="C6" s="66">
        <f>+'率・当(臨財含)'!C6-'率・前(臨財含)'!C6</f>
        <v>-2.3999999999999986</v>
      </c>
      <c r="D6" s="66">
        <f>+'率・当(臨財含)'!D6-'率・前(臨財含)'!D6</f>
        <v>0.1999999999999993</v>
      </c>
      <c r="E6" s="66">
        <f>+'率・当(臨財含)'!E6-'率・前(臨財含)'!E6</f>
        <v>0.19999999999999996</v>
      </c>
      <c r="F6" s="66">
        <f>+'率・当(臨財含)'!F6-'率・前(臨財含)'!F6</f>
        <v>0.5</v>
      </c>
      <c r="G6" s="66">
        <f>+'率・当(臨財含)'!G6-'率・前(臨財含)'!G6</f>
        <v>-0.19999999999999973</v>
      </c>
      <c r="H6" s="66">
        <f>+'率・当(臨財含)'!H6-'率・前(臨財含)'!H6</f>
        <v>-1.5</v>
      </c>
      <c r="I6" s="66">
        <f>+'率・当(臨財含)'!I6-'率・前(臨財含)'!I6</f>
        <v>0</v>
      </c>
      <c r="J6" s="66">
        <f>+'率・当(臨財含)'!J6-'率・前(臨財含)'!J6</f>
        <v>-0.6999999999999993</v>
      </c>
      <c r="K6" s="67">
        <f>+'率・当(臨財含)'!K6-'率・前(臨財含)'!K6</f>
        <v>-3.8999999999999915</v>
      </c>
    </row>
    <row r="7" spans="2:11" ht="17.25">
      <c r="B7" s="24" t="s">
        <v>16</v>
      </c>
      <c r="C7" s="66">
        <f>+'率・当(臨財含)'!C7-'率・前(臨財含)'!C7</f>
        <v>1</v>
      </c>
      <c r="D7" s="66">
        <f>+'率・当(臨財含)'!D7-'率・前(臨財含)'!D7</f>
        <v>0.3000000000000007</v>
      </c>
      <c r="E7" s="66">
        <f>+'率・当(臨財含)'!E7-'率・前(臨財含)'!E7</f>
        <v>0.2999999999999998</v>
      </c>
      <c r="F7" s="66">
        <f>+'率・当(臨財含)'!F7-'率・前(臨財含)'!F7</f>
        <v>1.5000000000000009</v>
      </c>
      <c r="G7" s="66">
        <f>+'率・当(臨財含)'!G7-'率・前(臨財含)'!G7</f>
        <v>0</v>
      </c>
      <c r="H7" s="66">
        <f>+'率・当(臨財含)'!H7-'率・前(臨財含)'!H7</f>
        <v>0.6000000000000014</v>
      </c>
      <c r="I7" s="66">
        <f>+'率・当(臨財含)'!I7-'率・前(臨財含)'!I7</f>
        <v>0</v>
      </c>
      <c r="J7" s="66">
        <f>+'率・当(臨財含)'!J7-'率・前(臨財含)'!J7</f>
        <v>0.3000000000000007</v>
      </c>
      <c r="K7" s="66">
        <f>+'率・当(臨財含)'!K7-'率・前(臨財含)'!K7</f>
        <v>3.9000000000000057</v>
      </c>
    </row>
    <row r="8" spans="2:11" ht="17.25">
      <c r="B8" s="24" t="s">
        <v>17</v>
      </c>
      <c r="C8" s="66">
        <f>+'率・当(臨財含)'!C8-'率・前(臨財含)'!C8</f>
        <v>-2.8000000000000007</v>
      </c>
      <c r="D8" s="66">
        <f>+'率・当(臨財含)'!D8-'率・前(臨財含)'!D8</f>
        <v>-0.5999999999999996</v>
      </c>
      <c r="E8" s="66">
        <f>+'率・当(臨財含)'!E8-'率・前(臨財含)'!E8</f>
        <v>-0.19999999999999996</v>
      </c>
      <c r="F8" s="66">
        <f>+'率・当(臨財含)'!F8-'率・前(臨財含)'!F8</f>
        <v>0.3000000000000007</v>
      </c>
      <c r="G8" s="66">
        <f>+'率・当(臨財含)'!G8-'率・前(臨財含)'!G8</f>
        <v>-0.3000000000000007</v>
      </c>
      <c r="H8" s="66">
        <f>+'率・当(臨財含)'!H8-'率・前(臨財含)'!H8</f>
        <v>-1</v>
      </c>
      <c r="I8" s="66">
        <f>+'率・当(臨財含)'!I8-'率・前(臨財含)'!I8</f>
        <v>0</v>
      </c>
      <c r="J8" s="66">
        <f>+'率・当(臨財含)'!J8-'率・前(臨財含)'!J8</f>
        <v>-0.3999999999999986</v>
      </c>
      <c r="K8" s="66">
        <f>+'率・当(臨財含)'!K8-'率・前(臨財含)'!K8</f>
        <v>-4.8999999999999915</v>
      </c>
    </row>
    <row r="9" spans="2:11" ht="17.25">
      <c r="B9" s="25" t="s">
        <v>18</v>
      </c>
      <c r="C9" s="68">
        <f>+'率・当(臨財含)'!C9-'率・前(臨財含)'!C9</f>
        <v>-1.8000000000000007</v>
      </c>
      <c r="D9" s="68">
        <f>+'率・当(臨財含)'!D9-'率・前(臨財含)'!D9</f>
        <v>0</v>
      </c>
      <c r="E9" s="68">
        <f>+'率・当(臨財含)'!E9-'率・前(臨財含)'!E9</f>
        <v>0</v>
      </c>
      <c r="F9" s="68">
        <f>+'率・当(臨財含)'!F9-'率・前(臨財含)'!F9</f>
        <v>1</v>
      </c>
      <c r="G9" s="68">
        <f>+'率・当(臨財含)'!G9-'率・前(臨財含)'!G9</f>
        <v>-1.299999999999999</v>
      </c>
      <c r="H9" s="68">
        <f>+'率・当(臨財含)'!H9-'率・前(臨財含)'!H9</f>
        <v>0.10000000000000142</v>
      </c>
      <c r="I9" s="68">
        <f>+'率・当(臨財含)'!I9-'率・前(臨財含)'!I9</f>
        <v>0.19999999999999996</v>
      </c>
      <c r="J9" s="68">
        <f>+'率・当(臨財含)'!J9-'率・前(臨財含)'!J9</f>
        <v>0.8000000000000007</v>
      </c>
      <c r="K9" s="68">
        <f>+'率・当(臨財含)'!K9-'率・前(臨財含)'!K9</f>
        <v>-0.9000000000000057</v>
      </c>
    </row>
    <row r="10" spans="2:11" ht="17.25">
      <c r="B10" s="25" t="s">
        <v>19</v>
      </c>
      <c r="C10" s="68">
        <f>+'率・当(臨財含)'!C10-'率・前(臨財含)'!C10</f>
        <v>-1.6999999999999993</v>
      </c>
      <c r="D10" s="68">
        <f>+'率・当(臨財含)'!D10-'率・前(臨財含)'!D10</f>
        <v>0.9000000000000021</v>
      </c>
      <c r="E10" s="68">
        <f>+'率・当(臨財含)'!E10-'率・前(臨財含)'!E10</f>
        <v>0</v>
      </c>
      <c r="F10" s="68">
        <f>+'率・当(臨財含)'!F10-'率・前(臨財含)'!F10</f>
        <v>0.6000000000000005</v>
      </c>
      <c r="G10" s="68">
        <f>+'率・当(臨財含)'!G10-'率・前(臨財含)'!G10</f>
        <v>5.100000000000001</v>
      </c>
      <c r="H10" s="68">
        <f>+'率・当(臨財含)'!H10-'率・前(臨財含)'!H10</f>
        <v>0.3000000000000007</v>
      </c>
      <c r="I10" s="68">
        <f>+'率・当(臨財含)'!I10-'率・前(臨財含)'!I10</f>
        <v>0</v>
      </c>
      <c r="J10" s="68">
        <f>+'率・当(臨財含)'!J10-'率・前(臨財含)'!J10</f>
        <v>-5.4</v>
      </c>
      <c r="K10" s="68">
        <f>+'率・当(臨財含)'!K10-'率・前(臨財含)'!K10</f>
        <v>-0.4000000000000057</v>
      </c>
    </row>
    <row r="11" spans="2:11" ht="17.25">
      <c r="B11" s="25" t="s">
        <v>21</v>
      </c>
      <c r="C11" s="68">
        <f>+'率・当(臨財含)'!C11-'率・前(臨財含)'!C11</f>
        <v>-3.1000000000000014</v>
      </c>
      <c r="D11" s="68">
        <f>+'率・当(臨財含)'!D11-'率・前(臨財含)'!D11</f>
        <v>-1.6999999999999993</v>
      </c>
      <c r="E11" s="68">
        <f>+'率・当(臨財含)'!E11-'率・前(臨財含)'!E11</f>
        <v>-0.5000000000000002</v>
      </c>
      <c r="F11" s="68">
        <f>+'率・当(臨財含)'!F11-'率・前(臨財含)'!F11</f>
        <v>-0.5</v>
      </c>
      <c r="G11" s="68">
        <f>+'率・当(臨財含)'!G11-'率・前(臨財含)'!G11</f>
        <v>-0.5</v>
      </c>
      <c r="H11" s="68">
        <f>+'率・当(臨財含)'!H11-'率・前(臨財含)'!H11</f>
        <v>-2.900000000000002</v>
      </c>
      <c r="I11" s="68">
        <f>+'率・当(臨財含)'!I11-'率・前(臨財含)'!I11</f>
        <v>0</v>
      </c>
      <c r="J11" s="68">
        <f>+'率・当(臨財含)'!J11-'率・前(臨財含)'!J11</f>
        <v>6.1</v>
      </c>
      <c r="K11" s="68">
        <f>+'率・当(臨財含)'!K11-'率・前(臨財含)'!K11</f>
        <v>-2.8999999999999915</v>
      </c>
    </row>
    <row r="12" spans="2:11" ht="17.25">
      <c r="B12" s="25" t="s">
        <v>22</v>
      </c>
      <c r="C12" s="68">
        <f>+'率・当(臨財含)'!C12-'率・前(臨財含)'!C12</f>
        <v>-0.8000000000000007</v>
      </c>
      <c r="D12" s="68">
        <f>+'率・当(臨財含)'!D12-'率・前(臨財含)'!D12</f>
        <v>-0.9000000000000004</v>
      </c>
      <c r="E12" s="68">
        <f>+'率・当(臨財含)'!E12-'率・前(臨財含)'!E12</f>
        <v>-0.10000000000000009</v>
      </c>
      <c r="F12" s="68">
        <f>+'率・当(臨財含)'!F12-'率・前(臨財含)'!F12</f>
        <v>1.9000000000000004</v>
      </c>
      <c r="G12" s="68">
        <f>+'率・当(臨財含)'!G12-'率・前(臨財含)'!G12</f>
        <v>0.5999999999999979</v>
      </c>
      <c r="H12" s="68">
        <f>+'率・当(臨財含)'!H12-'率・前(臨財含)'!H12</f>
        <v>-0.6999999999999993</v>
      </c>
      <c r="I12" s="68">
        <f>+'率・当(臨財含)'!I12-'率・前(臨財含)'!I12</f>
        <v>0</v>
      </c>
      <c r="J12" s="68">
        <f>+'率・当(臨財含)'!J12-'率・前(臨財含)'!J12</f>
        <v>-0.9000000000000004</v>
      </c>
      <c r="K12" s="68">
        <f>+'率・当(臨財含)'!K12-'率・前(臨財含)'!K12</f>
        <v>-0.7999999999999972</v>
      </c>
    </row>
    <row r="13" spans="2:11" ht="17.25">
      <c r="B13" s="25" t="s">
        <v>23</v>
      </c>
      <c r="C13" s="68">
        <f>+'率・当(臨財含)'!C13-'率・前(臨財含)'!C13</f>
        <v>-2.900000000000002</v>
      </c>
      <c r="D13" s="68">
        <f>+'率・当(臨財含)'!D13-'率・前(臨財含)'!D13</f>
        <v>-1.5</v>
      </c>
      <c r="E13" s="68">
        <f>+'率・当(臨財含)'!E13-'率・前(臨財含)'!E13</f>
        <v>0</v>
      </c>
      <c r="F13" s="68">
        <f>+'率・当(臨財含)'!F13-'率・前(臨財含)'!F13</f>
        <v>-1.1999999999999993</v>
      </c>
      <c r="G13" s="68">
        <f>+'率・当(臨財含)'!G13-'率・前(臨財含)'!G13</f>
        <v>-2.0999999999999996</v>
      </c>
      <c r="H13" s="68">
        <f>+'率・当(臨財含)'!H13-'率・前(臨財含)'!H13</f>
        <v>-0.29999999999999716</v>
      </c>
      <c r="I13" s="68">
        <f>+'率・当(臨財含)'!I13-'率・前(臨財含)'!I13</f>
        <v>0</v>
      </c>
      <c r="J13" s="68">
        <f>+'率・当(臨財含)'!J13-'率・前(臨財含)'!J13</f>
        <v>4.800000000000001</v>
      </c>
      <c r="K13" s="68">
        <f>+'率・当(臨財含)'!K13-'率・前(臨財含)'!K13</f>
        <v>-3.5</v>
      </c>
    </row>
    <row r="14" spans="2:11" ht="17.25">
      <c r="B14" s="25" t="s">
        <v>24</v>
      </c>
      <c r="C14" s="68">
        <f>+'率・当(臨財含)'!C14-'率・前(臨財含)'!C14</f>
        <v>-0.3999999999999986</v>
      </c>
      <c r="D14" s="68">
        <f>+'率・当(臨財含)'!D14-'率・前(臨財含)'!D14</f>
        <v>1.6999999999999993</v>
      </c>
      <c r="E14" s="68">
        <f>+'率・当(臨財含)'!E14-'率・前(臨財含)'!E14</f>
        <v>1.5000000000000002</v>
      </c>
      <c r="F14" s="68">
        <f>+'率・当(臨財含)'!F14-'率・前(臨財含)'!F14</f>
        <v>2.8</v>
      </c>
      <c r="G14" s="68">
        <f>+'率・当(臨財含)'!G14-'率・前(臨財含)'!G14</f>
        <v>0.3999999999999999</v>
      </c>
      <c r="H14" s="68">
        <f>+'率・当(臨財含)'!H14-'率・前(臨財含)'!H14</f>
        <v>1.9999999999999982</v>
      </c>
      <c r="I14" s="68">
        <f>+'率・当(臨財含)'!I14-'率・前(臨財含)'!I14</f>
        <v>0</v>
      </c>
      <c r="J14" s="68">
        <f>+'率・当(臨財含)'!J14-'率・前(臨財含)'!J14</f>
        <v>0.9000000000000004</v>
      </c>
      <c r="K14" s="68">
        <f>+'率・当(臨財含)'!K14-'率・前(臨財含)'!K14</f>
        <v>8.799999999999997</v>
      </c>
    </row>
    <row r="15" spans="2:11" ht="17.25">
      <c r="B15" s="25" t="s">
        <v>25</v>
      </c>
      <c r="C15" s="68">
        <f>+'率・当(臨財含)'!C15-'率・前(臨財含)'!C15</f>
        <v>-3.6000000000000014</v>
      </c>
      <c r="D15" s="68">
        <f>+'率・当(臨財含)'!D15-'率・前(臨財含)'!D15</f>
        <v>-0.7000000000000011</v>
      </c>
      <c r="E15" s="68">
        <f>+'率・当(臨財含)'!E15-'率・前(臨財含)'!E15</f>
        <v>0</v>
      </c>
      <c r="F15" s="68">
        <f>+'率・当(臨財含)'!F15-'率・前(臨財含)'!F15</f>
        <v>-0.20000000000000018</v>
      </c>
      <c r="G15" s="68">
        <f>+'率・当(臨財含)'!G15-'率・前(臨財含)'!G15</f>
        <v>0.1999999999999993</v>
      </c>
      <c r="H15" s="68">
        <f>+'率・当(臨財含)'!H15-'率・前(臨財含)'!H15</f>
        <v>0.7000000000000028</v>
      </c>
      <c r="I15" s="68">
        <f>+'率・当(臨財含)'!I15-'率・前(臨財含)'!I15</f>
        <v>0</v>
      </c>
      <c r="J15" s="68">
        <f>+'率・当(臨財含)'!J15-'率・前(臨財含)'!J15</f>
        <v>2.200000000000001</v>
      </c>
      <c r="K15" s="68">
        <f>+'率・当(臨財含)'!K15-'率・前(臨財含)'!K15</f>
        <v>-1.4000000000000057</v>
      </c>
    </row>
    <row r="16" spans="2:11" ht="17.25">
      <c r="B16" s="24" t="s">
        <v>26</v>
      </c>
      <c r="C16" s="68">
        <f>+'率・当(臨財含)'!C16-'率・前(臨財含)'!C16</f>
        <v>-1.8999999999999986</v>
      </c>
      <c r="D16" s="68">
        <f>+'率・当(臨財含)'!D16-'率・前(臨財含)'!D16</f>
        <v>2.1999999999999993</v>
      </c>
      <c r="E16" s="68">
        <f>+'率・当(臨財含)'!E16-'率・前(臨財含)'!E16</f>
        <v>0</v>
      </c>
      <c r="F16" s="68">
        <f>+'率・当(臨財含)'!F16-'率・前(臨財含)'!F16</f>
        <v>-0.10000000000000053</v>
      </c>
      <c r="G16" s="68">
        <f>+'率・当(臨財含)'!G16-'率・前(臨財含)'!G16</f>
        <v>0.5</v>
      </c>
      <c r="H16" s="68">
        <f>+'率・当(臨財含)'!H16-'率・前(臨財含)'!H16</f>
        <v>-3.6999999999999993</v>
      </c>
      <c r="I16" s="68">
        <f>+'率・当(臨財含)'!I16-'率・前(臨財含)'!I16</f>
        <v>0</v>
      </c>
      <c r="J16" s="68">
        <f>+'率・当(臨財含)'!J16-'率・前(臨財含)'!J16</f>
        <v>-0.3000000000000007</v>
      </c>
      <c r="K16" s="68">
        <f>+'率・当(臨財含)'!K16-'率・前(臨財含)'!K16</f>
        <v>-3.299999999999997</v>
      </c>
    </row>
    <row r="17" spans="2:14" ht="17.25">
      <c r="B17" s="25" t="s">
        <v>111</v>
      </c>
      <c r="C17" s="68">
        <f>+'率・当(臨財含)'!C17-'率・前(臨財含)'!C17</f>
        <v>-1.3000000000000007</v>
      </c>
      <c r="D17" s="68">
        <f>+'率・当(臨財含)'!D17-'率・前(臨財含)'!D17</f>
        <v>-2.900000000000002</v>
      </c>
      <c r="E17" s="68">
        <f>+'率・当(臨財含)'!E17-'率・前(臨財含)'!E17</f>
        <v>-0.5</v>
      </c>
      <c r="F17" s="68">
        <f>+'率・当(臨財含)'!F17-'率・前(臨財含)'!F17</f>
        <v>0.10000000000000009</v>
      </c>
      <c r="G17" s="68">
        <f>+'率・当(臨財含)'!G17-'率・前(臨財含)'!G17</f>
        <v>-4.700000000000001</v>
      </c>
      <c r="H17" s="68">
        <f>+'率・当(臨財含)'!H17-'率・前(臨財含)'!H17</f>
        <v>-1.700000000000001</v>
      </c>
      <c r="I17" s="68">
        <f>+'率・当(臨財含)'!I17-'率・前(臨財含)'!I17</f>
        <v>0</v>
      </c>
      <c r="J17" s="68">
        <f>+'率・当(臨財含)'!J17-'率・前(臨財含)'!J17</f>
        <v>-0.9000000000000004</v>
      </c>
      <c r="K17" s="68">
        <f>+'率・当(臨財含)'!K17-'率・前(臨財含)'!K17</f>
        <v>-11.900000000000006</v>
      </c>
      <c r="M17" s="3"/>
      <c r="N17" s="3"/>
    </row>
    <row r="18" spans="2:14" ht="17.25">
      <c r="B18" s="25" t="s">
        <v>112</v>
      </c>
      <c r="C18" s="68">
        <f>+'率・当(臨財含)'!C18-'率・前(臨財含)'!C18</f>
        <v>-1.3000000000000007</v>
      </c>
      <c r="D18" s="68">
        <f>+'率・当(臨財含)'!D18-'率・前(臨財含)'!D18</f>
        <v>-0.5999999999999996</v>
      </c>
      <c r="E18" s="68">
        <f>+'率・当(臨財含)'!E18-'率・前(臨財含)'!E18</f>
        <v>0</v>
      </c>
      <c r="F18" s="68">
        <f>+'率・当(臨財含)'!F18-'率・前(臨財含)'!F18</f>
        <v>-0.10000000000000053</v>
      </c>
      <c r="G18" s="68">
        <f>+'率・当(臨財含)'!G18-'率・前(臨財含)'!G18</f>
        <v>-1.4000000000000021</v>
      </c>
      <c r="H18" s="68">
        <f>+'率・当(臨財含)'!H18-'率・前(臨財含)'!H18</f>
        <v>-0.40000000000000213</v>
      </c>
      <c r="I18" s="68">
        <f>+'率・当(臨財含)'!I18-'率・前(臨財含)'!I18</f>
        <v>0</v>
      </c>
      <c r="J18" s="68">
        <f>+'率・当(臨財含)'!J18-'率・前(臨財含)'!J18</f>
        <v>1.0999999999999996</v>
      </c>
      <c r="K18" s="68">
        <f>+'率・当(臨財含)'!K18-'率・前(臨財含)'!K18</f>
        <v>-2.799999999999997</v>
      </c>
      <c r="M18" s="3"/>
      <c r="N18" s="3"/>
    </row>
    <row r="19" spans="2:14" ht="17.25">
      <c r="B19" s="26" t="s">
        <v>113</v>
      </c>
      <c r="C19" s="69">
        <f>+'率・当(臨財含)'!C19-'率・前(臨財含)'!C19</f>
        <v>-2.1999999999999993</v>
      </c>
      <c r="D19" s="69">
        <f>+'率・当(臨財含)'!D19-'率・前(臨財含)'!D19</f>
        <v>-1.1999999999999993</v>
      </c>
      <c r="E19" s="69">
        <f>+'率・当(臨財含)'!E19-'率・前(臨財含)'!E19</f>
        <v>0.10000000000000009</v>
      </c>
      <c r="F19" s="69">
        <f>+'率・当(臨財含)'!F19-'率・前(臨財含)'!F19</f>
        <v>0.09999999999999964</v>
      </c>
      <c r="G19" s="69">
        <f>+'率・当(臨財含)'!G19-'率・前(臨財含)'!G19</f>
        <v>0.7999999999999989</v>
      </c>
      <c r="H19" s="69">
        <f>+'率・当(臨財含)'!H19-'率・前(臨財含)'!H19</f>
        <v>-2</v>
      </c>
      <c r="I19" s="69">
        <f>+'率・当(臨財含)'!I19-'率・前(臨財含)'!I19</f>
        <v>0</v>
      </c>
      <c r="J19" s="69">
        <f>+'率・当(臨財含)'!J19-'率・前(臨財含)'!J19</f>
        <v>0</v>
      </c>
      <c r="K19" s="70">
        <f>+'率・当(臨財含)'!K19-'率・前(臨財含)'!K19</f>
        <v>-4.599999999999994</v>
      </c>
      <c r="M19" s="3"/>
      <c r="N19" s="3"/>
    </row>
    <row r="20" spans="2:11" ht="17.25">
      <c r="B20" s="25" t="s">
        <v>30</v>
      </c>
      <c r="C20" s="68">
        <f>+'率・当(臨財含)'!C20-'率・前(臨財含)'!C20</f>
        <v>-1.1999999999999993</v>
      </c>
      <c r="D20" s="68">
        <f>+'率・当(臨財含)'!D20-'率・前(臨財含)'!D20</f>
        <v>-0.40000000000000036</v>
      </c>
      <c r="E20" s="68">
        <f>+'率・当(臨財含)'!E20-'率・前(臨財含)'!E20</f>
        <v>0.3</v>
      </c>
      <c r="F20" s="68">
        <f>+'率・当(臨財含)'!F20-'率・前(臨財含)'!F20</f>
        <v>0.19999999999999973</v>
      </c>
      <c r="G20" s="68">
        <f>+'率・当(臨財含)'!G20-'率・前(臨財含)'!G20</f>
        <v>-1.6999999999999993</v>
      </c>
      <c r="H20" s="68">
        <f>+'率・当(臨財含)'!H20-'率・前(臨財含)'!H20</f>
        <v>-1.200000000000001</v>
      </c>
      <c r="I20" s="68">
        <f>+'率・当(臨財含)'!I20-'率・前(臨財含)'!I20</f>
        <v>0</v>
      </c>
      <c r="J20" s="68">
        <f>+'率・当(臨財含)'!J20-'率・前(臨財含)'!J20</f>
        <v>-1.3000000000000007</v>
      </c>
      <c r="K20" s="68">
        <f>+'率・当(臨財含)'!K20-'率・前(臨財含)'!K20</f>
        <v>-5.3999999999999915</v>
      </c>
    </row>
    <row r="21" spans="2:11" ht="17.25">
      <c r="B21" s="25" t="s">
        <v>34</v>
      </c>
      <c r="C21" s="68">
        <f>+'率・当(臨財含)'!C21-'率・前(臨財含)'!C21</f>
        <v>-1.3999999999999986</v>
      </c>
      <c r="D21" s="68">
        <f>+'率・当(臨財含)'!D21-'率・前(臨財含)'!D21</f>
        <v>1.3000000000000007</v>
      </c>
      <c r="E21" s="68">
        <f>+'率・当(臨財含)'!E21-'率・前(臨財含)'!E21</f>
        <v>-0.10000000000000009</v>
      </c>
      <c r="F21" s="68">
        <f>+'率・当(臨財含)'!F21-'率・前(臨財含)'!F21</f>
        <v>0.5</v>
      </c>
      <c r="G21" s="68">
        <f>+'率・当(臨財含)'!G21-'率・前(臨財含)'!G21</f>
        <v>0.3999999999999986</v>
      </c>
      <c r="H21" s="68">
        <f>+'率・当(臨財含)'!H21-'率・前(臨財含)'!H21</f>
        <v>-0.5999999999999996</v>
      </c>
      <c r="I21" s="68">
        <f>+'率・当(臨財含)'!I21-'率・前(臨財含)'!I21</f>
        <v>0</v>
      </c>
      <c r="J21" s="68">
        <f>+'率・当(臨財含)'!J21-'率・前(臨財含)'!J21</f>
        <v>-0.2999999999999998</v>
      </c>
      <c r="K21" s="68">
        <f>+'率・当(臨財含)'!K21-'率・前(臨財含)'!K21</f>
        <v>-0.19999999999998863</v>
      </c>
    </row>
    <row r="22" spans="2:11" ht="17.25">
      <c r="B22" s="25" t="s">
        <v>36</v>
      </c>
      <c r="C22" s="68">
        <f>+'率・当(臨財含)'!C22-'率・前(臨財含)'!C22</f>
        <v>-1</v>
      </c>
      <c r="D22" s="68">
        <f>+'率・当(臨財含)'!D22-'率・前(臨財含)'!D22</f>
        <v>0.09999999999999787</v>
      </c>
      <c r="E22" s="68">
        <f>+'率・当(臨財含)'!E22-'率・前(臨財含)'!E22</f>
        <v>0.30000000000000027</v>
      </c>
      <c r="F22" s="68">
        <f>+'率・当(臨財含)'!F22-'率・前(臨財含)'!F22</f>
        <v>0.20000000000000018</v>
      </c>
      <c r="G22" s="68">
        <f>+'率・当(臨財含)'!G22-'率・前(臨財含)'!G22</f>
        <v>-0.5000000000000009</v>
      </c>
      <c r="H22" s="68">
        <f>+'率・当(臨財含)'!H22-'率・前(臨財含)'!H22</f>
        <v>0</v>
      </c>
      <c r="I22" s="68">
        <f>+'率・当(臨財含)'!I22-'率・前(臨財含)'!I22</f>
        <v>0</v>
      </c>
      <c r="J22" s="68">
        <f>+'率・当(臨財含)'!J22-'率・前(臨財含)'!J22</f>
        <v>-0.5</v>
      </c>
      <c r="K22" s="68">
        <f>+'率・当(臨財含)'!K22-'率・前(臨財含)'!K22</f>
        <v>-1.4000000000000057</v>
      </c>
    </row>
    <row r="23" spans="2:11" ht="17.25">
      <c r="B23" s="25" t="s">
        <v>38</v>
      </c>
      <c r="C23" s="68">
        <f>+'率・当(臨財含)'!C23-'率・前(臨財含)'!C23</f>
        <v>-3.6999999999999993</v>
      </c>
      <c r="D23" s="68">
        <f>+'率・当(臨財含)'!D23-'率・前(臨財含)'!D23</f>
        <v>-1.0999999999999979</v>
      </c>
      <c r="E23" s="68">
        <f>+'率・当(臨財含)'!E23-'率・前(臨財含)'!E23</f>
        <v>0.7</v>
      </c>
      <c r="F23" s="68">
        <f>+'率・当(臨財含)'!F23-'率・前(臨財含)'!F23</f>
        <v>0.5</v>
      </c>
      <c r="G23" s="68">
        <f>+'率・当(臨財含)'!G23-'率・前(臨財含)'!G23</f>
        <v>0.1999999999999993</v>
      </c>
      <c r="H23" s="68">
        <f>+'率・当(臨財含)'!H23-'率・前(臨財含)'!H23</f>
        <v>-0.8999999999999986</v>
      </c>
      <c r="I23" s="68">
        <f>+'率・当(臨財含)'!I23-'率・前(臨財含)'!I23</f>
        <v>0</v>
      </c>
      <c r="J23" s="68">
        <f>+'率・当(臨財含)'!J23-'率・前(臨財含)'!J23</f>
        <v>-1.5</v>
      </c>
      <c r="K23" s="68">
        <f>+'率・当(臨財含)'!K23-'率・前(臨財含)'!K23</f>
        <v>-5.700000000000003</v>
      </c>
    </row>
    <row r="24" spans="2:11" ht="17.25">
      <c r="B24" s="25" t="s">
        <v>39</v>
      </c>
      <c r="C24" s="68">
        <f>+'率・当(臨財含)'!C24-'率・前(臨財含)'!C24</f>
        <v>-0.09999999999999964</v>
      </c>
      <c r="D24" s="68">
        <f>+'率・当(臨財含)'!D24-'率・前(臨財含)'!D24</f>
        <v>1.299999999999999</v>
      </c>
      <c r="E24" s="68">
        <f>+'率・当(臨財含)'!E24-'率・前(臨財含)'!E24</f>
        <v>0.2</v>
      </c>
      <c r="F24" s="68">
        <f>+'率・当(臨財含)'!F24-'率・前(臨財含)'!F24</f>
        <v>0.6000000000000005</v>
      </c>
      <c r="G24" s="68">
        <f>+'率・当(臨財含)'!G24-'率・前(臨財含)'!G24</f>
        <v>0.3000000000000007</v>
      </c>
      <c r="H24" s="68">
        <f>+'率・当(臨財含)'!H24-'率・前(臨財含)'!H24</f>
        <v>-0.10000000000000009</v>
      </c>
      <c r="I24" s="68">
        <f>+'率・当(臨財含)'!I24-'率・前(臨財含)'!I24</f>
        <v>0</v>
      </c>
      <c r="J24" s="68">
        <f>+'率・当(臨財含)'!J24-'率・前(臨財含)'!J24</f>
        <v>-0.3000000000000007</v>
      </c>
      <c r="K24" s="68">
        <f>+'率・当(臨財含)'!K24-'率・前(臨財含)'!K24</f>
        <v>1.9000000000000057</v>
      </c>
    </row>
    <row r="25" spans="2:11" ht="17.25">
      <c r="B25" s="24" t="s">
        <v>53</v>
      </c>
      <c r="C25" s="68">
        <f>+'率・当(臨財含)'!C25-'率・前(臨財含)'!C25</f>
        <v>-3.6999999999999993</v>
      </c>
      <c r="D25" s="68">
        <f>+'率・当(臨財含)'!D25-'率・前(臨財含)'!D25</f>
        <v>-0.8000000000000007</v>
      </c>
      <c r="E25" s="68">
        <f>+'率・当(臨財含)'!E25-'率・前(臨財含)'!E25</f>
        <v>-0.19999999999999996</v>
      </c>
      <c r="F25" s="68">
        <f>+'率・当(臨財含)'!F25-'率・前(臨財含)'!F25</f>
        <v>0.10000000000000053</v>
      </c>
      <c r="G25" s="68">
        <f>+'率・当(臨財含)'!G25-'率・前(臨財含)'!G25</f>
        <v>-4.600000000000001</v>
      </c>
      <c r="H25" s="68">
        <f>+'率・当(臨財含)'!H25-'率・前(臨財含)'!H25</f>
        <v>-1.0999999999999996</v>
      </c>
      <c r="I25" s="68">
        <f>+'率・当(臨財含)'!I25-'率・前(臨財含)'!I25</f>
        <v>0</v>
      </c>
      <c r="J25" s="68">
        <f>+'率・当(臨財含)'!J25-'率・前(臨財含)'!J25</f>
        <v>-1.299999999999999</v>
      </c>
      <c r="K25" s="68">
        <f>+'率・当(臨財含)'!K25-'率・前(臨財含)'!K25</f>
        <v>-11.400000000000006</v>
      </c>
    </row>
    <row r="26" spans="2:11" ht="17.25">
      <c r="B26" s="25" t="s">
        <v>54</v>
      </c>
      <c r="C26" s="68">
        <f>+'率・当(臨財含)'!C26-'率・前(臨財含)'!C26</f>
        <v>-0.8000000000000007</v>
      </c>
      <c r="D26" s="68">
        <f>+'率・当(臨財含)'!D26-'率・前(臨財含)'!D26</f>
        <v>0.7999999999999989</v>
      </c>
      <c r="E26" s="68">
        <f>+'率・当(臨財含)'!E26-'率・前(臨財含)'!E26</f>
        <v>-0.09999999999999998</v>
      </c>
      <c r="F26" s="68">
        <f>+'率・当(臨財含)'!F26-'率・前(臨財含)'!F26</f>
        <v>0.9000000000000004</v>
      </c>
      <c r="G26" s="68">
        <f>+'率・当(臨財含)'!G26-'率・前(臨財含)'!G26</f>
        <v>-0.5</v>
      </c>
      <c r="H26" s="68">
        <f>+'率・当(臨財含)'!H26-'率・前(臨財含)'!H26</f>
        <v>-1.0999999999999996</v>
      </c>
      <c r="I26" s="68">
        <f>+'率・当(臨財含)'!I26-'率・前(臨財含)'!I26</f>
        <v>0</v>
      </c>
      <c r="J26" s="68">
        <f>+'率・当(臨財含)'!J26-'率・前(臨財含)'!J26</f>
        <v>0.5999999999999996</v>
      </c>
      <c r="K26" s="68">
        <f>+'率・当(臨財含)'!K26-'率・前(臨財含)'!K26</f>
        <v>0</v>
      </c>
    </row>
    <row r="27" spans="2:11" ht="17.25">
      <c r="B27" s="24" t="s">
        <v>55</v>
      </c>
      <c r="C27" s="68">
        <f>+'率・当(臨財含)'!C27-'率・前(臨財含)'!C27</f>
        <v>-2.8000000000000007</v>
      </c>
      <c r="D27" s="68">
        <f>+'率・当(臨財含)'!D27-'率・前(臨財含)'!D27</f>
        <v>0</v>
      </c>
      <c r="E27" s="68">
        <f>+'率・当(臨財含)'!E27-'率・前(臨財含)'!E27</f>
        <v>0</v>
      </c>
      <c r="F27" s="68">
        <f>+'率・当(臨財含)'!F27-'率・前(臨財含)'!F27</f>
        <v>-0.30000000000000027</v>
      </c>
      <c r="G27" s="68">
        <f>+'率・当(臨財含)'!G27-'率・前(臨財含)'!G27</f>
        <v>-2.1999999999999993</v>
      </c>
      <c r="H27" s="68">
        <f>+'率・当(臨財含)'!H27-'率・前(臨財含)'!H27</f>
        <v>-2.8000000000000007</v>
      </c>
      <c r="I27" s="68">
        <f>+'率・当(臨財含)'!I27-'率・前(臨財含)'!I27</f>
        <v>0</v>
      </c>
      <c r="J27" s="68">
        <f>+'率・当(臨財含)'!J27-'率・前(臨財含)'!J27</f>
        <v>1.5</v>
      </c>
      <c r="K27" s="68">
        <f>+'率・当(臨財含)'!K27-'率・前(臨財含)'!K27</f>
        <v>-6.799999999999997</v>
      </c>
    </row>
    <row r="28" spans="2:11" ht="17.25">
      <c r="B28" s="25" t="s">
        <v>58</v>
      </c>
      <c r="C28" s="68">
        <f>+'率・当(臨財含)'!C28-'率・前(臨財含)'!C28</f>
        <v>-2.900000000000002</v>
      </c>
      <c r="D28" s="68">
        <f>+'率・当(臨財含)'!D28-'率・前(臨財含)'!D28</f>
        <v>-0.29999999999999893</v>
      </c>
      <c r="E28" s="68">
        <f>+'率・当(臨財含)'!E28-'率・前(臨財含)'!E28</f>
        <v>0.10000000000000009</v>
      </c>
      <c r="F28" s="68">
        <f>+'率・当(臨財含)'!F28-'率・前(臨財含)'!F28</f>
        <v>0.5</v>
      </c>
      <c r="G28" s="68">
        <f>+'率・当(臨財含)'!G28-'率・前(臨財含)'!G28</f>
        <v>-1.0999999999999979</v>
      </c>
      <c r="H28" s="68">
        <f>+'率・当(臨財含)'!H28-'率・前(臨財含)'!H28</f>
        <v>-0.9000000000000004</v>
      </c>
      <c r="I28" s="68">
        <f>+'率・当(臨財含)'!I28-'率・前(臨財含)'!I28</f>
        <v>0</v>
      </c>
      <c r="J28" s="68">
        <f>+'率・当(臨財含)'!J28-'率・前(臨財含)'!J28</f>
        <v>0.09999999999999964</v>
      </c>
      <c r="K28" s="68">
        <f>+'率・当(臨財含)'!K28-'率・前(臨財含)'!K28</f>
        <v>-4.5</v>
      </c>
    </row>
    <row r="29" spans="2:11" ht="17.25">
      <c r="B29" s="25" t="s">
        <v>67</v>
      </c>
      <c r="C29" s="68">
        <f>+'率・当(臨財含)'!C29-'率・前(臨財含)'!C29</f>
        <v>-0.20000000000000284</v>
      </c>
      <c r="D29" s="68">
        <f>+'率・当(臨財含)'!D29-'率・前(臨財含)'!D29</f>
        <v>0.40000000000000036</v>
      </c>
      <c r="E29" s="68">
        <f>+'率・当(臨財含)'!E29-'率・前(臨財含)'!E29</f>
        <v>0</v>
      </c>
      <c r="F29" s="68">
        <f>+'率・当(臨財含)'!F29-'率・前(臨財含)'!F29</f>
        <v>-0.19999999999999973</v>
      </c>
      <c r="G29" s="68">
        <f>+'率・当(臨財含)'!G29-'率・前(臨財含)'!G29</f>
        <v>1.3000000000000007</v>
      </c>
      <c r="H29" s="68">
        <f>+'率・当(臨財含)'!H29-'率・前(臨財含)'!H29</f>
        <v>-1</v>
      </c>
      <c r="I29" s="68">
        <f>+'率・当(臨財含)'!I29-'率・前(臨財含)'!I29</f>
        <v>0</v>
      </c>
      <c r="J29" s="68">
        <f>+'率・当(臨財含)'!J29-'率・前(臨財含)'!J29</f>
        <v>-1.1999999999999993</v>
      </c>
      <c r="K29" s="68">
        <f>+'率・当(臨財含)'!K29-'率・前(臨財含)'!K29</f>
        <v>-1.0999999999999943</v>
      </c>
    </row>
    <row r="30" spans="2:11" ht="17.25">
      <c r="B30" s="25" t="s">
        <v>114</v>
      </c>
      <c r="C30" s="68">
        <f>+'率・当(臨財含)'!C30-'率・前(臨財含)'!C30</f>
        <v>-2</v>
      </c>
      <c r="D30" s="68">
        <f>+'率・当(臨財含)'!D30-'率・前(臨財含)'!D30</f>
        <v>-0.7000000000000011</v>
      </c>
      <c r="E30" s="68">
        <f>+'率・当(臨財含)'!E30-'率・前(臨財含)'!E30</f>
        <v>-0.10000000000000009</v>
      </c>
      <c r="F30" s="68">
        <f>+'率・当(臨財含)'!F30-'率・前(臨財含)'!F30</f>
        <v>-0.5</v>
      </c>
      <c r="G30" s="68">
        <f>+'率・当(臨財含)'!G30-'率・前(臨財含)'!G30</f>
        <v>-0.7000000000000011</v>
      </c>
      <c r="H30" s="68">
        <f>+'率・当(臨財含)'!H30-'率・前(臨財含)'!H30</f>
        <v>-1.3999999999999986</v>
      </c>
      <c r="I30" s="68">
        <f>+'率・当(臨財含)'!I30-'率・前(臨財含)'!I30</f>
        <v>0</v>
      </c>
      <c r="J30" s="68">
        <f>+'率・当(臨財含)'!J30-'率・前(臨財含)'!J30</f>
        <v>0.09999999999999964</v>
      </c>
      <c r="K30" s="68">
        <f>+'率・当(臨財含)'!K30-'率・前(臨財含)'!K30</f>
        <v>-5.400000000000006</v>
      </c>
    </row>
    <row r="31" spans="2:11" ht="17.25">
      <c r="B31" s="24" t="s">
        <v>115</v>
      </c>
      <c r="C31" s="66">
        <f>+'率・当(臨財含)'!C31-'率・前(臨財含)'!C31</f>
        <v>-2.1000000000000014</v>
      </c>
      <c r="D31" s="66">
        <f>+'率・当(臨財含)'!D31-'率・前(臨財含)'!D31</f>
        <v>0.5</v>
      </c>
      <c r="E31" s="66">
        <f>+'率・当(臨財含)'!E31-'率・前(臨財含)'!E31</f>
        <v>-0.30000000000000004</v>
      </c>
      <c r="F31" s="66">
        <f>+'率・当(臨財含)'!F31-'率・前(臨財含)'!F31</f>
        <v>-0.10000000000000009</v>
      </c>
      <c r="G31" s="66">
        <f>+'率・当(臨財含)'!G31-'率・前(臨財含)'!G31</f>
        <v>-1.5</v>
      </c>
      <c r="H31" s="66">
        <f>+'率・当(臨財含)'!H31-'率・前(臨財含)'!H31</f>
        <v>-1.1999999999999993</v>
      </c>
      <c r="I31" s="66">
        <f>+'率・当(臨財含)'!I31-'率・前(臨財含)'!I31</f>
        <v>0.1</v>
      </c>
      <c r="J31" s="66">
        <f>+'率・当(臨財含)'!J31-'率・前(臨財含)'!J31</f>
        <v>-1</v>
      </c>
      <c r="K31" s="66">
        <f>+'率・当(臨財含)'!K31-'率・前(臨財含)'!K31</f>
        <v>-5.6000000000000085</v>
      </c>
    </row>
    <row r="32" spans="2:11" ht="17.25">
      <c r="B32" s="24" t="s">
        <v>116</v>
      </c>
      <c r="C32" s="66">
        <f>+'率・当(臨財含)'!C32-'率・前(臨財含)'!C32</f>
        <v>-2.5</v>
      </c>
      <c r="D32" s="66">
        <f>+'率・当(臨財含)'!D32-'率・前(臨財含)'!D32</f>
        <v>-0.1999999999999993</v>
      </c>
      <c r="E32" s="66">
        <f>+'率・当(臨財含)'!E32-'率・前(臨財含)'!E32</f>
        <v>-0.09999999999999998</v>
      </c>
      <c r="F32" s="66">
        <f>+'率・当(臨財含)'!F32-'率・前(臨財含)'!F32</f>
        <v>0</v>
      </c>
      <c r="G32" s="66">
        <f>+'率・当(臨財含)'!G32-'率・前(臨財含)'!G32</f>
        <v>-1.5</v>
      </c>
      <c r="H32" s="66">
        <f>+'率・当(臨財含)'!H32-'率・前(臨財含)'!H32</f>
        <v>-2.599999999999998</v>
      </c>
      <c r="I32" s="66">
        <f>+'率・当(臨財含)'!I32-'率・前(臨財含)'!I32</f>
        <v>0</v>
      </c>
      <c r="J32" s="66">
        <f>+'率・当(臨財含)'!J32-'率・前(臨財含)'!J32</f>
        <v>-0.1999999999999993</v>
      </c>
      <c r="K32" s="66">
        <f>+'率・当(臨財含)'!K32-'率・前(臨財含)'!K32</f>
        <v>-7</v>
      </c>
    </row>
    <row r="33" spans="2:11" ht="17.25">
      <c r="B33" s="25" t="s">
        <v>80</v>
      </c>
      <c r="C33" s="68">
        <f>+'率・当(臨財含)'!C33-'率・前(臨財含)'!C33</f>
        <v>-0.8999999999999986</v>
      </c>
      <c r="D33" s="68">
        <f>+'率・当(臨財含)'!D33-'率・前(臨財含)'!D33</f>
        <v>-0.5999999999999996</v>
      </c>
      <c r="E33" s="68">
        <f>+'率・当(臨財含)'!E33-'率・前(臨財含)'!E33</f>
        <v>0.10000000000000009</v>
      </c>
      <c r="F33" s="68">
        <f>+'率・当(臨財含)'!F33-'率・前(臨財含)'!F33</f>
        <v>0</v>
      </c>
      <c r="G33" s="68">
        <f>+'率・当(臨財含)'!G33-'率・前(臨財含)'!G33</f>
        <v>0.3999999999999986</v>
      </c>
      <c r="H33" s="68">
        <f>+'率・当(臨財含)'!H33-'率・前(臨財含)'!H33</f>
        <v>-1.1999999999999993</v>
      </c>
      <c r="I33" s="68">
        <f>+'率・当(臨財含)'!I33-'率・前(臨財含)'!I33</f>
        <v>0</v>
      </c>
      <c r="J33" s="68">
        <f>+'率・当(臨財含)'!J33-'率・前(臨財含)'!J33</f>
        <v>0.40000000000000036</v>
      </c>
      <c r="K33" s="68">
        <f>+'率・当(臨財含)'!K33-'率・前(臨財含)'!K33</f>
        <v>-1.7999999999999972</v>
      </c>
    </row>
    <row r="34" spans="2:11" ht="17.25">
      <c r="B34" s="24" t="s">
        <v>81</v>
      </c>
      <c r="C34" s="68">
        <f>+'率・当(臨財含)'!C34-'率・前(臨財含)'!C34</f>
        <v>-2.6999999999999993</v>
      </c>
      <c r="D34" s="68">
        <f>+'率・当(臨財含)'!D34-'率・前(臨財含)'!D34</f>
        <v>-2</v>
      </c>
      <c r="E34" s="68">
        <f>+'率・当(臨財含)'!E34-'率・前(臨財含)'!E34</f>
        <v>-0.09999999999999998</v>
      </c>
      <c r="F34" s="68">
        <f>+'率・当(臨財含)'!F34-'率・前(臨財含)'!F34</f>
        <v>0.20000000000000018</v>
      </c>
      <c r="G34" s="68">
        <f>+'率・当(臨財含)'!G34-'率・前(臨財含)'!G34</f>
        <v>-2.3000000000000007</v>
      </c>
      <c r="H34" s="68">
        <f>+'率・当(臨財含)'!H34-'率・前(臨財含)'!H34</f>
        <v>-0.6999999999999993</v>
      </c>
      <c r="I34" s="68">
        <f>+'率・当(臨財含)'!I34-'率・前(臨財含)'!I34</f>
        <v>0</v>
      </c>
      <c r="J34" s="68">
        <f>+'率・当(臨財含)'!J34-'率・前(臨財含)'!J34</f>
        <v>2.5999999999999996</v>
      </c>
      <c r="K34" s="68">
        <f>+'率・当(臨財含)'!K34-'率・前(臨財含)'!K34</f>
        <v>-5.1000000000000085</v>
      </c>
    </row>
    <row r="35" spans="2:11" ht="17.25">
      <c r="B35" s="27" t="s">
        <v>91</v>
      </c>
      <c r="C35" s="71">
        <f>+'率・当(臨財含)'!C35-'率・前(臨財含)'!C35</f>
        <v>-1.3999999999999986</v>
      </c>
      <c r="D35" s="71">
        <f>+'率・当(臨財含)'!D35-'率・前(臨財含)'!D35</f>
        <v>-0.1999999999999993</v>
      </c>
      <c r="E35" s="71">
        <f>+'率・当(臨財含)'!E35-'率・前(臨財含)'!E35</f>
        <v>0</v>
      </c>
      <c r="F35" s="71">
        <f>+'率・当(臨財含)'!F35-'率・前(臨財含)'!F35</f>
        <v>0.5999999999999996</v>
      </c>
      <c r="G35" s="71">
        <f>+'率・当(臨財含)'!G35-'率・前(臨財含)'!G35</f>
        <v>-0.10000000000000142</v>
      </c>
      <c r="H35" s="71">
        <f>+'率・当(臨財含)'!H35-'率・前(臨財含)'!H35</f>
        <v>-0.8000000000000007</v>
      </c>
      <c r="I35" s="71">
        <f>+'率・当(臨財含)'!I35-'率・前(臨財含)'!I35</f>
        <v>0</v>
      </c>
      <c r="J35" s="71">
        <f>+'率・当(臨財含)'!J35-'率・前(臨財含)'!J35</f>
        <v>0.40000000000000036</v>
      </c>
      <c r="K35" s="71">
        <f>+'率・当(臨財含)'!K35-'率・前(臨財含)'!K35</f>
        <v>-1.4000000000000057</v>
      </c>
    </row>
    <row r="36" spans="2:11" ht="17.25">
      <c r="B36" s="27" t="s">
        <v>185</v>
      </c>
      <c r="C36" s="71">
        <f>+'率・当(臨財含)'!C36-'率・前(臨財含)'!C36</f>
        <v>-1.9000000000000021</v>
      </c>
      <c r="D36" s="71">
        <f>+'率・当(臨財含)'!D36-'率・前(臨財含)'!D36</f>
        <v>0</v>
      </c>
      <c r="E36" s="71">
        <f>+'率・当(臨財含)'!E36-'率・前(臨財含)'!E36</f>
        <v>0</v>
      </c>
      <c r="F36" s="71">
        <f>+'率・当(臨財含)'!F36-'率・前(臨財含)'!F36</f>
        <v>0.09999999999999964</v>
      </c>
      <c r="G36" s="71">
        <f>+'率・当(臨財含)'!G36-'率・前(臨財含)'!G36</f>
        <v>-1</v>
      </c>
      <c r="H36" s="71">
        <f>+'率・当(臨財含)'!H36-'率・前(臨財含)'!H36</f>
        <v>-1</v>
      </c>
      <c r="I36" s="71">
        <f>+'率・当(臨財含)'!I36-'率・前(臨財含)'!I36</f>
        <v>0</v>
      </c>
      <c r="J36" s="71">
        <f>+'率・当(臨財含)'!J36-'率・前(臨財含)'!J36</f>
        <v>-0.1999999999999993</v>
      </c>
      <c r="K36" s="71">
        <f>+'率・当(臨財含)'!K36-'率・前(臨財含)'!K36</f>
        <v>-3.9000000000000057</v>
      </c>
    </row>
    <row r="37" spans="2:11" ht="17.25">
      <c r="B37" s="27" t="s">
        <v>92</v>
      </c>
      <c r="C37" s="71">
        <f>+'率・当(臨財含)'!C37-'率・前(臨財含)'!C37</f>
        <v>-1.5</v>
      </c>
      <c r="D37" s="71">
        <f>+'率・当(臨財含)'!D37-'率・前(臨財含)'!D37</f>
        <v>-0.20000000000000107</v>
      </c>
      <c r="E37" s="71">
        <f>+'率・当(臨財含)'!E37-'率・前(臨財含)'!E37</f>
        <v>0.09999999999999987</v>
      </c>
      <c r="F37" s="71">
        <f>+'率・当(臨財含)'!F37-'率・前(臨財含)'!F37</f>
        <v>0.5999999999999996</v>
      </c>
      <c r="G37" s="71">
        <f>+'率・当(臨財含)'!G37-'率・前(臨財含)'!G37</f>
        <v>-0.1999999999999993</v>
      </c>
      <c r="H37" s="71">
        <f>+'率・当(臨財含)'!H37-'率・前(臨財含)'!H37</f>
        <v>-0.8000000000000007</v>
      </c>
      <c r="I37" s="71">
        <f>+'率・当(臨財含)'!I37-'率・前(臨財含)'!I37</f>
        <v>0</v>
      </c>
      <c r="J37" s="71">
        <f>+'率・当(臨財含)'!J37-'率・前(臨財含)'!J37</f>
        <v>0.20000000000000107</v>
      </c>
      <c r="K37" s="71">
        <f>+'率・当(臨財含)'!K37-'率・前(臨財含)'!K37</f>
        <v>-1.6999999999999886</v>
      </c>
    </row>
    <row r="38" spans="3:12" ht="17.25">
      <c r="C38" s="4" t="s">
        <v>99</v>
      </c>
      <c r="I38" s="4"/>
      <c r="K38" s="3"/>
      <c r="L38" s="3"/>
    </row>
    <row r="39" spans="2:12" ht="17.25">
      <c r="B39" s="30" t="s">
        <v>101</v>
      </c>
      <c r="C39" s="2"/>
      <c r="D39" s="2"/>
      <c r="E39" s="2"/>
      <c r="F39" s="2"/>
      <c r="G39" s="2"/>
      <c r="H39" s="2"/>
      <c r="I39" s="2"/>
      <c r="K39" s="6" t="s">
        <v>86</v>
      </c>
      <c r="L39" s="3"/>
    </row>
    <row r="40" spans="2:11" ht="17.25">
      <c r="B40" s="27" t="s">
        <v>91</v>
      </c>
      <c r="C40" s="71">
        <f>+'率・当(臨財含)'!C40-'率・前(臨財含)'!C40</f>
        <v>-1.8000000000000007</v>
      </c>
      <c r="D40" s="71">
        <f>+'率・当(臨財含)'!D40-'率・前(臨財含)'!D40</f>
        <v>-0.40000000000000036</v>
      </c>
      <c r="E40" s="71">
        <f>+'率・当(臨財含)'!E40-'率・前(臨財含)'!E40</f>
        <v>0.10000000000000009</v>
      </c>
      <c r="F40" s="71">
        <f>+'率・当(臨財含)'!F40-'率・前(臨財含)'!F40</f>
        <v>0.40000000000000036</v>
      </c>
      <c r="G40" s="71">
        <f>+'率・当(臨財含)'!G40-'率・前(臨財含)'!G40</f>
        <v>-0.20000000000000107</v>
      </c>
      <c r="H40" s="71">
        <f>+'率・当(臨財含)'!H40-'率・前(臨財含)'!H40</f>
        <v>-0.6999999999999993</v>
      </c>
      <c r="I40" s="71">
        <f>+'率・当(臨財含)'!I40-'率・前(臨財含)'!I40</f>
        <v>0</v>
      </c>
      <c r="J40" s="71">
        <f>+'率・当(臨財含)'!J40-'率・前(臨財含)'!J40</f>
        <v>0.5</v>
      </c>
      <c r="K40" s="71">
        <f>+'率・当(臨財含)'!K40-'率・前(臨財含)'!K40</f>
        <v>-2</v>
      </c>
    </row>
    <row r="41" spans="2:11" ht="17.25">
      <c r="B41" s="27" t="s">
        <v>184</v>
      </c>
      <c r="C41" s="71">
        <f>+'率・当(臨財含)'!C41-'率・前(臨財含)'!C41</f>
        <v>-1.9000000000000021</v>
      </c>
      <c r="D41" s="71">
        <f>+'率・当(臨財含)'!D41-'率・前(臨財含)'!D41</f>
        <v>-0.09999999999999964</v>
      </c>
      <c r="E41" s="71">
        <f>+'率・当(臨財含)'!E41-'率・前(臨財含)'!E41</f>
        <v>0.09999999999999998</v>
      </c>
      <c r="F41" s="71">
        <f>+'率・当(臨財含)'!F41-'率・前(臨財含)'!F41</f>
        <v>0.20000000000000018</v>
      </c>
      <c r="G41" s="71">
        <f>+'率・当(臨財含)'!G41-'率・前(臨財含)'!G41</f>
        <v>-0.9000000000000004</v>
      </c>
      <c r="H41" s="71">
        <f>+'率・当(臨財含)'!H41-'率・前(臨財含)'!H41</f>
        <v>-1.0999999999999996</v>
      </c>
      <c r="I41" s="71">
        <f>+'率・当(臨財含)'!I41-'率・前(臨財含)'!I41</f>
        <v>0.1</v>
      </c>
      <c r="J41" s="71">
        <f>+'率・当(臨財含)'!J41-'率・前(臨財含)'!J41</f>
        <v>-0.09999999999999964</v>
      </c>
      <c r="K41" s="71">
        <f>+'率・当(臨財含)'!K41-'率・前(臨財含)'!K41</f>
        <v>-4</v>
      </c>
    </row>
    <row r="42" spans="2:11" ht="17.25">
      <c r="B42" s="27" t="s">
        <v>92</v>
      </c>
      <c r="C42" s="71">
        <f>+'率・当(臨財含)'!C42-'率・前(臨財含)'!C42</f>
        <v>-1.8999999999999986</v>
      </c>
      <c r="D42" s="71">
        <f>+'率・当(臨財含)'!D42-'率・前(臨財含)'!D42</f>
        <v>-0.3000000000000007</v>
      </c>
      <c r="E42" s="71">
        <f>+'率・当(臨財含)'!E42-'率・前(臨財含)'!E42</f>
        <v>0</v>
      </c>
      <c r="F42" s="71">
        <f>+'率・当(臨財含)'!F42-'率・前(臨財含)'!F42</f>
        <v>0.3000000000000007</v>
      </c>
      <c r="G42" s="71">
        <f>+'率・当(臨財含)'!G42-'率・前(臨財含)'!G42</f>
        <v>-0.6000000000000014</v>
      </c>
      <c r="H42" s="71">
        <f>+'率・当(臨財含)'!H42-'率・前(臨財含)'!H42</f>
        <v>-1</v>
      </c>
      <c r="I42" s="71">
        <f>+'率・当(臨財含)'!I42-'率・前(臨財含)'!I42</f>
        <v>0</v>
      </c>
      <c r="J42" s="71">
        <f>+'率・当(臨財含)'!J42-'率・前(臨財含)'!J42</f>
        <v>0.20000000000000107</v>
      </c>
      <c r="K42" s="71">
        <f>+'率・当(臨財含)'!K42-'率・前(臨財含)'!K42</f>
        <v>-3</v>
      </c>
    </row>
    <row r="43" ht="17.25">
      <c r="C43" t="s">
        <v>100</v>
      </c>
    </row>
  </sheetData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72" r:id="rId1"/>
  <headerFooter alignWithMargins="0">
    <oddHeader>&amp;L&amp;"ＭＳ ゴシック,標準"&amp;18９-３ 経常収支比率の状況（対前年度増減率）※減収補てん債特例分、臨時財政対策債を含む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A144"/>
  <sheetViews>
    <sheetView showGridLines="0" view="pageBreakPreview" zoomScale="65" zoomScaleSheetLayoutView="65" workbookViewId="0" topLeftCell="A1">
      <selection activeCell="A1" sqref="A1"/>
    </sheetView>
  </sheetViews>
  <sheetFormatPr defaultColWidth="8.66015625" defaultRowHeight="18"/>
  <cols>
    <col min="1" max="1" width="1.66015625" style="0" customWidth="1"/>
    <col min="2" max="2" width="11.66015625" style="121" customWidth="1"/>
    <col min="3" max="3" width="10.66015625" style="0" customWidth="1"/>
    <col min="4" max="4" width="11.66015625" style="121" customWidth="1"/>
    <col min="5" max="5" width="10.66015625" style="0" customWidth="1"/>
    <col min="6" max="6" width="11.66015625" style="121" customWidth="1"/>
    <col min="7" max="7" width="10.66015625" style="0" customWidth="1"/>
    <col min="8" max="8" width="11.66015625" style="121" customWidth="1"/>
    <col min="9" max="9" width="10.66015625" style="0" customWidth="1"/>
    <col min="10" max="10" width="11.66015625" style="121" customWidth="1"/>
    <col min="11" max="11" width="10.66015625" style="0" customWidth="1"/>
    <col min="12" max="12" width="11.66015625" style="121" customWidth="1"/>
    <col min="13" max="13" width="10.66015625" style="0" customWidth="1"/>
    <col min="14" max="14" width="11.66015625" style="121" customWidth="1"/>
    <col min="15" max="15" width="10.66015625" style="0" customWidth="1"/>
    <col min="16" max="16" width="11.66015625" style="121" customWidth="1"/>
    <col min="17" max="17" width="10.66015625" style="0" customWidth="1"/>
    <col min="18" max="18" width="11.66015625" style="121" customWidth="1"/>
    <col min="19" max="19" width="10.66015625" style="0" customWidth="1"/>
    <col min="20" max="20" width="11.66015625" style="121" customWidth="1"/>
    <col min="21" max="21" width="10.66015625" style="0" customWidth="1"/>
    <col min="22" max="22" width="11.66015625" style="121" customWidth="1"/>
    <col min="23" max="23" width="10.66015625" style="0" customWidth="1"/>
    <col min="24" max="24" width="11.66015625" style="121" customWidth="1"/>
    <col min="25" max="25" width="10.66015625" style="0" customWidth="1"/>
    <col min="26" max="26" width="2.66015625" style="36" customWidth="1"/>
    <col min="27" max="27" width="11.66015625" style="148" customWidth="1"/>
    <col min="28" max="28" width="10.66015625" style="36" customWidth="1"/>
    <col min="29" max="29" width="11.66015625" style="148" customWidth="1"/>
    <col min="30" max="30" width="10.66015625" style="36" customWidth="1"/>
    <col min="31" max="31" width="11.66015625" style="148" customWidth="1"/>
    <col min="32" max="32" width="10.66015625" style="36" customWidth="1"/>
    <col min="33" max="33" width="11.66015625" style="148" customWidth="1"/>
    <col min="34" max="34" width="10.66015625" style="36" customWidth="1"/>
    <col min="35" max="35" width="11.66015625" style="121" customWidth="1"/>
    <col min="36" max="36" width="10.66015625" style="0" customWidth="1"/>
    <col min="37" max="37" width="11.66015625" style="121" customWidth="1"/>
    <col min="38" max="38" width="10.66015625" style="0" customWidth="1"/>
    <col min="39" max="39" width="11.66015625" style="121" customWidth="1"/>
    <col min="40" max="40" width="10.66015625" style="0" customWidth="1"/>
    <col min="41" max="41" width="11.66015625" style="121" customWidth="1"/>
    <col min="42" max="42" width="10.66015625" style="0" customWidth="1"/>
    <col min="43" max="43" width="11.66015625" style="121" customWidth="1"/>
    <col min="44" max="44" width="10.66015625" style="0" customWidth="1"/>
    <col min="45" max="45" width="11.66015625" style="121" customWidth="1"/>
    <col min="46" max="46" width="10.66015625" style="0" customWidth="1"/>
    <col min="47" max="47" width="11.66015625" style="121" customWidth="1"/>
    <col min="48" max="48" width="10.66015625" style="0" customWidth="1"/>
    <col min="49" max="49" width="11.66015625" style="121" customWidth="1"/>
    <col min="50" max="50" width="10.66015625" style="0" customWidth="1"/>
    <col min="51" max="51" width="11.66015625" style="121" customWidth="1"/>
    <col min="52" max="52" width="10.66015625" style="0" customWidth="1"/>
  </cols>
  <sheetData>
    <row r="1" spans="2:27" ht="17.25">
      <c r="B1" s="121" t="s">
        <v>118</v>
      </c>
      <c r="T1" s="121" t="s">
        <v>119</v>
      </c>
      <c r="X1" s="121" t="s">
        <v>120</v>
      </c>
      <c r="AA1" s="148" t="s">
        <v>186</v>
      </c>
    </row>
    <row r="2" spans="21:52" ht="17.25">
      <c r="U2" s="3"/>
      <c r="W2" s="3"/>
      <c r="X2" s="122"/>
      <c r="Y2" s="3" t="s">
        <v>106</v>
      </c>
      <c r="Z2" s="37"/>
      <c r="AA2" s="149"/>
      <c r="AB2" s="37"/>
      <c r="AC2" s="149"/>
      <c r="AD2" s="37"/>
      <c r="AE2" s="149"/>
      <c r="AF2" s="37"/>
      <c r="AG2" s="149"/>
      <c r="AH2" s="37"/>
      <c r="AI2" s="143"/>
      <c r="AJ2" s="15"/>
      <c r="AK2" s="143"/>
      <c r="AL2" s="15"/>
      <c r="AM2" s="143"/>
      <c r="AN2" s="15"/>
      <c r="AO2" s="143"/>
      <c r="AP2" s="15"/>
      <c r="AQ2" s="143"/>
      <c r="AR2" s="15"/>
      <c r="AT2" s="3"/>
      <c r="AY2" s="122"/>
      <c r="AZ2" s="15" t="s">
        <v>121</v>
      </c>
    </row>
    <row r="3" spans="1:53" ht="17.25">
      <c r="A3" s="3"/>
      <c r="B3" s="156"/>
      <c r="C3" s="93"/>
      <c r="D3" s="150"/>
      <c r="E3" s="93"/>
      <c r="F3" s="163"/>
      <c r="G3" s="93"/>
      <c r="H3" s="150"/>
      <c r="I3" s="93"/>
      <c r="J3" s="150"/>
      <c r="K3" s="93"/>
      <c r="L3" s="150"/>
      <c r="M3" s="93"/>
      <c r="N3" s="150"/>
      <c r="O3" s="93"/>
      <c r="P3" s="150"/>
      <c r="Q3" s="93"/>
      <c r="R3" s="150"/>
      <c r="S3" s="93"/>
      <c r="T3" s="150"/>
      <c r="U3" s="93"/>
      <c r="V3" s="150"/>
      <c r="W3" s="93"/>
      <c r="X3" s="150"/>
      <c r="Y3" s="93"/>
      <c r="Z3" s="39"/>
      <c r="AA3" s="150"/>
      <c r="AB3" s="112" t="s">
        <v>87</v>
      </c>
      <c r="AC3" s="150"/>
      <c r="AD3" s="112" t="s">
        <v>87</v>
      </c>
      <c r="AE3" s="150"/>
      <c r="AF3" s="112" t="s">
        <v>87</v>
      </c>
      <c r="AG3" s="150"/>
      <c r="AH3" s="112" t="s">
        <v>87</v>
      </c>
      <c r="AI3" s="133"/>
      <c r="AJ3" s="112" t="s">
        <v>87</v>
      </c>
      <c r="AK3" s="133"/>
      <c r="AL3" s="112" t="s">
        <v>87</v>
      </c>
      <c r="AM3" s="133"/>
      <c r="AN3" s="112" t="s">
        <v>87</v>
      </c>
      <c r="AO3" s="133"/>
      <c r="AP3" s="112" t="s">
        <v>87</v>
      </c>
      <c r="AQ3" s="133"/>
      <c r="AR3" s="112" t="s">
        <v>87</v>
      </c>
      <c r="AS3" s="133"/>
      <c r="AT3" s="112" t="s">
        <v>87</v>
      </c>
      <c r="AU3" s="133"/>
      <c r="AV3" s="112" t="s">
        <v>87</v>
      </c>
      <c r="AW3" s="133"/>
      <c r="AX3" s="112" t="s">
        <v>87</v>
      </c>
      <c r="AY3" s="123"/>
      <c r="AZ3" s="112" t="s">
        <v>87</v>
      </c>
      <c r="BA3" s="1"/>
    </row>
    <row r="4" spans="1:53" ht="17.25">
      <c r="A4" s="3"/>
      <c r="B4" s="157"/>
      <c r="C4" s="94" t="s">
        <v>87</v>
      </c>
      <c r="D4" s="151"/>
      <c r="E4" s="94" t="s">
        <v>87</v>
      </c>
      <c r="F4" s="164"/>
      <c r="G4" s="94" t="s">
        <v>87</v>
      </c>
      <c r="H4" s="151"/>
      <c r="I4" s="94" t="s">
        <v>87</v>
      </c>
      <c r="J4" s="151"/>
      <c r="K4" s="94" t="s">
        <v>87</v>
      </c>
      <c r="L4" s="151"/>
      <c r="M4" s="94" t="s">
        <v>87</v>
      </c>
      <c r="N4" s="151"/>
      <c r="O4" s="94" t="s">
        <v>87</v>
      </c>
      <c r="P4" s="151"/>
      <c r="Q4" s="94" t="s">
        <v>87</v>
      </c>
      <c r="R4" s="151"/>
      <c r="S4" s="94" t="s">
        <v>87</v>
      </c>
      <c r="T4" s="151"/>
      <c r="U4" s="94" t="s">
        <v>87</v>
      </c>
      <c r="V4" s="151"/>
      <c r="W4" s="94" t="s">
        <v>87</v>
      </c>
      <c r="X4" s="151"/>
      <c r="Y4" s="94" t="s">
        <v>87</v>
      </c>
      <c r="Z4" s="40"/>
      <c r="AA4" s="151"/>
      <c r="AB4" s="94" t="s">
        <v>89</v>
      </c>
      <c r="AC4" s="151"/>
      <c r="AD4" s="94" t="s">
        <v>89</v>
      </c>
      <c r="AE4" s="151"/>
      <c r="AF4" s="94" t="s">
        <v>89</v>
      </c>
      <c r="AG4" s="151"/>
      <c r="AH4" s="94" t="s">
        <v>89</v>
      </c>
      <c r="AI4" s="134"/>
      <c r="AJ4" s="94" t="s">
        <v>89</v>
      </c>
      <c r="AK4" s="134"/>
      <c r="AL4" s="94" t="s">
        <v>89</v>
      </c>
      <c r="AM4" s="134"/>
      <c r="AN4" s="94" t="s">
        <v>89</v>
      </c>
      <c r="AO4" s="134"/>
      <c r="AP4" s="94" t="s">
        <v>89</v>
      </c>
      <c r="AQ4" s="134"/>
      <c r="AR4" s="94" t="s">
        <v>89</v>
      </c>
      <c r="AS4" s="134"/>
      <c r="AT4" s="94" t="s">
        <v>89</v>
      </c>
      <c r="AU4" s="134"/>
      <c r="AV4" s="94" t="s">
        <v>89</v>
      </c>
      <c r="AW4" s="134"/>
      <c r="AX4" s="94" t="s">
        <v>89</v>
      </c>
      <c r="AY4" s="124"/>
      <c r="AZ4" s="94" t="s">
        <v>89</v>
      </c>
      <c r="BA4" s="1"/>
    </row>
    <row r="5" spans="1:53" ht="17.25">
      <c r="A5" s="3"/>
      <c r="B5" s="125" t="s">
        <v>158</v>
      </c>
      <c r="C5" s="95" t="s">
        <v>89</v>
      </c>
      <c r="D5" s="135" t="s">
        <v>157</v>
      </c>
      <c r="E5" s="95" t="s">
        <v>89</v>
      </c>
      <c r="F5" s="135" t="s">
        <v>159</v>
      </c>
      <c r="G5" s="95" t="s">
        <v>89</v>
      </c>
      <c r="H5" s="135" t="s">
        <v>160</v>
      </c>
      <c r="I5" s="95" t="s">
        <v>89</v>
      </c>
      <c r="J5" s="135" t="s">
        <v>161</v>
      </c>
      <c r="K5" s="95" t="s">
        <v>89</v>
      </c>
      <c r="L5" s="135" t="s">
        <v>162</v>
      </c>
      <c r="M5" s="95" t="s">
        <v>89</v>
      </c>
      <c r="N5" s="135" t="s">
        <v>163</v>
      </c>
      <c r="O5" s="95" t="s">
        <v>89</v>
      </c>
      <c r="P5" s="135" t="s">
        <v>168</v>
      </c>
      <c r="Q5" s="95" t="s">
        <v>89</v>
      </c>
      <c r="R5" s="135" t="s">
        <v>167</v>
      </c>
      <c r="S5" s="95" t="s">
        <v>89</v>
      </c>
      <c r="T5" s="135" t="s">
        <v>166</v>
      </c>
      <c r="U5" s="95" t="s">
        <v>89</v>
      </c>
      <c r="V5" s="135" t="s">
        <v>165</v>
      </c>
      <c r="W5" s="95" t="s">
        <v>89</v>
      </c>
      <c r="X5" s="135" t="s">
        <v>164</v>
      </c>
      <c r="Y5" s="95" t="s">
        <v>89</v>
      </c>
      <c r="Z5" s="40"/>
      <c r="AA5" s="135" t="s">
        <v>170</v>
      </c>
      <c r="AB5" s="113" t="s">
        <v>126</v>
      </c>
      <c r="AC5" s="135" t="s">
        <v>157</v>
      </c>
      <c r="AD5" s="113" t="s">
        <v>126</v>
      </c>
      <c r="AE5" s="135" t="s">
        <v>169</v>
      </c>
      <c r="AF5" s="113" t="s">
        <v>126</v>
      </c>
      <c r="AG5" s="135" t="s">
        <v>160</v>
      </c>
      <c r="AH5" s="113" t="s">
        <v>126</v>
      </c>
      <c r="AI5" s="135" t="s">
        <v>161</v>
      </c>
      <c r="AJ5" s="113" t="s">
        <v>127</v>
      </c>
      <c r="AK5" s="135" t="s">
        <v>162</v>
      </c>
      <c r="AL5" s="113" t="s">
        <v>122</v>
      </c>
      <c r="AM5" s="135" t="s">
        <v>163</v>
      </c>
      <c r="AN5" s="113" t="s">
        <v>122</v>
      </c>
      <c r="AO5" s="135" t="s">
        <v>171</v>
      </c>
      <c r="AP5" s="113" t="s">
        <v>122</v>
      </c>
      <c r="AQ5" s="135" t="s">
        <v>172</v>
      </c>
      <c r="AR5" s="113" t="s">
        <v>122</v>
      </c>
      <c r="AS5" s="135" t="s">
        <v>173</v>
      </c>
      <c r="AT5" s="113" t="s">
        <v>122</v>
      </c>
      <c r="AU5" s="135" t="s">
        <v>174</v>
      </c>
      <c r="AV5" s="113" t="s">
        <v>122</v>
      </c>
      <c r="AW5" s="135" t="s">
        <v>175</v>
      </c>
      <c r="AX5" s="113" t="s">
        <v>122</v>
      </c>
      <c r="AY5" s="125" t="s">
        <v>176</v>
      </c>
      <c r="AZ5" s="113" t="s">
        <v>122</v>
      </c>
      <c r="BA5" s="1"/>
    </row>
    <row r="6" spans="1:53" ht="21" customHeight="1">
      <c r="A6" s="11"/>
      <c r="B6" s="126" t="s">
        <v>19</v>
      </c>
      <c r="C6" s="118">
        <v>106.1</v>
      </c>
      <c r="D6" s="141" t="s">
        <v>132</v>
      </c>
      <c r="E6" s="118">
        <v>101.8</v>
      </c>
      <c r="F6" s="141" t="s">
        <v>22</v>
      </c>
      <c r="G6" s="118">
        <v>100</v>
      </c>
      <c r="H6" s="141" t="s">
        <v>115</v>
      </c>
      <c r="I6" s="118">
        <v>101.9</v>
      </c>
      <c r="J6" s="141" t="s">
        <v>81</v>
      </c>
      <c r="K6" s="118">
        <v>104.5</v>
      </c>
      <c r="L6" s="141" t="s">
        <v>81</v>
      </c>
      <c r="M6" s="118">
        <v>108.9</v>
      </c>
      <c r="N6" s="141" t="s">
        <v>81</v>
      </c>
      <c r="O6" s="118">
        <v>111.5</v>
      </c>
      <c r="P6" s="141" t="s">
        <v>55</v>
      </c>
      <c r="Q6" s="118">
        <v>114.5</v>
      </c>
      <c r="R6" s="141" t="s">
        <v>23</v>
      </c>
      <c r="S6" s="118">
        <v>102.2</v>
      </c>
      <c r="T6" s="141" t="s">
        <v>23</v>
      </c>
      <c r="U6" s="118">
        <v>100.2</v>
      </c>
      <c r="V6" s="141" t="s">
        <v>75</v>
      </c>
      <c r="W6" s="118">
        <v>91.5</v>
      </c>
      <c r="X6" s="136" t="s">
        <v>83</v>
      </c>
      <c r="Y6" s="119">
        <v>89.8</v>
      </c>
      <c r="Z6" s="41"/>
      <c r="AA6" s="141" t="s">
        <v>19</v>
      </c>
      <c r="AB6" s="118">
        <v>94.3</v>
      </c>
      <c r="AC6" s="141" t="s">
        <v>19</v>
      </c>
      <c r="AD6" s="118">
        <v>94.7</v>
      </c>
      <c r="AE6" s="141" t="s">
        <v>22</v>
      </c>
      <c r="AF6" s="118">
        <v>95.8</v>
      </c>
      <c r="AG6" s="141" t="s">
        <v>113</v>
      </c>
      <c r="AH6" s="118">
        <v>97.3</v>
      </c>
      <c r="AI6" s="141" t="s">
        <v>81</v>
      </c>
      <c r="AJ6" s="118">
        <v>96.4</v>
      </c>
      <c r="AK6" s="141" t="s">
        <v>81</v>
      </c>
      <c r="AL6" s="118">
        <v>99.4</v>
      </c>
      <c r="AM6" s="141" t="s">
        <v>81</v>
      </c>
      <c r="AN6" s="118">
        <v>99.5</v>
      </c>
      <c r="AO6" s="141" t="s">
        <v>55</v>
      </c>
      <c r="AP6" s="118">
        <v>98.9</v>
      </c>
      <c r="AQ6" s="141" t="s">
        <v>23</v>
      </c>
      <c r="AR6" s="118">
        <v>96.8</v>
      </c>
      <c r="AS6" s="141" t="s">
        <v>23</v>
      </c>
      <c r="AT6" s="118">
        <v>97.5</v>
      </c>
      <c r="AU6" s="141" t="s">
        <v>75</v>
      </c>
      <c r="AV6" s="118">
        <v>91.2</v>
      </c>
      <c r="AW6" s="136" t="s">
        <v>83</v>
      </c>
      <c r="AX6" s="119">
        <v>89.5</v>
      </c>
      <c r="AY6" s="126" t="s">
        <v>75</v>
      </c>
      <c r="AZ6" s="118">
        <v>94.8</v>
      </c>
      <c r="BA6" s="7"/>
    </row>
    <row r="7" spans="1:53" ht="21" customHeight="1">
      <c r="A7" s="11"/>
      <c r="B7" s="127" t="s">
        <v>22</v>
      </c>
      <c r="C7" s="101">
        <v>102.4</v>
      </c>
      <c r="D7" s="142" t="s">
        <v>177</v>
      </c>
      <c r="E7" s="101">
        <v>101.3</v>
      </c>
      <c r="F7" s="142" t="s">
        <v>114</v>
      </c>
      <c r="G7" s="101">
        <v>99.7</v>
      </c>
      <c r="H7" s="142" t="s">
        <v>113</v>
      </c>
      <c r="I7" s="101">
        <v>101.8</v>
      </c>
      <c r="J7" s="142" t="s">
        <v>116</v>
      </c>
      <c r="K7" s="101">
        <v>102</v>
      </c>
      <c r="L7" s="142" t="s">
        <v>23</v>
      </c>
      <c r="M7" s="101">
        <v>104</v>
      </c>
      <c r="N7" s="142" t="s">
        <v>83</v>
      </c>
      <c r="O7" s="101">
        <v>110.8</v>
      </c>
      <c r="P7" s="142" t="s">
        <v>73</v>
      </c>
      <c r="Q7" s="101">
        <v>113.8</v>
      </c>
      <c r="R7" s="142" t="s">
        <v>22</v>
      </c>
      <c r="S7" s="101">
        <v>102</v>
      </c>
      <c r="T7" s="142" t="s">
        <v>17</v>
      </c>
      <c r="U7" s="101">
        <v>95.6</v>
      </c>
      <c r="V7" s="137" t="s">
        <v>23</v>
      </c>
      <c r="W7" s="102">
        <v>89.9</v>
      </c>
      <c r="X7" s="137" t="s">
        <v>23</v>
      </c>
      <c r="Y7" s="102">
        <v>89.6</v>
      </c>
      <c r="Z7" s="41"/>
      <c r="AA7" s="142" t="s">
        <v>22</v>
      </c>
      <c r="AB7" s="101">
        <v>92.3</v>
      </c>
      <c r="AC7" s="142" t="s">
        <v>111</v>
      </c>
      <c r="AD7" s="101">
        <v>94.7</v>
      </c>
      <c r="AE7" s="142" t="s">
        <v>19</v>
      </c>
      <c r="AF7" s="101">
        <v>94.8</v>
      </c>
      <c r="AG7" s="142" t="s">
        <v>115</v>
      </c>
      <c r="AH7" s="101">
        <v>96.6</v>
      </c>
      <c r="AI7" s="142" t="s">
        <v>116</v>
      </c>
      <c r="AJ7" s="101">
        <v>95.7</v>
      </c>
      <c r="AK7" s="142" t="s">
        <v>23</v>
      </c>
      <c r="AL7" s="101">
        <v>97.9</v>
      </c>
      <c r="AM7" s="142" t="s">
        <v>55</v>
      </c>
      <c r="AN7" s="101">
        <v>99.3</v>
      </c>
      <c r="AO7" s="142" t="s">
        <v>73</v>
      </c>
      <c r="AP7" s="101">
        <v>97.3</v>
      </c>
      <c r="AQ7" s="142" t="s">
        <v>22</v>
      </c>
      <c r="AR7" s="101">
        <v>96.1</v>
      </c>
      <c r="AS7" s="142" t="s">
        <v>17</v>
      </c>
      <c r="AT7" s="101">
        <v>92.7</v>
      </c>
      <c r="AU7" s="137" t="s">
        <v>23</v>
      </c>
      <c r="AV7" s="102">
        <v>89.4</v>
      </c>
      <c r="AW7" s="137" t="s">
        <v>23</v>
      </c>
      <c r="AX7" s="102">
        <v>89.2</v>
      </c>
      <c r="AY7" s="127" t="s">
        <v>23</v>
      </c>
      <c r="AZ7" s="101">
        <v>91.1</v>
      </c>
      <c r="BA7" s="7"/>
    </row>
    <row r="8" spans="1:53" ht="21" customHeight="1">
      <c r="A8" s="11"/>
      <c r="B8" s="127" t="s">
        <v>113</v>
      </c>
      <c r="C8" s="101">
        <v>100.5</v>
      </c>
      <c r="D8" s="142" t="s">
        <v>136</v>
      </c>
      <c r="E8" s="101">
        <v>100.6</v>
      </c>
      <c r="F8" s="142" t="s">
        <v>115</v>
      </c>
      <c r="G8" s="101">
        <v>99.6</v>
      </c>
      <c r="H8" s="142" t="s">
        <v>23</v>
      </c>
      <c r="I8" s="101">
        <v>100.6</v>
      </c>
      <c r="J8" s="142" t="s">
        <v>114</v>
      </c>
      <c r="K8" s="101">
        <v>101.3</v>
      </c>
      <c r="L8" s="142" t="s">
        <v>114</v>
      </c>
      <c r="M8" s="101">
        <v>103.2</v>
      </c>
      <c r="N8" s="142" t="s">
        <v>55</v>
      </c>
      <c r="O8" s="101">
        <v>110.4</v>
      </c>
      <c r="P8" s="142" t="s">
        <v>74</v>
      </c>
      <c r="Q8" s="101">
        <v>111.6</v>
      </c>
      <c r="R8" s="142" t="s">
        <v>24</v>
      </c>
      <c r="S8" s="101">
        <v>101.8</v>
      </c>
      <c r="T8" s="142" t="s">
        <v>61</v>
      </c>
      <c r="U8" s="101">
        <v>92.8</v>
      </c>
      <c r="V8" s="137" t="s">
        <v>76</v>
      </c>
      <c r="W8" s="102">
        <v>89.1</v>
      </c>
      <c r="X8" s="137" t="s">
        <v>76</v>
      </c>
      <c r="Y8" s="102">
        <v>88.7</v>
      </c>
      <c r="Z8" s="41"/>
      <c r="AA8" s="142" t="s">
        <v>36</v>
      </c>
      <c r="AB8" s="101">
        <v>91</v>
      </c>
      <c r="AC8" s="142" t="s">
        <v>113</v>
      </c>
      <c r="AD8" s="101">
        <v>94.3</v>
      </c>
      <c r="AE8" s="142" t="s">
        <v>115</v>
      </c>
      <c r="AF8" s="101">
        <v>94.8</v>
      </c>
      <c r="AG8" s="142" t="s">
        <v>23</v>
      </c>
      <c r="AH8" s="101">
        <v>96.3</v>
      </c>
      <c r="AI8" s="142" t="s">
        <v>23</v>
      </c>
      <c r="AJ8" s="101">
        <v>95.2</v>
      </c>
      <c r="AK8" s="142" t="s">
        <v>55</v>
      </c>
      <c r="AL8" s="101">
        <v>95.4</v>
      </c>
      <c r="AM8" s="142" t="s">
        <v>43</v>
      </c>
      <c r="AN8" s="101">
        <v>98</v>
      </c>
      <c r="AO8" s="142" t="s">
        <v>23</v>
      </c>
      <c r="AP8" s="101">
        <v>95.1</v>
      </c>
      <c r="AQ8" s="142" t="s">
        <v>24</v>
      </c>
      <c r="AR8" s="101">
        <v>95.7</v>
      </c>
      <c r="AS8" s="142" t="s">
        <v>25</v>
      </c>
      <c r="AT8" s="101">
        <v>90.3</v>
      </c>
      <c r="AU8" s="137" t="s">
        <v>61</v>
      </c>
      <c r="AV8" s="102">
        <v>88.6</v>
      </c>
      <c r="AW8" s="137" t="s">
        <v>76</v>
      </c>
      <c r="AX8" s="102">
        <v>88.1</v>
      </c>
      <c r="AY8" s="127" t="s">
        <v>76</v>
      </c>
      <c r="AZ8" s="101">
        <v>90.5</v>
      </c>
      <c r="BA8" s="7"/>
    </row>
    <row r="9" spans="1:53" ht="21" customHeight="1">
      <c r="A9" s="11"/>
      <c r="B9" s="127" t="s">
        <v>21</v>
      </c>
      <c r="C9" s="101">
        <v>98.5</v>
      </c>
      <c r="D9" s="142" t="s">
        <v>133</v>
      </c>
      <c r="E9" s="101">
        <v>100.1</v>
      </c>
      <c r="F9" s="142" t="s">
        <v>19</v>
      </c>
      <c r="G9" s="101">
        <v>99.1</v>
      </c>
      <c r="H9" s="142" t="s">
        <v>81</v>
      </c>
      <c r="I9" s="101">
        <v>100.3</v>
      </c>
      <c r="J9" s="142" t="s">
        <v>19</v>
      </c>
      <c r="K9" s="101">
        <v>100.8</v>
      </c>
      <c r="L9" s="142" t="s">
        <v>55</v>
      </c>
      <c r="M9" s="101">
        <v>103</v>
      </c>
      <c r="N9" s="142" t="s">
        <v>43</v>
      </c>
      <c r="O9" s="101">
        <v>109.7</v>
      </c>
      <c r="P9" s="142" t="s">
        <v>40</v>
      </c>
      <c r="Q9" s="101">
        <v>111.2</v>
      </c>
      <c r="R9" s="142" t="s">
        <v>25</v>
      </c>
      <c r="S9" s="101">
        <v>99.9</v>
      </c>
      <c r="T9" s="142" t="s">
        <v>25</v>
      </c>
      <c r="U9" s="101">
        <v>92.7</v>
      </c>
      <c r="V9" s="137" t="s">
        <v>22</v>
      </c>
      <c r="W9" s="102">
        <v>89</v>
      </c>
      <c r="X9" s="137" t="s">
        <v>61</v>
      </c>
      <c r="Y9" s="102">
        <v>88.2</v>
      </c>
      <c r="Z9" s="41"/>
      <c r="AA9" s="142" t="s">
        <v>18</v>
      </c>
      <c r="AB9" s="101">
        <v>90.6</v>
      </c>
      <c r="AC9" s="142" t="s">
        <v>22</v>
      </c>
      <c r="AD9" s="101">
        <v>93.1</v>
      </c>
      <c r="AE9" s="142" t="s">
        <v>114</v>
      </c>
      <c r="AF9" s="101">
        <v>94.5</v>
      </c>
      <c r="AG9" s="142" t="s">
        <v>19</v>
      </c>
      <c r="AH9" s="101">
        <v>94.6</v>
      </c>
      <c r="AI9" s="142" t="s">
        <v>19</v>
      </c>
      <c r="AJ9" s="101">
        <v>94.8</v>
      </c>
      <c r="AK9" s="142" t="s">
        <v>114</v>
      </c>
      <c r="AL9" s="101">
        <v>95.4</v>
      </c>
      <c r="AM9" s="142" t="s">
        <v>47</v>
      </c>
      <c r="AN9" s="101">
        <v>97.9</v>
      </c>
      <c r="AO9" s="142" t="s">
        <v>17</v>
      </c>
      <c r="AP9" s="101">
        <v>94.2</v>
      </c>
      <c r="AQ9" s="142" t="s">
        <v>25</v>
      </c>
      <c r="AR9" s="101">
        <v>94.8</v>
      </c>
      <c r="AS9" s="142" t="s">
        <v>61</v>
      </c>
      <c r="AT9" s="101">
        <v>90</v>
      </c>
      <c r="AU9" s="137" t="s">
        <v>76</v>
      </c>
      <c r="AV9" s="102">
        <v>88.6</v>
      </c>
      <c r="AW9" s="137" t="s">
        <v>61</v>
      </c>
      <c r="AX9" s="102">
        <v>87.9</v>
      </c>
      <c r="AY9" s="128" t="s">
        <v>17</v>
      </c>
      <c r="AZ9" s="102">
        <v>89.7</v>
      </c>
      <c r="BA9" s="7"/>
    </row>
    <row r="10" spans="1:53" ht="21" customHeight="1">
      <c r="A10" s="11"/>
      <c r="B10" s="127" t="s">
        <v>15</v>
      </c>
      <c r="C10" s="101">
        <v>98.2</v>
      </c>
      <c r="D10" s="142" t="s">
        <v>111</v>
      </c>
      <c r="E10" s="101">
        <v>99.5</v>
      </c>
      <c r="F10" s="142" t="s">
        <v>113</v>
      </c>
      <c r="G10" s="101">
        <v>98.2</v>
      </c>
      <c r="H10" s="142" t="s">
        <v>19</v>
      </c>
      <c r="I10" s="101">
        <v>99.2</v>
      </c>
      <c r="J10" s="142" t="s">
        <v>58</v>
      </c>
      <c r="K10" s="101">
        <v>100.7</v>
      </c>
      <c r="L10" s="142" t="s">
        <v>115</v>
      </c>
      <c r="M10" s="101">
        <v>101.1</v>
      </c>
      <c r="N10" s="142" t="s">
        <v>47</v>
      </c>
      <c r="O10" s="101">
        <v>107.2</v>
      </c>
      <c r="P10" s="142" t="s">
        <v>62</v>
      </c>
      <c r="Q10" s="101">
        <v>107.6</v>
      </c>
      <c r="R10" s="142" t="s">
        <v>17</v>
      </c>
      <c r="S10" s="101">
        <v>99.7</v>
      </c>
      <c r="T10" s="142" t="s">
        <v>55</v>
      </c>
      <c r="U10" s="101">
        <v>92.7</v>
      </c>
      <c r="V10" s="137" t="s">
        <v>61</v>
      </c>
      <c r="W10" s="102">
        <v>88.9</v>
      </c>
      <c r="X10" s="137" t="s">
        <v>75</v>
      </c>
      <c r="Y10" s="102">
        <v>88.2</v>
      </c>
      <c r="Z10" s="41"/>
      <c r="AA10" s="137" t="s">
        <v>113</v>
      </c>
      <c r="AB10" s="102">
        <v>89.7</v>
      </c>
      <c r="AC10" s="142" t="s">
        <v>23</v>
      </c>
      <c r="AD10" s="101">
        <v>93.1</v>
      </c>
      <c r="AE10" s="142" t="s">
        <v>113</v>
      </c>
      <c r="AF10" s="101">
        <v>94.2</v>
      </c>
      <c r="AG10" s="142" t="s">
        <v>18</v>
      </c>
      <c r="AH10" s="101">
        <v>94</v>
      </c>
      <c r="AI10" s="142" t="s">
        <v>114</v>
      </c>
      <c r="AJ10" s="101">
        <v>94.6</v>
      </c>
      <c r="AK10" s="142" t="s">
        <v>115</v>
      </c>
      <c r="AL10" s="101">
        <v>94.3</v>
      </c>
      <c r="AM10" s="142" t="s">
        <v>23</v>
      </c>
      <c r="AN10" s="101">
        <v>97.5</v>
      </c>
      <c r="AO10" s="142" t="s">
        <v>62</v>
      </c>
      <c r="AP10" s="101">
        <v>94</v>
      </c>
      <c r="AQ10" s="142" t="s">
        <v>17</v>
      </c>
      <c r="AR10" s="101">
        <v>93.8</v>
      </c>
      <c r="AS10" s="137" t="s">
        <v>75</v>
      </c>
      <c r="AT10" s="102">
        <v>89.9</v>
      </c>
      <c r="AU10" s="137" t="s">
        <v>55</v>
      </c>
      <c r="AV10" s="102">
        <v>88.4</v>
      </c>
      <c r="AW10" s="137" t="s">
        <v>75</v>
      </c>
      <c r="AX10" s="102">
        <v>87.8</v>
      </c>
      <c r="AY10" s="128" t="s">
        <v>27</v>
      </c>
      <c r="AZ10" s="102">
        <v>88.1</v>
      </c>
      <c r="BA10" s="7"/>
    </row>
    <row r="11" spans="1:53" ht="21" customHeight="1">
      <c r="A11" s="11"/>
      <c r="B11" s="127" t="s">
        <v>23</v>
      </c>
      <c r="C11" s="101">
        <v>97.5</v>
      </c>
      <c r="D11" s="142" t="s">
        <v>137</v>
      </c>
      <c r="E11" s="101">
        <v>99</v>
      </c>
      <c r="F11" s="142" t="s">
        <v>17</v>
      </c>
      <c r="G11" s="101">
        <v>98</v>
      </c>
      <c r="H11" s="142" t="s">
        <v>18</v>
      </c>
      <c r="I11" s="101">
        <v>98.4</v>
      </c>
      <c r="J11" s="142" t="s">
        <v>23</v>
      </c>
      <c r="K11" s="101">
        <v>100.1</v>
      </c>
      <c r="L11" s="142" t="s">
        <v>116</v>
      </c>
      <c r="M11" s="101">
        <v>100.8</v>
      </c>
      <c r="N11" s="142" t="s">
        <v>117</v>
      </c>
      <c r="O11" s="101">
        <v>106.4</v>
      </c>
      <c r="P11" s="142" t="s">
        <v>81</v>
      </c>
      <c r="Q11" s="101">
        <v>107.1</v>
      </c>
      <c r="R11" s="142" t="s">
        <v>40</v>
      </c>
      <c r="S11" s="101">
        <v>99.6</v>
      </c>
      <c r="T11" s="142" t="s">
        <v>75</v>
      </c>
      <c r="U11" s="101">
        <v>92.6</v>
      </c>
      <c r="V11" s="137" t="s">
        <v>55</v>
      </c>
      <c r="W11" s="102">
        <v>88.7</v>
      </c>
      <c r="X11" s="137" t="s">
        <v>74</v>
      </c>
      <c r="Y11" s="102">
        <v>88</v>
      </c>
      <c r="Z11" s="41"/>
      <c r="AA11" s="137" t="s">
        <v>23</v>
      </c>
      <c r="AB11" s="102">
        <v>89.6</v>
      </c>
      <c r="AC11" s="142" t="s">
        <v>115</v>
      </c>
      <c r="AD11" s="101">
        <v>92.9</v>
      </c>
      <c r="AE11" s="142" t="s">
        <v>23</v>
      </c>
      <c r="AF11" s="101">
        <v>93.8</v>
      </c>
      <c r="AG11" s="142" t="s">
        <v>81</v>
      </c>
      <c r="AH11" s="101">
        <v>93.5</v>
      </c>
      <c r="AI11" s="142" t="s">
        <v>22</v>
      </c>
      <c r="AJ11" s="101">
        <v>93.2</v>
      </c>
      <c r="AK11" s="142" t="s">
        <v>116</v>
      </c>
      <c r="AL11" s="101">
        <v>93.7</v>
      </c>
      <c r="AM11" s="142" t="s">
        <v>83</v>
      </c>
      <c r="AN11" s="101">
        <v>97.5</v>
      </c>
      <c r="AO11" s="142" t="s">
        <v>74</v>
      </c>
      <c r="AP11" s="101">
        <v>93.6</v>
      </c>
      <c r="AQ11" s="142" t="s">
        <v>55</v>
      </c>
      <c r="AR11" s="101">
        <v>92.7</v>
      </c>
      <c r="AS11" s="137" t="s">
        <v>27</v>
      </c>
      <c r="AT11" s="102">
        <v>89.6</v>
      </c>
      <c r="AU11" s="137" t="s">
        <v>22</v>
      </c>
      <c r="AV11" s="102">
        <v>88.2</v>
      </c>
      <c r="AW11" s="137" t="s">
        <v>74</v>
      </c>
      <c r="AX11" s="102">
        <v>87.7</v>
      </c>
      <c r="AY11" s="128" t="s">
        <v>19</v>
      </c>
      <c r="AZ11" s="102">
        <v>87.6</v>
      </c>
      <c r="BA11" s="7"/>
    </row>
    <row r="12" spans="1:53" ht="21" customHeight="1">
      <c r="A12" s="11"/>
      <c r="B12" s="127" t="s">
        <v>111</v>
      </c>
      <c r="C12" s="101">
        <v>96.9</v>
      </c>
      <c r="D12" s="142" t="s">
        <v>138</v>
      </c>
      <c r="E12" s="101">
        <v>98.3</v>
      </c>
      <c r="F12" s="142" t="s">
        <v>23</v>
      </c>
      <c r="G12" s="101">
        <v>97.6</v>
      </c>
      <c r="H12" s="142" t="s">
        <v>114</v>
      </c>
      <c r="I12" s="101">
        <v>98.1</v>
      </c>
      <c r="J12" s="142" t="s">
        <v>22</v>
      </c>
      <c r="K12" s="101">
        <v>98.8</v>
      </c>
      <c r="L12" s="142" t="s">
        <v>17</v>
      </c>
      <c r="M12" s="101">
        <v>99.7</v>
      </c>
      <c r="N12" s="142" t="s">
        <v>62</v>
      </c>
      <c r="O12" s="101">
        <v>106.3</v>
      </c>
      <c r="P12" s="142" t="s">
        <v>83</v>
      </c>
      <c r="Q12" s="101">
        <v>107.1</v>
      </c>
      <c r="R12" s="142" t="s">
        <v>55</v>
      </c>
      <c r="S12" s="101">
        <v>99.4</v>
      </c>
      <c r="T12" s="142" t="s">
        <v>27</v>
      </c>
      <c r="U12" s="101">
        <v>92.5</v>
      </c>
      <c r="V12" s="137" t="s">
        <v>25</v>
      </c>
      <c r="W12" s="102">
        <v>88.4</v>
      </c>
      <c r="X12" s="137" t="s">
        <v>66</v>
      </c>
      <c r="Y12" s="102">
        <v>87.6</v>
      </c>
      <c r="Z12" s="41"/>
      <c r="AA12" s="137" t="s">
        <v>21</v>
      </c>
      <c r="AB12" s="102">
        <v>88.4</v>
      </c>
      <c r="AC12" s="142" t="s">
        <v>36</v>
      </c>
      <c r="AD12" s="101">
        <v>92.4</v>
      </c>
      <c r="AE12" s="142" t="s">
        <v>17</v>
      </c>
      <c r="AF12" s="101">
        <v>93.4</v>
      </c>
      <c r="AG12" s="142" t="s">
        <v>15</v>
      </c>
      <c r="AH12" s="101">
        <v>93.2</v>
      </c>
      <c r="AI12" s="142" t="s">
        <v>58</v>
      </c>
      <c r="AJ12" s="101">
        <v>93</v>
      </c>
      <c r="AK12" s="142" t="s">
        <v>80</v>
      </c>
      <c r="AL12" s="101">
        <v>93.5</v>
      </c>
      <c r="AM12" s="142" t="s">
        <v>62</v>
      </c>
      <c r="AN12" s="101">
        <v>96.5</v>
      </c>
      <c r="AO12" s="142" t="s">
        <v>79</v>
      </c>
      <c r="AP12" s="101">
        <v>92.8</v>
      </c>
      <c r="AQ12" s="142" t="s">
        <v>73</v>
      </c>
      <c r="AR12" s="101">
        <v>92.7</v>
      </c>
      <c r="AS12" s="137" t="s">
        <v>22</v>
      </c>
      <c r="AT12" s="102">
        <v>89.5</v>
      </c>
      <c r="AU12" s="137" t="s">
        <v>25</v>
      </c>
      <c r="AV12" s="102">
        <v>87.9</v>
      </c>
      <c r="AW12" s="137" t="s">
        <v>66</v>
      </c>
      <c r="AX12" s="102">
        <v>87.6</v>
      </c>
      <c r="AY12" s="128" t="s">
        <v>83</v>
      </c>
      <c r="AZ12" s="102">
        <v>87.2</v>
      </c>
      <c r="BA12" s="7"/>
    </row>
    <row r="13" spans="1:53" ht="21" customHeight="1">
      <c r="A13" s="11"/>
      <c r="B13" s="127" t="s">
        <v>112</v>
      </c>
      <c r="C13" s="101">
        <v>95.8</v>
      </c>
      <c r="D13" s="142" t="s">
        <v>139</v>
      </c>
      <c r="E13" s="101">
        <v>98.1</v>
      </c>
      <c r="F13" s="142" t="s">
        <v>15</v>
      </c>
      <c r="G13" s="101">
        <v>97.1</v>
      </c>
      <c r="H13" s="142" t="s">
        <v>17</v>
      </c>
      <c r="I13" s="101">
        <v>97.9</v>
      </c>
      <c r="J13" s="142" t="s">
        <v>115</v>
      </c>
      <c r="K13" s="101">
        <v>98.6</v>
      </c>
      <c r="L13" s="142" t="s">
        <v>80</v>
      </c>
      <c r="M13" s="101">
        <v>99.4</v>
      </c>
      <c r="N13" s="142" t="s">
        <v>23</v>
      </c>
      <c r="O13" s="101">
        <v>105.2</v>
      </c>
      <c r="P13" s="142" t="s">
        <v>43</v>
      </c>
      <c r="Q13" s="101">
        <v>106.1</v>
      </c>
      <c r="R13" s="142" t="s">
        <v>73</v>
      </c>
      <c r="S13" s="101">
        <v>99.3</v>
      </c>
      <c r="T13" s="142" t="s">
        <v>22</v>
      </c>
      <c r="U13" s="101">
        <v>92.4</v>
      </c>
      <c r="V13" s="137" t="s">
        <v>27</v>
      </c>
      <c r="W13" s="102">
        <v>88.3</v>
      </c>
      <c r="X13" s="137" t="s">
        <v>27</v>
      </c>
      <c r="Y13" s="102">
        <v>87.3</v>
      </c>
      <c r="Z13" s="41"/>
      <c r="AA13" s="137" t="s">
        <v>15</v>
      </c>
      <c r="AB13" s="102">
        <v>87.4</v>
      </c>
      <c r="AC13" s="142" t="s">
        <v>18</v>
      </c>
      <c r="AD13" s="101">
        <v>91.5</v>
      </c>
      <c r="AE13" s="142" t="s">
        <v>15</v>
      </c>
      <c r="AF13" s="101">
        <v>93</v>
      </c>
      <c r="AG13" s="142" t="s">
        <v>22</v>
      </c>
      <c r="AH13" s="101">
        <v>93.1</v>
      </c>
      <c r="AI13" s="142" t="s">
        <v>115</v>
      </c>
      <c r="AJ13" s="101">
        <v>92.7</v>
      </c>
      <c r="AK13" s="142" t="s">
        <v>17</v>
      </c>
      <c r="AL13" s="101">
        <v>92.9</v>
      </c>
      <c r="AM13" s="142" t="s">
        <v>17</v>
      </c>
      <c r="AN13" s="101">
        <v>96.1</v>
      </c>
      <c r="AO13" s="142" t="s">
        <v>81</v>
      </c>
      <c r="AP13" s="101">
        <v>92.6</v>
      </c>
      <c r="AQ13" s="142" t="s">
        <v>76</v>
      </c>
      <c r="AR13" s="101">
        <v>92.3</v>
      </c>
      <c r="AS13" s="137" t="s">
        <v>55</v>
      </c>
      <c r="AT13" s="102">
        <v>89.5</v>
      </c>
      <c r="AU13" s="137" t="s">
        <v>27</v>
      </c>
      <c r="AV13" s="102">
        <v>87.6</v>
      </c>
      <c r="AW13" s="137" t="s">
        <v>55</v>
      </c>
      <c r="AX13" s="102">
        <v>86.8</v>
      </c>
      <c r="AY13" s="128" t="s">
        <v>26</v>
      </c>
      <c r="AZ13" s="102">
        <v>86.9</v>
      </c>
      <c r="BA13" s="7"/>
    </row>
    <row r="14" spans="1:53" ht="21" customHeight="1">
      <c r="A14" s="11"/>
      <c r="B14" s="127" t="s">
        <v>115</v>
      </c>
      <c r="C14" s="101">
        <v>95.1</v>
      </c>
      <c r="D14" s="142" t="s">
        <v>141</v>
      </c>
      <c r="E14" s="101">
        <v>97.6</v>
      </c>
      <c r="F14" s="142" t="s">
        <v>111</v>
      </c>
      <c r="G14" s="101">
        <v>97.1</v>
      </c>
      <c r="H14" s="142" t="s">
        <v>112</v>
      </c>
      <c r="I14" s="101">
        <v>97.9</v>
      </c>
      <c r="J14" s="142" t="s">
        <v>17</v>
      </c>
      <c r="K14" s="101">
        <v>97.5</v>
      </c>
      <c r="L14" s="142" t="s">
        <v>113</v>
      </c>
      <c r="M14" s="101">
        <v>98.2</v>
      </c>
      <c r="N14" s="142" t="s">
        <v>79</v>
      </c>
      <c r="O14" s="101">
        <v>104.7</v>
      </c>
      <c r="P14" s="142" t="s">
        <v>79</v>
      </c>
      <c r="Q14" s="101">
        <v>105.6</v>
      </c>
      <c r="R14" s="142" t="s">
        <v>64</v>
      </c>
      <c r="S14" s="101">
        <v>98.2</v>
      </c>
      <c r="T14" s="142" t="s">
        <v>69</v>
      </c>
      <c r="U14" s="101">
        <v>91.8</v>
      </c>
      <c r="V14" s="137" t="s">
        <v>66</v>
      </c>
      <c r="W14" s="102">
        <v>87.5</v>
      </c>
      <c r="X14" s="137" t="s">
        <v>55</v>
      </c>
      <c r="Y14" s="102">
        <v>87.1</v>
      </c>
      <c r="Z14" s="41"/>
      <c r="AA14" s="137" t="s">
        <v>115</v>
      </c>
      <c r="AB14" s="102">
        <v>87.3</v>
      </c>
      <c r="AC14" s="142" t="s">
        <v>156</v>
      </c>
      <c r="AD14" s="101">
        <v>91.3</v>
      </c>
      <c r="AE14" s="142" t="s">
        <v>111</v>
      </c>
      <c r="AF14" s="101">
        <v>92.8</v>
      </c>
      <c r="AG14" s="142" t="s">
        <v>17</v>
      </c>
      <c r="AH14" s="101">
        <v>93</v>
      </c>
      <c r="AI14" s="142" t="s">
        <v>113</v>
      </c>
      <c r="AJ14" s="101">
        <v>92.1</v>
      </c>
      <c r="AK14" s="142" t="s">
        <v>113</v>
      </c>
      <c r="AL14" s="101">
        <v>92.3</v>
      </c>
      <c r="AM14" s="142" t="s">
        <v>117</v>
      </c>
      <c r="AN14" s="101">
        <v>96</v>
      </c>
      <c r="AO14" s="142" t="s">
        <v>22</v>
      </c>
      <c r="AP14" s="101">
        <v>92.2</v>
      </c>
      <c r="AQ14" s="142" t="s">
        <v>40</v>
      </c>
      <c r="AR14" s="101">
        <v>91.9</v>
      </c>
      <c r="AS14" s="137" t="s">
        <v>69</v>
      </c>
      <c r="AT14" s="102">
        <v>88.4</v>
      </c>
      <c r="AU14" s="137" t="s">
        <v>66</v>
      </c>
      <c r="AV14" s="102">
        <v>87.5</v>
      </c>
      <c r="AW14" s="137" t="s">
        <v>27</v>
      </c>
      <c r="AX14" s="102">
        <v>86.6</v>
      </c>
      <c r="AY14" s="128" t="s">
        <v>43</v>
      </c>
      <c r="AZ14" s="102">
        <v>86.7</v>
      </c>
      <c r="BA14" s="7"/>
    </row>
    <row r="15" spans="1:53" ht="21" customHeight="1">
      <c r="A15" s="11"/>
      <c r="B15" s="127" t="s">
        <v>17</v>
      </c>
      <c r="C15" s="101">
        <v>94.8</v>
      </c>
      <c r="D15" s="142" t="s">
        <v>140</v>
      </c>
      <c r="E15" s="101">
        <v>97.6</v>
      </c>
      <c r="F15" s="142" t="s">
        <v>81</v>
      </c>
      <c r="G15" s="101">
        <v>96.7</v>
      </c>
      <c r="H15" s="142" t="s">
        <v>15</v>
      </c>
      <c r="I15" s="101">
        <v>97.7</v>
      </c>
      <c r="J15" s="142" t="s">
        <v>112</v>
      </c>
      <c r="K15" s="101">
        <v>97.3</v>
      </c>
      <c r="L15" s="142" t="s">
        <v>15</v>
      </c>
      <c r="M15" s="101">
        <v>97</v>
      </c>
      <c r="N15" s="142" t="s">
        <v>17</v>
      </c>
      <c r="O15" s="101">
        <v>104.6</v>
      </c>
      <c r="P15" s="142" t="s">
        <v>70</v>
      </c>
      <c r="Q15" s="101">
        <v>105.5</v>
      </c>
      <c r="R15" s="142" t="s">
        <v>74</v>
      </c>
      <c r="S15" s="101">
        <v>97.8</v>
      </c>
      <c r="T15" s="142" t="s">
        <v>64</v>
      </c>
      <c r="U15" s="101">
        <v>91.4</v>
      </c>
      <c r="V15" s="137" t="s">
        <v>83</v>
      </c>
      <c r="W15" s="102">
        <v>87.3</v>
      </c>
      <c r="X15" s="137" t="s">
        <v>17</v>
      </c>
      <c r="Y15" s="102">
        <v>86.5</v>
      </c>
      <c r="Z15" s="41"/>
      <c r="AA15" s="137" t="s">
        <v>16</v>
      </c>
      <c r="AB15" s="102">
        <v>86</v>
      </c>
      <c r="AC15" s="142" t="s">
        <v>142</v>
      </c>
      <c r="AD15" s="101">
        <v>91.3</v>
      </c>
      <c r="AE15" s="142" t="s">
        <v>18</v>
      </c>
      <c r="AF15" s="101">
        <v>91.8</v>
      </c>
      <c r="AG15" s="142" t="s">
        <v>112</v>
      </c>
      <c r="AH15" s="101">
        <v>92.7</v>
      </c>
      <c r="AI15" s="142" t="s">
        <v>17</v>
      </c>
      <c r="AJ15" s="101">
        <v>91.8</v>
      </c>
      <c r="AK15" s="142" t="s">
        <v>26</v>
      </c>
      <c r="AL15" s="101">
        <v>90.8</v>
      </c>
      <c r="AM15" s="142" t="s">
        <v>82</v>
      </c>
      <c r="AN15" s="101">
        <v>95.7</v>
      </c>
      <c r="AO15" s="142" t="s">
        <v>51</v>
      </c>
      <c r="AP15" s="101">
        <v>92.1</v>
      </c>
      <c r="AQ15" s="142" t="s">
        <v>19</v>
      </c>
      <c r="AR15" s="101">
        <v>91.8</v>
      </c>
      <c r="AS15" s="137" t="s">
        <v>64</v>
      </c>
      <c r="AT15" s="102">
        <v>88.3</v>
      </c>
      <c r="AU15" s="137" t="s">
        <v>83</v>
      </c>
      <c r="AV15" s="102">
        <v>87</v>
      </c>
      <c r="AW15" s="137" t="s">
        <v>17</v>
      </c>
      <c r="AX15" s="102">
        <v>85.8</v>
      </c>
      <c r="AY15" s="128" t="s">
        <v>25</v>
      </c>
      <c r="AZ15" s="102">
        <v>86.5</v>
      </c>
      <c r="BA15" s="7"/>
    </row>
    <row r="16" spans="1:53" ht="21" customHeight="1">
      <c r="A16" s="11"/>
      <c r="B16" s="127" t="s">
        <v>36</v>
      </c>
      <c r="C16" s="101">
        <v>94.7</v>
      </c>
      <c r="D16" s="142" t="s">
        <v>142</v>
      </c>
      <c r="E16" s="101">
        <v>97.5</v>
      </c>
      <c r="F16" s="142" t="s">
        <v>112</v>
      </c>
      <c r="G16" s="101">
        <v>96.2</v>
      </c>
      <c r="H16" s="142" t="s">
        <v>116</v>
      </c>
      <c r="I16" s="101">
        <v>97.7</v>
      </c>
      <c r="J16" s="142" t="s">
        <v>113</v>
      </c>
      <c r="K16" s="101">
        <v>97.2</v>
      </c>
      <c r="L16" s="142" t="s">
        <v>19</v>
      </c>
      <c r="M16" s="101">
        <v>97</v>
      </c>
      <c r="N16" s="142" t="s">
        <v>82</v>
      </c>
      <c r="O16" s="101">
        <v>104.6</v>
      </c>
      <c r="P16" s="142" t="s">
        <v>17</v>
      </c>
      <c r="Q16" s="101">
        <v>105.4</v>
      </c>
      <c r="R16" s="142" t="s">
        <v>76</v>
      </c>
      <c r="S16" s="101">
        <v>97.8</v>
      </c>
      <c r="T16" s="142" t="s">
        <v>62</v>
      </c>
      <c r="U16" s="101">
        <v>91</v>
      </c>
      <c r="V16" s="137" t="s">
        <v>63</v>
      </c>
      <c r="W16" s="102">
        <v>86.6</v>
      </c>
      <c r="X16" s="137" t="s">
        <v>18</v>
      </c>
      <c r="Y16" s="102">
        <v>86</v>
      </c>
      <c r="Z16" s="41"/>
      <c r="AA16" s="137" t="s">
        <v>112</v>
      </c>
      <c r="AB16" s="102">
        <v>85.9</v>
      </c>
      <c r="AC16" s="142" t="s">
        <v>114</v>
      </c>
      <c r="AD16" s="101">
        <v>90.5</v>
      </c>
      <c r="AE16" s="142" t="s">
        <v>112</v>
      </c>
      <c r="AF16" s="101">
        <v>91.6</v>
      </c>
      <c r="AG16" s="142" t="s">
        <v>114</v>
      </c>
      <c r="AH16" s="101">
        <v>92.5</v>
      </c>
      <c r="AI16" s="142" t="s">
        <v>112</v>
      </c>
      <c r="AJ16" s="101">
        <v>91.4</v>
      </c>
      <c r="AK16" s="142" t="s">
        <v>22</v>
      </c>
      <c r="AL16" s="101">
        <v>90.7</v>
      </c>
      <c r="AM16" s="142" t="s">
        <v>79</v>
      </c>
      <c r="AN16" s="101">
        <v>94.9</v>
      </c>
      <c r="AO16" s="142" t="s">
        <v>40</v>
      </c>
      <c r="AP16" s="101">
        <v>91.8</v>
      </c>
      <c r="AQ16" s="142" t="s">
        <v>64</v>
      </c>
      <c r="AR16" s="101">
        <v>91.2</v>
      </c>
      <c r="AS16" s="137" t="s">
        <v>62</v>
      </c>
      <c r="AT16" s="102">
        <v>88.1</v>
      </c>
      <c r="AU16" s="137" t="s">
        <v>63</v>
      </c>
      <c r="AV16" s="102">
        <v>86.3</v>
      </c>
      <c r="AW16" s="137" t="s">
        <v>18</v>
      </c>
      <c r="AX16" s="102">
        <v>85.4</v>
      </c>
      <c r="AY16" s="128" t="s">
        <v>16</v>
      </c>
      <c r="AZ16" s="102">
        <v>86.2</v>
      </c>
      <c r="BA16" s="7"/>
    </row>
    <row r="17" spans="1:53" ht="21" customHeight="1">
      <c r="A17" s="11"/>
      <c r="B17" s="127" t="s">
        <v>18</v>
      </c>
      <c r="C17" s="101">
        <v>94.6</v>
      </c>
      <c r="D17" s="142" t="s">
        <v>143</v>
      </c>
      <c r="E17" s="101">
        <v>97.4</v>
      </c>
      <c r="F17" s="142" t="s">
        <v>18</v>
      </c>
      <c r="G17" s="101">
        <v>95.7</v>
      </c>
      <c r="H17" s="142" t="s">
        <v>22</v>
      </c>
      <c r="I17" s="101">
        <v>97.6</v>
      </c>
      <c r="J17" s="142" t="s">
        <v>80</v>
      </c>
      <c r="K17" s="101">
        <v>95.9</v>
      </c>
      <c r="L17" s="142" t="s">
        <v>22</v>
      </c>
      <c r="M17" s="101">
        <v>96.8</v>
      </c>
      <c r="N17" s="142" t="s">
        <v>107</v>
      </c>
      <c r="O17" s="101">
        <v>104.1</v>
      </c>
      <c r="P17" s="142" t="s">
        <v>51</v>
      </c>
      <c r="Q17" s="101">
        <v>105.3</v>
      </c>
      <c r="R17" s="142" t="s">
        <v>19</v>
      </c>
      <c r="S17" s="101">
        <v>97.4</v>
      </c>
      <c r="T17" s="142" t="s">
        <v>51</v>
      </c>
      <c r="U17" s="101">
        <v>90.7</v>
      </c>
      <c r="V17" s="137" t="s">
        <v>20</v>
      </c>
      <c r="W17" s="102">
        <v>86.4</v>
      </c>
      <c r="X17" s="137" t="s">
        <v>20</v>
      </c>
      <c r="Y17" s="102">
        <v>85.9</v>
      </c>
      <c r="Z17" s="41"/>
      <c r="AA17" s="137" t="s">
        <v>24</v>
      </c>
      <c r="AB17" s="102">
        <v>85.2</v>
      </c>
      <c r="AC17" s="142" t="s">
        <v>53</v>
      </c>
      <c r="AD17" s="101">
        <v>90</v>
      </c>
      <c r="AE17" s="142" t="s">
        <v>81</v>
      </c>
      <c r="AF17" s="101">
        <v>90.8</v>
      </c>
      <c r="AG17" s="142" t="s">
        <v>116</v>
      </c>
      <c r="AH17" s="101">
        <v>92.4</v>
      </c>
      <c r="AI17" s="142" t="s">
        <v>80</v>
      </c>
      <c r="AJ17" s="101">
        <v>90.8</v>
      </c>
      <c r="AK17" s="142" t="s">
        <v>15</v>
      </c>
      <c r="AL17" s="101">
        <v>90.6</v>
      </c>
      <c r="AM17" s="142" t="s">
        <v>22</v>
      </c>
      <c r="AN17" s="101">
        <v>94.4</v>
      </c>
      <c r="AO17" s="142" t="s">
        <v>43</v>
      </c>
      <c r="AP17" s="101">
        <v>91.6</v>
      </c>
      <c r="AQ17" s="142" t="s">
        <v>74</v>
      </c>
      <c r="AR17" s="101">
        <v>91.2</v>
      </c>
      <c r="AS17" s="137" t="s">
        <v>76</v>
      </c>
      <c r="AT17" s="102">
        <v>87.9</v>
      </c>
      <c r="AU17" s="137" t="s">
        <v>20</v>
      </c>
      <c r="AV17" s="102">
        <v>85.8</v>
      </c>
      <c r="AW17" s="137" t="s">
        <v>25</v>
      </c>
      <c r="AX17" s="102">
        <v>85.4</v>
      </c>
      <c r="AY17" s="128" t="s">
        <v>61</v>
      </c>
      <c r="AZ17" s="102">
        <v>86.1</v>
      </c>
      <c r="BA17" s="7"/>
    </row>
    <row r="18" spans="1:53" ht="21" customHeight="1">
      <c r="A18" s="11"/>
      <c r="B18" s="127" t="s">
        <v>81</v>
      </c>
      <c r="C18" s="101">
        <v>93.6</v>
      </c>
      <c r="D18" s="142" t="s">
        <v>144</v>
      </c>
      <c r="E18" s="101">
        <v>96.8</v>
      </c>
      <c r="F18" s="142" t="s">
        <v>58</v>
      </c>
      <c r="G18" s="101">
        <v>95.1</v>
      </c>
      <c r="H18" s="142" t="s">
        <v>111</v>
      </c>
      <c r="I18" s="101">
        <v>97.1</v>
      </c>
      <c r="J18" s="142" t="s">
        <v>15</v>
      </c>
      <c r="K18" s="101">
        <v>95.7</v>
      </c>
      <c r="L18" s="142" t="s">
        <v>38</v>
      </c>
      <c r="M18" s="101">
        <v>96.8</v>
      </c>
      <c r="N18" s="142" t="s">
        <v>22</v>
      </c>
      <c r="O18" s="101">
        <v>103</v>
      </c>
      <c r="P18" s="142" t="s">
        <v>63</v>
      </c>
      <c r="Q18" s="101">
        <v>105.3</v>
      </c>
      <c r="R18" s="142" t="s">
        <v>83</v>
      </c>
      <c r="S18" s="101">
        <v>97.3</v>
      </c>
      <c r="T18" s="142" t="s">
        <v>76</v>
      </c>
      <c r="U18" s="101">
        <v>90.6</v>
      </c>
      <c r="V18" s="137" t="s">
        <v>17</v>
      </c>
      <c r="W18" s="102">
        <v>85.2</v>
      </c>
      <c r="X18" s="137" t="s">
        <v>25</v>
      </c>
      <c r="Y18" s="102">
        <v>85.8</v>
      </c>
      <c r="Z18" s="41"/>
      <c r="AA18" s="137" t="s">
        <v>114</v>
      </c>
      <c r="AB18" s="102">
        <v>85.1</v>
      </c>
      <c r="AC18" s="137" t="s">
        <v>17</v>
      </c>
      <c r="AD18" s="102">
        <v>89.6</v>
      </c>
      <c r="AE18" s="142" t="s">
        <v>58</v>
      </c>
      <c r="AF18" s="101">
        <v>90</v>
      </c>
      <c r="AG18" s="142" t="s">
        <v>111</v>
      </c>
      <c r="AH18" s="101">
        <v>92.3</v>
      </c>
      <c r="AI18" s="142" t="s">
        <v>15</v>
      </c>
      <c r="AJ18" s="101">
        <v>90.2</v>
      </c>
      <c r="AK18" s="142" t="s">
        <v>19</v>
      </c>
      <c r="AL18" s="101">
        <v>90.6</v>
      </c>
      <c r="AM18" s="142" t="s">
        <v>46</v>
      </c>
      <c r="AN18" s="101">
        <v>94.2</v>
      </c>
      <c r="AO18" s="142" t="s">
        <v>19</v>
      </c>
      <c r="AP18" s="101">
        <v>91.5</v>
      </c>
      <c r="AQ18" s="142" t="s">
        <v>61</v>
      </c>
      <c r="AR18" s="101">
        <v>90.7</v>
      </c>
      <c r="AS18" s="137" t="s">
        <v>51</v>
      </c>
      <c r="AT18" s="102">
        <v>87.8</v>
      </c>
      <c r="AU18" s="137" t="s">
        <v>64</v>
      </c>
      <c r="AV18" s="102">
        <v>84.9</v>
      </c>
      <c r="AW18" s="137" t="s">
        <v>20</v>
      </c>
      <c r="AX18" s="102">
        <v>85.3</v>
      </c>
      <c r="AY18" s="128" t="s">
        <v>18</v>
      </c>
      <c r="AZ18" s="102">
        <v>85.7</v>
      </c>
      <c r="BA18" s="7"/>
    </row>
    <row r="19" spans="1:53" ht="21" customHeight="1">
      <c r="A19" s="11"/>
      <c r="B19" s="127" t="s">
        <v>114</v>
      </c>
      <c r="C19" s="101">
        <v>93.1</v>
      </c>
      <c r="D19" s="142" t="s">
        <v>145</v>
      </c>
      <c r="E19" s="101">
        <v>96.3</v>
      </c>
      <c r="F19" s="142" t="s">
        <v>55</v>
      </c>
      <c r="G19" s="101">
        <v>94.4</v>
      </c>
      <c r="H19" s="142" t="s">
        <v>80</v>
      </c>
      <c r="I19" s="101">
        <v>96.5</v>
      </c>
      <c r="J19" s="142" t="s">
        <v>55</v>
      </c>
      <c r="K19" s="101">
        <v>94.5</v>
      </c>
      <c r="L19" s="142" t="s">
        <v>26</v>
      </c>
      <c r="M19" s="101">
        <v>96.2</v>
      </c>
      <c r="N19" s="142" t="s">
        <v>46</v>
      </c>
      <c r="O19" s="101">
        <v>102.9</v>
      </c>
      <c r="P19" s="142" t="s">
        <v>23</v>
      </c>
      <c r="Q19" s="101">
        <v>105.2</v>
      </c>
      <c r="R19" s="142" t="s">
        <v>61</v>
      </c>
      <c r="S19" s="101">
        <v>96.3</v>
      </c>
      <c r="T19" s="142" t="s">
        <v>74</v>
      </c>
      <c r="U19" s="101">
        <v>90</v>
      </c>
      <c r="V19" s="137" t="s">
        <v>64</v>
      </c>
      <c r="W19" s="102">
        <v>85.1</v>
      </c>
      <c r="X19" s="137" t="s">
        <v>16</v>
      </c>
      <c r="Y19" s="102">
        <v>85.8</v>
      </c>
      <c r="Z19" s="41"/>
      <c r="AA19" s="137" t="s">
        <v>17</v>
      </c>
      <c r="AB19" s="102">
        <v>84.7</v>
      </c>
      <c r="AC19" s="137" t="s">
        <v>81</v>
      </c>
      <c r="AD19" s="102">
        <v>89.4</v>
      </c>
      <c r="AE19" s="137" t="s">
        <v>116</v>
      </c>
      <c r="AF19" s="102">
        <v>89.7</v>
      </c>
      <c r="AG19" s="142" t="s">
        <v>80</v>
      </c>
      <c r="AH19" s="101">
        <v>92</v>
      </c>
      <c r="AI19" s="137" t="s">
        <v>25</v>
      </c>
      <c r="AJ19" s="102">
        <v>88.8</v>
      </c>
      <c r="AK19" s="142" t="s">
        <v>25</v>
      </c>
      <c r="AL19" s="101">
        <v>90.1</v>
      </c>
      <c r="AM19" s="142" t="s">
        <v>80</v>
      </c>
      <c r="AN19" s="101">
        <v>94.2</v>
      </c>
      <c r="AO19" s="142" t="s">
        <v>63</v>
      </c>
      <c r="AP19" s="101">
        <v>91.5</v>
      </c>
      <c r="AQ19" s="137" t="s">
        <v>51</v>
      </c>
      <c r="AR19" s="102">
        <v>89.7</v>
      </c>
      <c r="AS19" s="137" t="s">
        <v>74</v>
      </c>
      <c r="AT19" s="102">
        <v>87.3</v>
      </c>
      <c r="AU19" s="137" t="s">
        <v>51</v>
      </c>
      <c r="AV19" s="102">
        <v>84.6</v>
      </c>
      <c r="AW19" s="137" t="s">
        <v>16</v>
      </c>
      <c r="AX19" s="102">
        <v>85.1</v>
      </c>
      <c r="AY19" s="128" t="s">
        <v>22</v>
      </c>
      <c r="AZ19" s="102">
        <v>84.7</v>
      </c>
      <c r="BA19" s="7"/>
    </row>
    <row r="20" spans="1:53" ht="21" customHeight="1">
      <c r="A20" s="11"/>
      <c r="B20" s="127" t="s">
        <v>25</v>
      </c>
      <c r="C20" s="101">
        <v>91.2</v>
      </c>
      <c r="D20" s="142" t="s">
        <v>146</v>
      </c>
      <c r="E20" s="101">
        <v>96.3</v>
      </c>
      <c r="F20" s="142" t="s">
        <v>116</v>
      </c>
      <c r="G20" s="101">
        <v>94.3</v>
      </c>
      <c r="H20" s="142" t="s">
        <v>55</v>
      </c>
      <c r="I20" s="101">
        <v>95.6</v>
      </c>
      <c r="J20" s="142" t="s">
        <v>25</v>
      </c>
      <c r="K20" s="101">
        <v>93.1</v>
      </c>
      <c r="L20" s="142" t="s">
        <v>112</v>
      </c>
      <c r="M20" s="101">
        <v>96.2</v>
      </c>
      <c r="N20" s="142" t="s">
        <v>61</v>
      </c>
      <c r="O20" s="101">
        <v>102.8</v>
      </c>
      <c r="P20" s="142" t="s">
        <v>64</v>
      </c>
      <c r="Q20" s="101">
        <v>104.5</v>
      </c>
      <c r="R20" s="142" t="s">
        <v>70</v>
      </c>
      <c r="S20" s="101">
        <v>96.2</v>
      </c>
      <c r="T20" s="137" t="s">
        <v>63</v>
      </c>
      <c r="U20" s="102">
        <v>89.9</v>
      </c>
      <c r="V20" s="137" t="s">
        <v>16</v>
      </c>
      <c r="W20" s="102">
        <v>84.9</v>
      </c>
      <c r="X20" s="137" t="s">
        <v>64</v>
      </c>
      <c r="Y20" s="102">
        <v>85.2</v>
      </c>
      <c r="Z20" s="41"/>
      <c r="AA20" s="137" t="s">
        <v>81</v>
      </c>
      <c r="AB20" s="102">
        <v>84.3</v>
      </c>
      <c r="AC20" s="137" t="s">
        <v>55</v>
      </c>
      <c r="AD20" s="102">
        <v>89.1</v>
      </c>
      <c r="AE20" s="137" t="s">
        <v>80</v>
      </c>
      <c r="AF20" s="102">
        <v>89.7</v>
      </c>
      <c r="AG20" s="142" t="s">
        <v>55</v>
      </c>
      <c r="AH20" s="101">
        <v>90.1</v>
      </c>
      <c r="AI20" s="137" t="s">
        <v>55</v>
      </c>
      <c r="AJ20" s="102">
        <v>88.5</v>
      </c>
      <c r="AK20" s="137" t="s">
        <v>112</v>
      </c>
      <c r="AL20" s="102">
        <v>89.6</v>
      </c>
      <c r="AM20" s="142" t="s">
        <v>107</v>
      </c>
      <c r="AN20" s="101">
        <v>93.9</v>
      </c>
      <c r="AO20" s="142" t="s">
        <v>25</v>
      </c>
      <c r="AP20" s="101">
        <v>91.3</v>
      </c>
      <c r="AQ20" s="137" t="s">
        <v>20</v>
      </c>
      <c r="AR20" s="102">
        <v>89.6</v>
      </c>
      <c r="AS20" s="137" t="s">
        <v>63</v>
      </c>
      <c r="AT20" s="102">
        <v>86.8</v>
      </c>
      <c r="AU20" s="137" t="s">
        <v>79</v>
      </c>
      <c r="AV20" s="102">
        <v>84.6</v>
      </c>
      <c r="AW20" s="137" t="s">
        <v>64</v>
      </c>
      <c r="AX20" s="102">
        <v>85</v>
      </c>
      <c r="AY20" s="128" t="s">
        <v>20</v>
      </c>
      <c r="AZ20" s="102">
        <v>84.5</v>
      </c>
      <c r="BA20" s="7"/>
    </row>
    <row r="21" spans="1:53" ht="21" customHeight="1">
      <c r="A21" s="11"/>
      <c r="B21" s="127" t="s">
        <v>16</v>
      </c>
      <c r="C21" s="101">
        <v>91</v>
      </c>
      <c r="D21" s="142" t="s">
        <v>112</v>
      </c>
      <c r="E21" s="101">
        <v>95.7</v>
      </c>
      <c r="F21" s="142" t="s">
        <v>80</v>
      </c>
      <c r="G21" s="101">
        <v>93.8</v>
      </c>
      <c r="H21" s="142" t="s">
        <v>30</v>
      </c>
      <c r="I21" s="101">
        <v>94.7</v>
      </c>
      <c r="J21" s="142" t="s">
        <v>18</v>
      </c>
      <c r="K21" s="101">
        <v>93</v>
      </c>
      <c r="L21" s="142" t="s">
        <v>25</v>
      </c>
      <c r="M21" s="101">
        <v>95.7</v>
      </c>
      <c r="N21" s="142" t="s">
        <v>57</v>
      </c>
      <c r="O21" s="101">
        <v>102.1</v>
      </c>
      <c r="P21" s="142" t="s">
        <v>22</v>
      </c>
      <c r="Q21" s="101">
        <v>103.4</v>
      </c>
      <c r="R21" s="142" t="s">
        <v>81</v>
      </c>
      <c r="S21" s="101">
        <v>95.9</v>
      </c>
      <c r="T21" s="137" t="s">
        <v>66</v>
      </c>
      <c r="U21" s="102">
        <v>89.8</v>
      </c>
      <c r="V21" s="137" t="s">
        <v>79</v>
      </c>
      <c r="W21" s="102">
        <v>84.9</v>
      </c>
      <c r="X21" s="137" t="s">
        <v>22</v>
      </c>
      <c r="Y21" s="102">
        <v>85</v>
      </c>
      <c r="Z21" s="41"/>
      <c r="AA21" s="137" t="s">
        <v>25</v>
      </c>
      <c r="AB21" s="102">
        <v>84</v>
      </c>
      <c r="AC21" s="137" t="s">
        <v>112</v>
      </c>
      <c r="AD21" s="102">
        <v>88.7</v>
      </c>
      <c r="AE21" s="137" t="s">
        <v>55</v>
      </c>
      <c r="AF21" s="102">
        <v>89.4</v>
      </c>
      <c r="AG21" s="137" t="s">
        <v>30</v>
      </c>
      <c r="AH21" s="102">
        <v>88.1</v>
      </c>
      <c r="AI21" s="137" t="s">
        <v>18</v>
      </c>
      <c r="AJ21" s="102">
        <v>88.1</v>
      </c>
      <c r="AK21" s="137" t="s">
        <v>38</v>
      </c>
      <c r="AL21" s="102">
        <v>88.8</v>
      </c>
      <c r="AM21" s="142" t="s">
        <v>61</v>
      </c>
      <c r="AN21" s="101">
        <v>93.9</v>
      </c>
      <c r="AO21" s="142" t="s">
        <v>64</v>
      </c>
      <c r="AP21" s="101">
        <v>91</v>
      </c>
      <c r="AQ21" s="137" t="s">
        <v>70</v>
      </c>
      <c r="AR21" s="102">
        <v>89.6</v>
      </c>
      <c r="AS21" s="137" t="s">
        <v>16</v>
      </c>
      <c r="AT21" s="102">
        <v>86.7</v>
      </c>
      <c r="AU21" s="137" t="s">
        <v>17</v>
      </c>
      <c r="AV21" s="102">
        <v>84.4</v>
      </c>
      <c r="AW21" s="137" t="s">
        <v>41</v>
      </c>
      <c r="AX21" s="102">
        <v>84.3</v>
      </c>
      <c r="AY21" s="128" t="s">
        <v>74</v>
      </c>
      <c r="AZ21" s="102">
        <v>84.4</v>
      </c>
      <c r="BA21" s="7"/>
    </row>
    <row r="22" spans="1:53" ht="21" customHeight="1">
      <c r="A22" s="11"/>
      <c r="B22" s="127" t="s">
        <v>34</v>
      </c>
      <c r="C22" s="101">
        <v>91</v>
      </c>
      <c r="D22" s="142" t="s">
        <v>147</v>
      </c>
      <c r="E22" s="101">
        <v>93.3</v>
      </c>
      <c r="F22" s="137" t="s">
        <v>25</v>
      </c>
      <c r="G22" s="102">
        <v>89.9</v>
      </c>
      <c r="H22" s="142" t="s">
        <v>25</v>
      </c>
      <c r="I22" s="101">
        <v>90.4</v>
      </c>
      <c r="J22" s="142" t="s">
        <v>111</v>
      </c>
      <c r="K22" s="101">
        <v>91.9</v>
      </c>
      <c r="L22" s="142" t="s">
        <v>53</v>
      </c>
      <c r="M22" s="101">
        <v>94.4</v>
      </c>
      <c r="N22" s="142" t="s">
        <v>80</v>
      </c>
      <c r="O22" s="101">
        <v>102.1</v>
      </c>
      <c r="P22" s="142" t="s">
        <v>19</v>
      </c>
      <c r="Q22" s="101">
        <v>102.5</v>
      </c>
      <c r="R22" s="142" t="s">
        <v>51</v>
      </c>
      <c r="S22" s="101">
        <v>95.8</v>
      </c>
      <c r="T22" s="137" t="s">
        <v>73</v>
      </c>
      <c r="U22" s="102">
        <v>89.8</v>
      </c>
      <c r="V22" s="137" t="s">
        <v>51</v>
      </c>
      <c r="W22" s="102">
        <v>84.8</v>
      </c>
      <c r="X22" s="137" t="s">
        <v>41</v>
      </c>
      <c r="Y22" s="102">
        <v>84.9</v>
      </c>
      <c r="Z22" s="41"/>
      <c r="AA22" s="137" t="s">
        <v>80</v>
      </c>
      <c r="AB22" s="102">
        <v>83.5</v>
      </c>
      <c r="AC22" s="137" t="s">
        <v>116</v>
      </c>
      <c r="AD22" s="102">
        <v>86.2</v>
      </c>
      <c r="AE22" s="137" t="s">
        <v>25</v>
      </c>
      <c r="AF22" s="102">
        <v>86.7</v>
      </c>
      <c r="AG22" s="137" t="s">
        <v>25</v>
      </c>
      <c r="AH22" s="102">
        <v>86.9</v>
      </c>
      <c r="AI22" s="137" t="s">
        <v>111</v>
      </c>
      <c r="AJ22" s="102">
        <v>86.5</v>
      </c>
      <c r="AK22" s="137" t="s">
        <v>18</v>
      </c>
      <c r="AL22" s="102">
        <v>87</v>
      </c>
      <c r="AM22" s="142" t="s">
        <v>57</v>
      </c>
      <c r="AN22" s="101">
        <v>93</v>
      </c>
      <c r="AO22" s="142" t="s">
        <v>70</v>
      </c>
      <c r="AP22" s="101">
        <v>90.6</v>
      </c>
      <c r="AQ22" s="137" t="s">
        <v>75</v>
      </c>
      <c r="AR22" s="102">
        <v>89.5</v>
      </c>
      <c r="AS22" s="137" t="s">
        <v>47</v>
      </c>
      <c r="AT22" s="102">
        <v>86.7</v>
      </c>
      <c r="AU22" s="137" t="s">
        <v>16</v>
      </c>
      <c r="AV22" s="102">
        <v>84.1</v>
      </c>
      <c r="AW22" s="137" t="s">
        <v>22</v>
      </c>
      <c r="AX22" s="102">
        <v>84.2</v>
      </c>
      <c r="AY22" s="128" t="s">
        <v>21</v>
      </c>
      <c r="AZ22" s="102">
        <v>84.3</v>
      </c>
      <c r="BA22" s="7"/>
    </row>
    <row r="23" spans="1:53" ht="21" customHeight="1">
      <c r="A23" s="11"/>
      <c r="B23" s="127" t="s">
        <v>55</v>
      </c>
      <c r="C23" s="101">
        <v>90.5</v>
      </c>
      <c r="D23" s="142" t="s">
        <v>148</v>
      </c>
      <c r="E23" s="101">
        <v>92.2</v>
      </c>
      <c r="F23" s="137" t="s">
        <v>26</v>
      </c>
      <c r="G23" s="102">
        <v>88.4</v>
      </c>
      <c r="H23" s="137" t="s">
        <v>26</v>
      </c>
      <c r="I23" s="102">
        <v>89.3</v>
      </c>
      <c r="J23" s="142" t="s">
        <v>26</v>
      </c>
      <c r="K23" s="101">
        <v>90.2</v>
      </c>
      <c r="L23" s="142" t="s">
        <v>18</v>
      </c>
      <c r="M23" s="101">
        <v>92.6</v>
      </c>
      <c r="N23" s="142" t="s">
        <v>24</v>
      </c>
      <c r="O23" s="101">
        <v>101.6</v>
      </c>
      <c r="P23" s="142" t="s">
        <v>61</v>
      </c>
      <c r="Q23" s="101">
        <v>102.3</v>
      </c>
      <c r="R23" s="142" t="s">
        <v>66</v>
      </c>
      <c r="S23" s="101">
        <v>95.4</v>
      </c>
      <c r="T23" s="137" t="s">
        <v>83</v>
      </c>
      <c r="U23" s="102">
        <v>89.7</v>
      </c>
      <c r="V23" s="137" t="s">
        <v>19</v>
      </c>
      <c r="W23" s="102">
        <v>84.6</v>
      </c>
      <c r="X23" s="137" t="s">
        <v>62</v>
      </c>
      <c r="Y23" s="102">
        <v>84.4</v>
      </c>
      <c r="Z23" s="41"/>
      <c r="AA23" s="137" t="s">
        <v>111</v>
      </c>
      <c r="AB23" s="102">
        <v>82.8</v>
      </c>
      <c r="AC23" s="137" t="s">
        <v>26</v>
      </c>
      <c r="AD23" s="102">
        <v>85.7</v>
      </c>
      <c r="AE23" s="137" t="s">
        <v>26</v>
      </c>
      <c r="AF23" s="102">
        <v>84.8</v>
      </c>
      <c r="AG23" s="137" t="s">
        <v>26</v>
      </c>
      <c r="AH23" s="102">
        <v>85.3</v>
      </c>
      <c r="AI23" s="137" t="s">
        <v>26</v>
      </c>
      <c r="AJ23" s="102">
        <v>85.7</v>
      </c>
      <c r="AK23" s="137" t="s">
        <v>53</v>
      </c>
      <c r="AL23" s="102">
        <v>87</v>
      </c>
      <c r="AM23" s="142" t="s">
        <v>24</v>
      </c>
      <c r="AN23" s="101">
        <v>92.5</v>
      </c>
      <c r="AO23" s="142" t="s">
        <v>61</v>
      </c>
      <c r="AP23" s="101">
        <v>90.4</v>
      </c>
      <c r="AQ23" s="137" t="s">
        <v>83</v>
      </c>
      <c r="AR23" s="102">
        <v>89.5</v>
      </c>
      <c r="AS23" s="137" t="s">
        <v>73</v>
      </c>
      <c r="AT23" s="102">
        <v>86.6</v>
      </c>
      <c r="AU23" s="137" t="s">
        <v>62</v>
      </c>
      <c r="AV23" s="102">
        <v>83.8</v>
      </c>
      <c r="AW23" s="137" t="s">
        <v>62</v>
      </c>
      <c r="AX23" s="102">
        <v>84.2</v>
      </c>
      <c r="AY23" s="128" t="s">
        <v>55</v>
      </c>
      <c r="AZ23" s="102">
        <v>84</v>
      </c>
      <c r="BA23" s="7"/>
    </row>
    <row r="24" spans="1:53" ht="21" customHeight="1">
      <c r="A24" s="11"/>
      <c r="B24" s="127" t="s">
        <v>38</v>
      </c>
      <c r="C24" s="101">
        <v>90.2</v>
      </c>
      <c r="D24" s="142" t="s">
        <v>149</v>
      </c>
      <c r="E24" s="101">
        <v>91.7</v>
      </c>
      <c r="F24" s="137" t="s">
        <v>21</v>
      </c>
      <c r="G24" s="102">
        <v>87.4</v>
      </c>
      <c r="H24" s="137" t="s">
        <v>54</v>
      </c>
      <c r="I24" s="102">
        <v>88.6</v>
      </c>
      <c r="J24" s="137" t="s">
        <v>67</v>
      </c>
      <c r="K24" s="102">
        <v>89.6</v>
      </c>
      <c r="L24" s="142" t="s">
        <v>111</v>
      </c>
      <c r="M24" s="101">
        <v>90.9</v>
      </c>
      <c r="N24" s="142" t="s">
        <v>78</v>
      </c>
      <c r="O24" s="101">
        <v>101.3</v>
      </c>
      <c r="P24" s="142" t="s">
        <v>76</v>
      </c>
      <c r="Q24" s="101">
        <v>102</v>
      </c>
      <c r="R24" s="142" t="s">
        <v>79</v>
      </c>
      <c r="S24" s="101">
        <v>95.2</v>
      </c>
      <c r="T24" s="137" t="s">
        <v>79</v>
      </c>
      <c r="U24" s="102">
        <v>89.4</v>
      </c>
      <c r="V24" s="137" t="s">
        <v>70</v>
      </c>
      <c r="W24" s="102">
        <v>84.2</v>
      </c>
      <c r="X24" s="137" t="s">
        <v>26</v>
      </c>
      <c r="Y24" s="102">
        <v>84.1</v>
      </c>
      <c r="Z24" s="41"/>
      <c r="AA24" s="137" t="s">
        <v>26</v>
      </c>
      <c r="AB24" s="102">
        <v>82.4</v>
      </c>
      <c r="AC24" s="137" t="s">
        <v>25</v>
      </c>
      <c r="AD24" s="102">
        <v>85.4</v>
      </c>
      <c r="AE24" s="137" t="s">
        <v>16</v>
      </c>
      <c r="AF24" s="102">
        <v>84.5</v>
      </c>
      <c r="AG24" s="137" t="s">
        <v>54</v>
      </c>
      <c r="AH24" s="102">
        <v>84.3</v>
      </c>
      <c r="AI24" s="137" t="s">
        <v>16</v>
      </c>
      <c r="AJ24" s="102">
        <v>85.2</v>
      </c>
      <c r="AK24" s="137" t="s">
        <v>54</v>
      </c>
      <c r="AL24" s="102">
        <v>84.5</v>
      </c>
      <c r="AM24" s="142" t="s">
        <v>25</v>
      </c>
      <c r="AN24" s="101">
        <v>92.1</v>
      </c>
      <c r="AO24" s="142" t="s">
        <v>76</v>
      </c>
      <c r="AP24" s="101">
        <v>90.4</v>
      </c>
      <c r="AQ24" s="137" t="s">
        <v>81</v>
      </c>
      <c r="AR24" s="102">
        <v>89.3</v>
      </c>
      <c r="AS24" s="137" t="s">
        <v>20</v>
      </c>
      <c r="AT24" s="102">
        <v>86.5</v>
      </c>
      <c r="AU24" s="137" t="s">
        <v>70</v>
      </c>
      <c r="AV24" s="102">
        <v>83.8</v>
      </c>
      <c r="AW24" s="137" t="s">
        <v>26</v>
      </c>
      <c r="AX24" s="102">
        <v>83.8</v>
      </c>
      <c r="AY24" s="128" t="s">
        <v>64</v>
      </c>
      <c r="AZ24" s="102">
        <v>83.8</v>
      </c>
      <c r="BA24" s="7"/>
    </row>
    <row r="25" spans="1:53" ht="21" customHeight="1">
      <c r="A25" s="11"/>
      <c r="B25" s="128" t="s">
        <v>53</v>
      </c>
      <c r="C25" s="102">
        <v>89.5</v>
      </c>
      <c r="D25" s="142" t="s">
        <v>150</v>
      </c>
      <c r="E25" s="101">
        <v>91.3</v>
      </c>
      <c r="F25" s="137" t="s">
        <v>54</v>
      </c>
      <c r="G25" s="102">
        <v>87.4</v>
      </c>
      <c r="H25" s="137" t="s">
        <v>38</v>
      </c>
      <c r="I25" s="102">
        <v>87.2</v>
      </c>
      <c r="J25" s="137" t="s">
        <v>16</v>
      </c>
      <c r="K25" s="102">
        <v>89.5</v>
      </c>
      <c r="L25" s="142" t="s">
        <v>54</v>
      </c>
      <c r="M25" s="101">
        <v>90.4</v>
      </c>
      <c r="N25" s="142" t="s">
        <v>56</v>
      </c>
      <c r="O25" s="101">
        <v>100.8</v>
      </c>
      <c r="P25" s="142" t="s">
        <v>25</v>
      </c>
      <c r="Q25" s="101">
        <v>101.8</v>
      </c>
      <c r="R25" s="142" t="s">
        <v>75</v>
      </c>
      <c r="S25" s="101">
        <v>94.8</v>
      </c>
      <c r="T25" s="137" t="s">
        <v>47</v>
      </c>
      <c r="U25" s="102">
        <v>89.3</v>
      </c>
      <c r="V25" s="137" t="s">
        <v>41</v>
      </c>
      <c r="W25" s="102">
        <v>84.1</v>
      </c>
      <c r="X25" s="137" t="s">
        <v>19</v>
      </c>
      <c r="Y25" s="102">
        <v>83.3</v>
      </c>
      <c r="Z25" s="41"/>
      <c r="AA25" s="137" t="s">
        <v>55</v>
      </c>
      <c r="AB25" s="102">
        <v>82.3</v>
      </c>
      <c r="AC25" s="137" t="s">
        <v>80</v>
      </c>
      <c r="AD25" s="102">
        <v>85.3</v>
      </c>
      <c r="AE25" s="137" t="s">
        <v>21</v>
      </c>
      <c r="AF25" s="102">
        <v>84.1</v>
      </c>
      <c r="AG25" s="137" t="s">
        <v>16</v>
      </c>
      <c r="AH25" s="102">
        <v>83.4</v>
      </c>
      <c r="AI25" s="137" t="s">
        <v>34</v>
      </c>
      <c r="AJ25" s="102">
        <v>83.4</v>
      </c>
      <c r="AK25" s="137" t="s">
        <v>111</v>
      </c>
      <c r="AL25" s="102">
        <v>84.2</v>
      </c>
      <c r="AM25" s="142" t="s">
        <v>78</v>
      </c>
      <c r="AN25" s="101">
        <v>92.1</v>
      </c>
      <c r="AO25" s="137" t="s">
        <v>80</v>
      </c>
      <c r="AP25" s="102">
        <v>89.8</v>
      </c>
      <c r="AQ25" s="137" t="s">
        <v>79</v>
      </c>
      <c r="AR25" s="102">
        <v>89.2</v>
      </c>
      <c r="AS25" s="137" t="s">
        <v>79</v>
      </c>
      <c r="AT25" s="102">
        <v>86.5</v>
      </c>
      <c r="AU25" s="137" t="s">
        <v>19</v>
      </c>
      <c r="AV25" s="102">
        <v>83.6</v>
      </c>
      <c r="AW25" s="137" t="s">
        <v>19</v>
      </c>
      <c r="AX25" s="102">
        <v>83.3</v>
      </c>
      <c r="AY25" s="128" t="s">
        <v>62</v>
      </c>
      <c r="AZ25" s="102">
        <v>83.7</v>
      </c>
      <c r="BA25" s="7"/>
    </row>
    <row r="26" spans="1:53" ht="21" customHeight="1">
      <c r="A26" s="11"/>
      <c r="B26" s="128" t="s">
        <v>24</v>
      </c>
      <c r="C26" s="102">
        <v>89.2</v>
      </c>
      <c r="D26" s="142" t="s">
        <v>151</v>
      </c>
      <c r="E26" s="101">
        <v>90.3</v>
      </c>
      <c r="F26" s="137" t="s">
        <v>16</v>
      </c>
      <c r="G26" s="102">
        <v>87.3</v>
      </c>
      <c r="H26" s="137" t="s">
        <v>16</v>
      </c>
      <c r="I26" s="102">
        <v>86.4</v>
      </c>
      <c r="J26" s="137" t="s">
        <v>34</v>
      </c>
      <c r="K26" s="102">
        <v>89.3</v>
      </c>
      <c r="L26" s="137" t="s">
        <v>24</v>
      </c>
      <c r="M26" s="102">
        <v>89.1</v>
      </c>
      <c r="N26" s="142" t="s">
        <v>25</v>
      </c>
      <c r="O26" s="101">
        <v>99.7</v>
      </c>
      <c r="P26" s="142" t="s">
        <v>66</v>
      </c>
      <c r="Q26" s="101">
        <v>101.8</v>
      </c>
      <c r="R26" s="142" t="s">
        <v>20</v>
      </c>
      <c r="S26" s="101">
        <v>94.6</v>
      </c>
      <c r="T26" s="137" t="s">
        <v>20</v>
      </c>
      <c r="U26" s="102">
        <v>89</v>
      </c>
      <c r="V26" s="137" t="s">
        <v>62</v>
      </c>
      <c r="W26" s="102">
        <v>84.1</v>
      </c>
      <c r="X26" s="137" t="s">
        <v>63</v>
      </c>
      <c r="Y26" s="102">
        <v>83.1</v>
      </c>
      <c r="Z26" s="41"/>
      <c r="AA26" s="137" t="s">
        <v>34</v>
      </c>
      <c r="AB26" s="102">
        <v>80.9</v>
      </c>
      <c r="AC26" s="137" t="s">
        <v>38</v>
      </c>
      <c r="AD26" s="102">
        <v>84.9</v>
      </c>
      <c r="AE26" s="137" t="s">
        <v>54</v>
      </c>
      <c r="AF26" s="102">
        <v>83.5</v>
      </c>
      <c r="AG26" s="137" t="s">
        <v>38</v>
      </c>
      <c r="AH26" s="102">
        <v>82.2</v>
      </c>
      <c r="AI26" s="137" t="s">
        <v>67</v>
      </c>
      <c r="AJ26" s="102">
        <v>82.8</v>
      </c>
      <c r="AK26" s="137" t="s">
        <v>16</v>
      </c>
      <c r="AL26" s="102">
        <v>83.7</v>
      </c>
      <c r="AM26" s="142" t="s">
        <v>56</v>
      </c>
      <c r="AN26" s="101">
        <v>91.3</v>
      </c>
      <c r="AO26" s="137" t="s">
        <v>47</v>
      </c>
      <c r="AP26" s="102">
        <v>89.4</v>
      </c>
      <c r="AQ26" s="137" t="s">
        <v>49</v>
      </c>
      <c r="AR26" s="102">
        <v>88.7</v>
      </c>
      <c r="AS26" s="137" t="s">
        <v>66</v>
      </c>
      <c r="AT26" s="102">
        <v>86.2</v>
      </c>
      <c r="AU26" s="137" t="s">
        <v>41</v>
      </c>
      <c r="AV26" s="102">
        <v>83.5</v>
      </c>
      <c r="AW26" s="137" t="s">
        <v>63</v>
      </c>
      <c r="AX26" s="102">
        <v>82.9</v>
      </c>
      <c r="AY26" s="128" t="s">
        <v>73</v>
      </c>
      <c r="AZ26" s="102">
        <v>83.3</v>
      </c>
      <c r="BA26" s="7"/>
    </row>
    <row r="27" spans="1:53" ht="21" customHeight="1">
      <c r="A27" s="11"/>
      <c r="B27" s="128" t="s">
        <v>26</v>
      </c>
      <c r="C27" s="102">
        <v>89.1</v>
      </c>
      <c r="D27" s="137" t="s">
        <v>152</v>
      </c>
      <c r="E27" s="102">
        <v>89.3</v>
      </c>
      <c r="F27" s="137" t="s">
        <v>36</v>
      </c>
      <c r="G27" s="102">
        <v>86.2</v>
      </c>
      <c r="H27" s="137" t="s">
        <v>21</v>
      </c>
      <c r="I27" s="102">
        <v>85.3</v>
      </c>
      <c r="J27" s="137" t="s">
        <v>38</v>
      </c>
      <c r="K27" s="102">
        <v>88.2</v>
      </c>
      <c r="L27" s="137" t="s">
        <v>16</v>
      </c>
      <c r="M27" s="102">
        <v>88.3</v>
      </c>
      <c r="N27" s="142" t="s">
        <v>19</v>
      </c>
      <c r="O27" s="101">
        <v>99.6</v>
      </c>
      <c r="P27" s="142" t="s">
        <v>75</v>
      </c>
      <c r="Q27" s="101">
        <v>101.8</v>
      </c>
      <c r="R27" s="142" t="s">
        <v>82</v>
      </c>
      <c r="S27" s="101">
        <v>94.5</v>
      </c>
      <c r="T27" s="137" t="s">
        <v>18</v>
      </c>
      <c r="U27" s="102">
        <v>88.4</v>
      </c>
      <c r="V27" s="137" t="s">
        <v>21</v>
      </c>
      <c r="W27" s="102">
        <v>83.8</v>
      </c>
      <c r="X27" s="137" t="s">
        <v>69</v>
      </c>
      <c r="Y27" s="102">
        <v>82.7</v>
      </c>
      <c r="Z27" s="41"/>
      <c r="AA27" s="138" t="s">
        <v>38</v>
      </c>
      <c r="AB27" s="104">
        <v>79.2</v>
      </c>
      <c r="AC27" s="137" t="s">
        <v>58</v>
      </c>
      <c r="AD27" s="102">
        <v>82.4</v>
      </c>
      <c r="AE27" s="137" t="s">
        <v>36</v>
      </c>
      <c r="AF27" s="102">
        <v>82.6</v>
      </c>
      <c r="AG27" s="137" t="s">
        <v>21</v>
      </c>
      <c r="AH27" s="102">
        <v>82</v>
      </c>
      <c r="AI27" s="137" t="s">
        <v>38</v>
      </c>
      <c r="AJ27" s="102">
        <v>82.1</v>
      </c>
      <c r="AK27" s="137" t="s">
        <v>24</v>
      </c>
      <c r="AL27" s="102">
        <v>83.4</v>
      </c>
      <c r="AM27" s="142" t="s">
        <v>19</v>
      </c>
      <c r="AN27" s="101">
        <v>90.9</v>
      </c>
      <c r="AO27" s="137" t="s">
        <v>83</v>
      </c>
      <c r="AP27" s="102">
        <v>89.4</v>
      </c>
      <c r="AQ27" s="137" t="s">
        <v>16</v>
      </c>
      <c r="AR27" s="102">
        <v>88.5</v>
      </c>
      <c r="AS27" s="137" t="s">
        <v>83</v>
      </c>
      <c r="AT27" s="102">
        <v>86.2</v>
      </c>
      <c r="AU27" s="137" t="s">
        <v>69</v>
      </c>
      <c r="AV27" s="102">
        <v>82.9</v>
      </c>
      <c r="AW27" s="137" t="s">
        <v>69</v>
      </c>
      <c r="AX27" s="102">
        <v>82.7</v>
      </c>
      <c r="AY27" s="128" t="s">
        <v>78</v>
      </c>
      <c r="AZ27" s="102">
        <v>82.9</v>
      </c>
      <c r="BA27" s="7"/>
    </row>
    <row r="28" spans="1:53" ht="21" customHeight="1">
      <c r="A28" s="11"/>
      <c r="B28" s="128" t="s">
        <v>80</v>
      </c>
      <c r="C28" s="102">
        <v>88.8</v>
      </c>
      <c r="D28" s="137" t="s">
        <v>134</v>
      </c>
      <c r="E28" s="102">
        <v>88.5</v>
      </c>
      <c r="F28" s="137" t="s">
        <v>30</v>
      </c>
      <c r="G28" s="102">
        <v>85.6</v>
      </c>
      <c r="H28" s="137" t="s">
        <v>34</v>
      </c>
      <c r="I28" s="102">
        <v>85.1</v>
      </c>
      <c r="J28" s="137" t="s">
        <v>54</v>
      </c>
      <c r="K28" s="102">
        <v>87.1</v>
      </c>
      <c r="L28" s="137" t="s">
        <v>21</v>
      </c>
      <c r="M28" s="102">
        <v>87.7</v>
      </c>
      <c r="N28" s="142" t="s">
        <v>65</v>
      </c>
      <c r="O28" s="101">
        <v>99.2</v>
      </c>
      <c r="P28" s="142" t="s">
        <v>78</v>
      </c>
      <c r="Q28" s="101">
        <v>101.2</v>
      </c>
      <c r="R28" s="142" t="s">
        <v>49</v>
      </c>
      <c r="S28" s="101">
        <v>94.4</v>
      </c>
      <c r="T28" s="137" t="s">
        <v>24</v>
      </c>
      <c r="U28" s="102">
        <v>88.4</v>
      </c>
      <c r="V28" s="137" t="s">
        <v>69</v>
      </c>
      <c r="W28" s="102">
        <v>83.2</v>
      </c>
      <c r="X28" s="137" t="s">
        <v>70</v>
      </c>
      <c r="Y28" s="102">
        <v>82.6</v>
      </c>
      <c r="Z28" s="41"/>
      <c r="AA28" s="138" t="s">
        <v>116</v>
      </c>
      <c r="AB28" s="104">
        <v>79.2</v>
      </c>
      <c r="AC28" s="137" t="s">
        <v>16</v>
      </c>
      <c r="AD28" s="102">
        <v>82.1</v>
      </c>
      <c r="AE28" s="137" t="s">
        <v>30</v>
      </c>
      <c r="AF28" s="102">
        <v>80.2</v>
      </c>
      <c r="AG28" s="137" t="s">
        <v>36</v>
      </c>
      <c r="AH28" s="102">
        <v>81.2</v>
      </c>
      <c r="AI28" s="137" t="s">
        <v>54</v>
      </c>
      <c r="AJ28" s="102">
        <v>82.1</v>
      </c>
      <c r="AK28" s="137" t="s">
        <v>21</v>
      </c>
      <c r="AL28" s="102">
        <v>82.6</v>
      </c>
      <c r="AM28" s="142" t="s">
        <v>49</v>
      </c>
      <c r="AN28" s="101">
        <v>90.7</v>
      </c>
      <c r="AO28" s="137" t="s">
        <v>75</v>
      </c>
      <c r="AP28" s="102">
        <v>89.3</v>
      </c>
      <c r="AQ28" s="137" t="s">
        <v>62</v>
      </c>
      <c r="AR28" s="102">
        <v>88.3</v>
      </c>
      <c r="AS28" s="137" t="s">
        <v>18</v>
      </c>
      <c r="AT28" s="102">
        <v>85.6</v>
      </c>
      <c r="AU28" s="137" t="s">
        <v>81</v>
      </c>
      <c r="AV28" s="102">
        <v>82.9</v>
      </c>
      <c r="AW28" s="137" t="s">
        <v>70</v>
      </c>
      <c r="AX28" s="102">
        <v>82.2</v>
      </c>
      <c r="AY28" s="128" t="s">
        <v>38</v>
      </c>
      <c r="AZ28" s="102">
        <v>82.6</v>
      </c>
      <c r="BA28" s="7"/>
    </row>
    <row r="29" spans="1:53" ht="21" customHeight="1">
      <c r="A29" s="11"/>
      <c r="B29" s="128" t="s">
        <v>54</v>
      </c>
      <c r="C29" s="102">
        <v>87.2</v>
      </c>
      <c r="D29" s="137" t="s">
        <v>135</v>
      </c>
      <c r="E29" s="102">
        <v>88</v>
      </c>
      <c r="F29" s="137" t="s">
        <v>34</v>
      </c>
      <c r="G29" s="102">
        <v>83</v>
      </c>
      <c r="H29" s="137" t="s">
        <v>67</v>
      </c>
      <c r="I29" s="102">
        <v>85.1</v>
      </c>
      <c r="J29" s="137" t="s">
        <v>30</v>
      </c>
      <c r="K29" s="102">
        <v>86.7</v>
      </c>
      <c r="L29" s="137" t="s">
        <v>30</v>
      </c>
      <c r="M29" s="102">
        <v>86.9</v>
      </c>
      <c r="N29" s="142" t="s">
        <v>49</v>
      </c>
      <c r="O29" s="101">
        <v>98.9</v>
      </c>
      <c r="P29" s="142" t="s">
        <v>47</v>
      </c>
      <c r="Q29" s="101">
        <v>100.4</v>
      </c>
      <c r="R29" s="142" t="s">
        <v>63</v>
      </c>
      <c r="S29" s="101">
        <v>94.3</v>
      </c>
      <c r="T29" s="137" t="s">
        <v>82</v>
      </c>
      <c r="U29" s="102">
        <v>88</v>
      </c>
      <c r="V29" s="137" t="s">
        <v>81</v>
      </c>
      <c r="W29" s="102">
        <v>83.2</v>
      </c>
      <c r="X29" s="137" t="s">
        <v>73</v>
      </c>
      <c r="Y29" s="102">
        <v>82.4</v>
      </c>
      <c r="Z29" s="41"/>
      <c r="AA29" s="138" t="s">
        <v>54</v>
      </c>
      <c r="AB29" s="104">
        <v>78.8</v>
      </c>
      <c r="AC29" s="137" t="s">
        <v>34</v>
      </c>
      <c r="AD29" s="102">
        <v>81.1</v>
      </c>
      <c r="AE29" s="138" t="s">
        <v>34</v>
      </c>
      <c r="AF29" s="104">
        <v>79.1</v>
      </c>
      <c r="AG29" s="137" t="s">
        <v>34</v>
      </c>
      <c r="AH29" s="102">
        <v>80.7</v>
      </c>
      <c r="AI29" s="137" t="s">
        <v>53</v>
      </c>
      <c r="AJ29" s="102">
        <v>80.5</v>
      </c>
      <c r="AK29" s="138" t="s">
        <v>58</v>
      </c>
      <c r="AL29" s="104">
        <v>79.8</v>
      </c>
      <c r="AM29" s="142" t="s">
        <v>18</v>
      </c>
      <c r="AN29" s="101">
        <v>90.2</v>
      </c>
      <c r="AO29" s="137" t="s">
        <v>49</v>
      </c>
      <c r="AP29" s="102">
        <v>89.2</v>
      </c>
      <c r="AQ29" s="137" t="s">
        <v>27</v>
      </c>
      <c r="AR29" s="102">
        <v>88.1</v>
      </c>
      <c r="AS29" s="137" t="s">
        <v>24</v>
      </c>
      <c r="AT29" s="102">
        <v>85.6</v>
      </c>
      <c r="AU29" s="137" t="s">
        <v>21</v>
      </c>
      <c r="AV29" s="102">
        <v>82.7</v>
      </c>
      <c r="AW29" s="137" t="s">
        <v>73</v>
      </c>
      <c r="AX29" s="102">
        <v>82.1</v>
      </c>
      <c r="AY29" s="128" t="s">
        <v>79</v>
      </c>
      <c r="AZ29" s="102">
        <v>82.4</v>
      </c>
      <c r="BA29" s="7"/>
    </row>
    <row r="30" spans="1:53" ht="21" customHeight="1">
      <c r="A30" s="11"/>
      <c r="B30" s="128" t="s">
        <v>116</v>
      </c>
      <c r="C30" s="102">
        <v>87</v>
      </c>
      <c r="D30" s="137" t="s">
        <v>153</v>
      </c>
      <c r="E30" s="102">
        <v>87.6</v>
      </c>
      <c r="F30" s="137" t="s">
        <v>67</v>
      </c>
      <c r="G30" s="102">
        <v>83</v>
      </c>
      <c r="H30" s="137" t="s">
        <v>53</v>
      </c>
      <c r="I30" s="102">
        <v>85</v>
      </c>
      <c r="J30" s="137" t="s">
        <v>53</v>
      </c>
      <c r="K30" s="102">
        <v>85.8</v>
      </c>
      <c r="L30" s="137" t="s">
        <v>67</v>
      </c>
      <c r="M30" s="102">
        <v>86.3</v>
      </c>
      <c r="N30" s="142" t="s">
        <v>53</v>
      </c>
      <c r="O30" s="101">
        <v>98.7</v>
      </c>
      <c r="P30" s="142" t="s">
        <v>80</v>
      </c>
      <c r="Q30" s="101">
        <v>100.3</v>
      </c>
      <c r="R30" s="142" t="s">
        <v>62</v>
      </c>
      <c r="S30" s="101">
        <v>94.1</v>
      </c>
      <c r="T30" s="137" t="s">
        <v>56</v>
      </c>
      <c r="U30" s="102">
        <v>87.8</v>
      </c>
      <c r="V30" s="137" t="s">
        <v>18</v>
      </c>
      <c r="W30" s="102">
        <v>82.9</v>
      </c>
      <c r="X30" s="137" t="s">
        <v>81</v>
      </c>
      <c r="Y30" s="102">
        <v>82.4</v>
      </c>
      <c r="Z30" s="41"/>
      <c r="AA30" s="138" t="s">
        <v>53</v>
      </c>
      <c r="AB30" s="104">
        <v>78.6</v>
      </c>
      <c r="AC30" s="138" t="s">
        <v>30</v>
      </c>
      <c r="AD30" s="104">
        <v>79.6</v>
      </c>
      <c r="AE30" s="138" t="s">
        <v>53</v>
      </c>
      <c r="AF30" s="104">
        <v>78.8</v>
      </c>
      <c r="AG30" s="137" t="s">
        <v>53</v>
      </c>
      <c r="AH30" s="102">
        <v>80.7</v>
      </c>
      <c r="AI30" s="137" t="s">
        <v>24</v>
      </c>
      <c r="AJ30" s="102">
        <v>80.4</v>
      </c>
      <c r="AK30" s="138" t="s">
        <v>67</v>
      </c>
      <c r="AL30" s="104">
        <v>79.3</v>
      </c>
      <c r="AM30" s="137" t="s">
        <v>108</v>
      </c>
      <c r="AN30" s="102">
        <v>89.9</v>
      </c>
      <c r="AO30" s="137" t="s">
        <v>24</v>
      </c>
      <c r="AP30" s="102">
        <v>89</v>
      </c>
      <c r="AQ30" s="137" t="s">
        <v>82</v>
      </c>
      <c r="AR30" s="102">
        <v>87.9</v>
      </c>
      <c r="AS30" s="137" t="s">
        <v>82</v>
      </c>
      <c r="AT30" s="102">
        <v>85.1</v>
      </c>
      <c r="AU30" s="137" t="s">
        <v>18</v>
      </c>
      <c r="AV30" s="102">
        <v>82.2</v>
      </c>
      <c r="AW30" s="137" t="s">
        <v>81</v>
      </c>
      <c r="AX30" s="102">
        <v>82.1</v>
      </c>
      <c r="AY30" s="128" t="s">
        <v>63</v>
      </c>
      <c r="AZ30" s="102">
        <v>81.4</v>
      </c>
      <c r="BA30" s="7"/>
    </row>
    <row r="31" spans="1:53" ht="21" customHeight="1">
      <c r="A31" s="11"/>
      <c r="B31" s="128" t="s">
        <v>30</v>
      </c>
      <c r="C31" s="102">
        <v>84.5</v>
      </c>
      <c r="D31" s="137" t="s">
        <v>154</v>
      </c>
      <c r="E31" s="102">
        <v>84.7</v>
      </c>
      <c r="F31" s="137" t="s">
        <v>53</v>
      </c>
      <c r="G31" s="102">
        <v>82.5</v>
      </c>
      <c r="H31" s="137" t="s">
        <v>36</v>
      </c>
      <c r="I31" s="102">
        <v>84.9</v>
      </c>
      <c r="J31" s="137" t="s">
        <v>24</v>
      </c>
      <c r="K31" s="102">
        <v>84.5</v>
      </c>
      <c r="L31" s="137" t="s">
        <v>58</v>
      </c>
      <c r="M31" s="102">
        <v>86.2</v>
      </c>
      <c r="N31" s="142" t="s">
        <v>108</v>
      </c>
      <c r="O31" s="101">
        <v>98</v>
      </c>
      <c r="P31" s="142" t="s">
        <v>49</v>
      </c>
      <c r="Q31" s="101">
        <v>100</v>
      </c>
      <c r="R31" s="142" t="s">
        <v>27</v>
      </c>
      <c r="S31" s="101">
        <v>93.3</v>
      </c>
      <c r="T31" s="137" t="s">
        <v>78</v>
      </c>
      <c r="U31" s="102">
        <v>87.8</v>
      </c>
      <c r="V31" s="137" t="s">
        <v>68</v>
      </c>
      <c r="W31" s="102">
        <v>82.5</v>
      </c>
      <c r="X31" s="137" t="s">
        <v>51</v>
      </c>
      <c r="Y31" s="102">
        <v>82.1</v>
      </c>
      <c r="Z31" s="41"/>
      <c r="AA31" s="138" t="s">
        <v>58</v>
      </c>
      <c r="AB31" s="104">
        <v>77.9</v>
      </c>
      <c r="AC31" s="138" t="s">
        <v>54</v>
      </c>
      <c r="AD31" s="104">
        <v>78.8</v>
      </c>
      <c r="AE31" s="138" t="s">
        <v>67</v>
      </c>
      <c r="AF31" s="104">
        <v>78.1</v>
      </c>
      <c r="AG31" s="138" t="s">
        <v>67</v>
      </c>
      <c r="AH31" s="104">
        <v>79.6</v>
      </c>
      <c r="AI31" s="137" t="s">
        <v>21</v>
      </c>
      <c r="AJ31" s="102">
        <v>80</v>
      </c>
      <c r="AK31" s="138" t="s">
        <v>30</v>
      </c>
      <c r="AL31" s="104">
        <v>79</v>
      </c>
      <c r="AM31" s="137" t="s">
        <v>27</v>
      </c>
      <c r="AN31" s="102">
        <v>88.9</v>
      </c>
      <c r="AO31" s="137" t="s">
        <v>20</v>
      </c>
      <c r="AP31" s="102">
        <v>88.9</v>
      </c>
      <c r="AQ31" s="137" t="s">
        <v>63</v>
      </c>
      <c r="AR31" s="102">
        <v>87.7</v>
      </c>
      <c r="AS31" s="137" t="s">
        <v>78</v>
      </c>
      <c r="AT31" s="102">
        <v>85</v>
      </c>
      <c r="AU31" s="137" t="s">
        <v>68</v>
      </c>
      <c r="AV31" s="102">
        <v>81.9</v>
      </c>
      <c r="AW31" s="137" t="s">
        <v>51</v>
      </c>
      <c r="AX31" s="102">
        <v>81.9</v>
      </c>
      <c r="AY31" s="128" t="s">
        <v>41</v>
      </c>
      <c r="AZ31" s="102">
        <v>81.1</v>
      </c>
      <c r="BA31" s="7"/>
    </row>
    <row r="32" spans="1:53" ht="21" customHeight="1">
      <c r="A32" s="11"/>
      <c r="B32" s="128" t="s">
        <v>67</v>
      </c>
      <c r="C32" s="102">
        <v>84.4</v>
      </c>
      <c r="D32" s="137" t="s">
        <v>155</v>
      </c>
      <c r="E32" s="102">
        <v>84</v>
      </c>
      <c r="F32" s="138" t="s">
        <v>38</v>
      </c>
      <c r="G32" s="104">
        <v>79.5</v>
      </c>
      <c r="H32" s="138" t="s">
        <v>24</v>
      </c>
      <c r="I32" s="104">
        <v>77.2</v>
      </c>
      <c r="J32" s="137" t="s">
        <v>21</v>
      </c>
      <c r="K32" s="102">
        <v>84.3</v>
      </c>
      <c r="L32" s="137" t="s">
        <v>36</v>
      </c>
      <c r="M32" s="102">
        <v>84.2</v>
      </c>
      <c r="N32" s="142" t="s">
        <v>18</v>
      </c>
      <c r="O32" s="101">
        <v>97.7</v>
      </c>
      <c r="P32" s="142" t="s">
        <v>46</v>
      </c>
      <c r="Q32" s="101">
        <v>99.8</v>
      </c>
      <c r="R32" s="142" t="s">
        <v>16</v>
      </c>
      <c r="S32" s="101">
        <v>93.1</v>
      </c>
      <c r="T32" s="137" t="s">
        <v>16</v>
      </c>
      <c r="U32" s="102">
        <v>87.6</v>
      </c>
      <c r="V32" s="137" t="s">
        <v>80</v>
      </c>
      <c r="W32" s="102">
        <v>82.2</v>
      </c>
      <c r="X32" s="137" t="s">
        <v>78</v>
      </c>
      <c r="Y32" s="102">
        <v>82.1</v>
      </c>
      <c r="Z32" s="41"/>
      <c r="AA32" s="138" t="s">
        <v>67</v>
      </c>
      <c r="AB32" s="104">
        <v>75.5</v>
      </c>
      <c r="AC32" s="138" t="s">
        <v>67</v>
      </c>
      <c r="AD32" s="104">
        <v>76.6</v>
      </c>
      <c r="AE32" s="138" t="s">
        <v>38</v>
      </c>
      <c r="AF32" s="104">
        <v>75.5</v>
      </c>
      <c r="AG32" s="138" t="s">
        <v>58</v>
      </c>
      <c r="AH32" s="104">
        <v>76.8</v>
      </c>
      <c r="AI32" s="138" t="s">
        <v>30</v>
      </c>
      <c r="AJ32" s="104">
        <v>79.5</v>
      </c>
      <c r="AK32" s="138" t="s">
        <v>36</v>
      </c>
      <c r="AL32" s="104">
        <v>78.6</v>
      </c>
      <c r="AM32" s="137" t="s">
        <v>16</v>
      </c>
      <c r="AN32" s="102">
        <v>88.2</v>
      </c>
      <c r="AO32" s="137" t="s">
        <v>78</v>
      </c>
      <c r="AP32" s="102">
        <v>88.8</v>
      </c>
      <c r="AQ32" s="137" t="s">
        <v>66</v>
      </c>
      <c r="AR32" s="102">
        <v>87.4</v>
      </c>
      <c r="AS32" s="137" t="s">
        <v>56</v>
      </c>
      <c r="AT32" s="102">
        <v>84.9</v>
      </c>
      <c r="AU32" s="137" t="s">
        <v>80</v>
      </c>
      <c r="AV32" s="102">
        <v>81.9</v>
      </c>
      <c r="AW32" s="137" t="s">
        <v>78</v>
      </c>
      <c r="AX32" s="102">
        <v>81.8</v>
      </c>
      <c r="AY32" s="128" t="s">
        <v>51</v>
      </c>
      <c r="AZ32" s="102">
        <v>80.9</v>
      </c>
      <c r="BA32" s="7"/>
    </row>
    <row r="33" spans="1:53" ht="21" customHeight="1">
      <c r="A33" s="11"/>
      <c r="B33" s="128" t="s">
        <v>58</v>
      </c>
      <c r="C33" s="102">
        <v>83.7</v>
      </c>
      <c r="D33" s="137" t="s">
        <v>24</v>
      </c>
      <c r="E33" s="102">
        <v>80.2</v>
      </c>
      <c r="F33" s="138" t="s">
        <v>24</v>
      </c>
      <c r="G33" s="104">
        <v>72</v>
      </c>
      <c r="H33" s="138" t="s">
        <v>58</v>
      </c>
      <c r="I33" s="104">
        <v>76.8</v>
      </c>
      <c r="J33" s="137" t="s">
        <v>36</v>
      </c>
      <c r="K33" s="102">
        <v>82.8</v>
      </c>
      <c r="L33" s="137" t="s">
        <v>34</v>
      </c>
      <c r="M33" s="102">
        <v>80.5</v>
      </c>
      <c r="N33" s="142" t="s">
        <v>27</v>
      </c>
      <c r="O33" s="101">
        <v>96.4</v>
      </c>
      <c r="P33" s="142" t="s">
        <v>57</v>
      </c>
      <c r="Q33" s="101">
        <v>99.7</v>
      </c>
      <c r="R33" s="142" t="s">
        <v>57</v>
      </c>
      <c r="S33" s="101">
        <v>92.9</v>
      </c>
      <c r="T33" s="137" t="s">
        <v>19</v>
      </c>
      <c r="U33" s="102">
        <v>87.2</v>
      </c>
      <c r="V33" s="137" t="s">
        <v>73</v>
      </c>
      <c r="W33" s="102">
        <v>81.9</v>
      </c>
      <c r="X33" s="137" t="s">
        <v>80</v>
      </c>
      <c r="Y33" s="102">
        <v>81.9</v>
      </c>
      <c r="Z33" s="41"/>
      <c r="AA33" s="138" t="s">
        <v>30</v>
      </c>
      <c r="AB33" s="104">
        <v>74.2</v>
      </c>
      <c r="AC33" s="138" t="s">
        <v>24</v>
      </c>
      <c r="AD33" s="104">
        <v>76.4</v>
      </c>
      <c r="AE33" s="139" t="s">
        <v>24</v>
      </c>
      <c r="AF33" s="103">
        <v>69.8</v>
      </c>
      <c r="AG33" s="138" t="s">
        <v>24</v>
      </c>
      <c r="AH33" s="104">
        <v>74.6</v>
      </c>
      <c r="AI33" s="138" t="s">
        <v>36</v>
      </c>
      <c r="AJ33" s="104">
        <v>78.2</v>
      </c>
      <c r="AK33" s="138" t="s">
        <v>34</v>
      </c>
      <c r="AL33" s="104">
        <v>74.8</v>
      </c>
      <c r="AM33" s="137" t="s">
        <v>21</v>
      </c>
      <c r="AN33" s="102">
        <v>87.9</v>
      </c>
      <c r="AO33" s="137" t="s">
        <v>66</v>
      </c>
      <c r="AP33" s="102">
        <v>88.6</v>
      </c>
      <c r="AQ33" s="137" t="s">
        <v>18</v>
      </c>
      <c r="AR33" s="102">
        <v>87.3</v>
      </c>
      <c r="AS33" s="137" t="s">
        <v>49</v>
      </c>
      <c r="AT33" s="102">
        <v>84.4</v>
      </c>
      <c r="AU33" s="137" t="s">
        <v>73</v>
      </c>
      <c r="AV33" s="102">
        <v>81.6</v>
      </c>
      <c r="AW33" s="137" t="s">
        <v>80</v>
      </c>
      <c r="AX33" s="102">
        <v>81.7</v>
      </c>
      <c r="AY33" s="128" t="s">
        <v>66</v>
      </c>
      <c r="AZ33" s="102">
        <v>80.7</v>
      </c>
      <c r="BA33" s="7"/>
    </row>
    <row r="34" spans="1:53" ht="21" customHeight="1">
      <c r="A34" s="11"/>
      <c r="B34" s="129" t="s">
        <v>39</v>
      </c>
      <c r="C34" s="104">
        <v>71.2</v>
      </c>
      <c r="D34" s="139" t="s">
        <v>39</v>
      </c>
      <c r="E34" s="103">
        <v>69.3</v>
      </c>
      <c r="F34" s="139" t="s">
        <v>39</v>
      </c>
      <c r="G34" s="103">
        <v>68.4</v>
      </c>
      <c r="H34" s="139" t="s">
        <v>39</v>
      </c>
      <c r="I34" s="103">
        <v>64.1</v>
      </c>
      <c r="J34" s="139" t="s">
        <v>39</v>
      </c>
      <c r="K34" s="103">
        <v>61.2</v>
      </c>
      <c r="L34" s="139" t="s">
        <v>39</v>
      </c>
      <c r="M34" s="103">
        <v>60.4</v>
      </c>
      <c r="N34" s="142" t="s">
        <v>16</v>
      </c>
      <c r="O34" s="101">
        <v>95</v>
      </c>
      <c r="P34" s="142" t="s">
        <v>52</v>
      </c>
      <c r="Q34" s="101">
        <v>99.2</v>
      </c>
      <c r="R34" s="142" t="s">
        <v>18</v>
      </c>
      <c r="S34" s="101">
        <v>92.7</v>
      </c>
      <c r="T34" s="137" t="s">
        <v>81</v>
      </c>
      <c r="U34" s="102">
        <v>87.1</v>
      </c>
      <c r="V34" s="137" t="s">
        <v>24</v>
      </c>
      <c r="W34" s="102">
        <v>81.7</v>
      </c>
      <c r="X34" s="137" t="s">
        <v>33</v>
      </c>
      <c r="Y34" s="102">
        <v>81.7</v>
      </c>
      <c r="Z34" s="41"/>
      <c r="AA34" s="138" t="s">
        <v>39</v>
      </c>
      <c r="AB34" s="104">
        <v>71.2</v>
      </c>
      <c r="AC34" s="139" t="s">
        <v>39</v>
      </c>
      <c r="AD34" s="103">
        <v>69.3</v>
      </c>
      <c r="AE34" s="139" t="s">
        <v>39</v>
      </c>
      <c r="AF34" s="103">
        <v>68.4</v>
      </c>
      <c r="AG34" s="139" t="s">
        <v>39</v>
      </c>
      <c r="AH34" s="103">
        <v>64.1</v>
      </c>
      <c r="AI34" s="139" t="s">
        <v>39</v>
      </c>
      <c r="AJ34" s="103">
        <v>61.2</v>
      </c>
      <c r="AK34" s="139" t="s">
        <v>39</v>
      </c>
      <c r="AL34" s="103">
        <v>60.4</v>
      </c>
      <c r="AM34" s="137" t="s">
        <v>53</v>
      </c>
      <c r="AN34" s="102">
        <v>87.8</v>
      </c>
      <c r="AO34" s="137" t="s">
        <v>46</v>
      </c>
      <c r="AP34" s="102">
        <v>88.4</v>
      </c>
      <c r="AQ34" s="137" t="s">
        <v>47</v>
      </c>
      <c r="AR34" s="102">
        <v>87.1</v>
      </c>
      <c r="AS34" s="137" t="s">
        <v>19</v>
      </c>
      <c r="AT34" s="102">
        <v>84.3</v>
      </c>
      <c r="AU34" s="137" t="s">
        <v>56</v>
      </c>
      <c r="AV34" s="102">
        <v>81.4</v>
      </c>
      <c r="AW34" s="137" t="s">
        <v>33</v>
      </c>
      <c r="AX34" s="102">
        <v>81.2</v>
      </c>
      <c r="AY34" s="128" t="s">
        <v>32</v>
      </c>
      <c r="AZ34" s="102">
        <v>80.6</v>
      </c>
      <c r="BA34" s="7"/>
    </row>
    <row r="35" spans="1:53" ht="21" customHeight="1">
      <c r="A35" s="11"/>
      <c r="B35" s="158"/>
      <c r="C35" s="97"/>
      <c r="D35" s="146"/>
      <c r="E35" s="97"/>
      <c r="F35" s="146"/>
      <c r="G35" s="97"/>
      <c r="H35" s="146"/>
      <c r="I35" s="97"/>
      <c r="J35" s="146"/>
      <c r="K35" s="97"/>
      <c r="L35" s="146"/>
      <c r="M35" s="97"/>
      <c r="N35" s="142" t="s">
        <v>21</v>
      </c>
      <c r="O35" s="101">
        <v>94.8</v>
      </c>
      <c r="P35" s="142" t="s">
        <v>24</v>
      </c>
      <c r="Q35" s="101">
        <v>99.1</v>
      </c>
      <c r="R35" s="142" t="s">
        <v>78</v>
      </c>
      <c r="S35" s="101">
        <v>92.5</v>
      </c>
      <c r="T35" s="137" t="s">
        <v>49</v>
      </c>
      <c r="U35" s="102">
        <v>87</v>
      </c>
      <c r="V35" s="137" t="s">
        <v>56</v>
      </c>
      <c r="W35" s="102">
        <v>81.6</v>
      </c>
      <c r="X35" s="137" t="s">
        <v>38</v>
      </c>
      <c r="Y35" s="102">
        <v>81.7</v>
      </c>
      <c r="Z35" s="41"/>
      <c r="AA35" s="146"/>
      <c r="AB35" s="97"/>
      <c r="AC35" s="146"/>
      <c r="AD35" s="97"/>
      <c r="AE35" s="146"/>
      <c r="AF35" s="96"/>
      <c r="AG35" s="146"/>
      <c r="AH35" s="96"/>
      <c r="AI35" s="146"/>
      <c r="AJ35" s="96"/>
      <c r="AK35" s="146"/>
      <c r="AL35" s="96"/>
      <c r="AM35" s="137" t="s">
        <v>65</v>
      </c>
      <c r="AN35" s="102">
        <v>86.2</v>
      </c>
      <c r="AO35" s="137" t="s">
        <v>52</v>
      </c>
      <c r="AP35" s="102">
        <v>88.4</v>
      </c>
      <c r="AQ35" s="137" t="s">
        <v>78</v>
      </c>
      <c r="AR35" s="102">
        <v>86.9</v>
      </c>
      <c r="AS35" s="137" t="s">
        <v>81</v>
      </c>
      <c r="AT35" s="102">
        <v>84.1</v>
      </c>
      <c r="AU35" s="137" t="s">
        <v>77</v>
      </c>
      <c r="AV35" s="102">
        <v>81.3</v>
      </c>
      <c r="AW35" s="137" t="s">
        <v>38</v>
      </c>
      <c r="AX35" s="102">
        <v>81.2</v>
      </c>
      <c r="AY35" s="128" t="s">
        <v>68</v>
      </c>
      <c r="AZ35" s="102">
        <v>80.6</v>
      </c>
      <c r="BA35" s="7"/>
    </row>
    <row r="36" spans="1:53" ht="21" customHeight="1">
      <c r="A36" s="11"/>
      <c r="B36" s="158"/>
      <c r="C36" s="97"/>
      <c r="D36" s="146"/>
      <c r="E36" s="97"/>
      <c r="F36" s="146"/>
      <c r="G36" s="97"/>
      <c r="H36" s="146"/>
      <c r="I36" s="97"/>
      <c r="J36" s="146"/>
      <c r="K36" s="97"/>
      <c r="L36" s="146"/>
      <c r="M36" s="97"/>
      <c r="N36" s="142" t="s">
        <v>41</v>
      </c>
      <c r="O36" s="101">
        <v>94.3</v>
      </c>
      <c r="P36" s="142" t="s">
        <v>69</v>
      </c>
      <c r="Q36" s="101">
        <v>98.5</v>
      </c>
      <c r="R36" s="142" t="s">
        <v>43</v>
      </c>
      <c r="S36" s="101">
        <v>92.2</v>
      </c>
      <c r="T36" s="137" t="s">
        <v>43</v>
      </c>
      <c r="U36" s="102">
        <v>86.9</v>
      </c>
      <c r="V36" s="137" t="s">
        <v>77</v>
      </c>
      <c r="W36" s="102">
        <v>81.6</v>
      </c>
      <c r="X36" s="137" t="s">
        <v>44</v>
      </c>
      <c r="Y36" s="102">
        <v>81.5</v>
      </c>
      <c r="Z36" s="41"/>
      <c r="AA36" s="146"/>
      <c r="AB36" s="97"/>
      <c r="AC36" s="146"/>
      <c r="AD36" s="97"/>
      <c r="AE36" s="146"/>
      <c r="AF36" s="96"/>
      <c r="AG36" s="146"/>
      <c r="AH36" s="96"/>
      <c r="AI36" s="146"/>
      <c r="AJ36" s="96"/>
      <c r="AK36" s="146"/>
      <c r="AL36" s="96"/>
      <c r="AM36" s="137" t="s">
        <v>26</v>
      </c>
      <c r="AN36" s="102">
        <v>85.8</v>
      </c>
      <c r="AO36" s="137" t="s">
        <v>27</v>
      </c>
      <c r="AP36" s="102">
        <v>87.9</v>
      </c>
      <c r="AQ36" s="137" t="s">
        <v>38</v>
      </c>
      <c r="AR36" s="102">
        <v>86.1</v>
      </c>
      <c r="AS36" s="137" t="s">
        <v>26</v>
      </c>
      <c r="AT36" s="102">
        <v>84</v>
      </c>
      <c r="AU36" s="137" t="s">
        <v>78</v>
      </c>
      <c r="AV36" s="102">
        <v>81.3</v>
      </c>
      <c r="AW36" s="137" t="s">
        <v>79</v>
      </c>
      <c r="AX36" s="102">
        <v>81.2</v>
      </c>
      <c r="AY36" s="128" t="s">
        <v>80</v>
      </c>
      <c r="AZ36" s="102">
        <v>80.5</v>
      </c>
      <c r="BA36" s="7"/>
    </row>
    <row r="37" spans="1:53" ht="21" customHeight="1">
      <c r="A37" s="11"/>
      <c r="B37" s="158"/>
      <c r="C37" s="97"/>
      <c r="D37" s="146"/>
      <c r="E37" s="97"/>
      <c r="F37" s="146"/>
      <c r="G37" s="97"/>
      <c r="H37" s="146"/>
      <c r="I37" s="97"/>
      <c r="J37" s="146"/>
      <c r="K37" s="97"/>
      <c r="L37" s="146"/>
      <c r="M37" s="97"/>
      <c r="N37" s="142" t="s">
        <v>60</v>
      </c>
      <c r="O37" s="101">
        <v>94.2</v>
      </c>
      <c r="P37" s="142" t="s">
        <v>27</v>
      </c>
      <c r="Q37" s="101">
        <v>98.1</v>
      </c>
      <c r="R37" s="142" t="s">
        <v>38</v>
      </c>
      <c r="S37" s="101">
        <v>92.1</v>
      </c>
      <c r="T37" s="137" t="s">
        <v>26</v>
      </c>
      <c r="U37" s="102">
        <v>86.3</v>
      </c>
      <c r="V37" s="137" t="s">
        <v>78</v>
      </c>
      <c r="W37" s="102">
        <v>81.6</v>
      </c>
      <c r="X37" s="137" t="s">
        <v>79</v>
      </c>
      <c r="Y37" s="102">
        <v>81.5</v>
      </c>
      <c r="Z37" s="41"/>
      <c r="AA37" s="146"/>
      <c r="AB37" s="97"/>
      <c r="AC37" s="146"/>
      <c r="AD37" s="97"/>
      <c r="AE37" s="146"/>
      <c r="AF37" s="96"/>
      <c r="AG37" s="146"/>
      <c r="AH37" s="96"/>
      <c r="AI37" s="146"/>
      <c r="AJ37" s="96"/>
      <c r="AK37" s="146"/>
      <c r="AL37" s="96"/>
      <c r="AM37" s="137" t="s">
        <v>60</v>
      </c>
      <c r="AN37" s="102">
        <v>85.6</v>
      </c>
      <c r="AO37" s="137" t="s">
        <v>57</v>
      </c>
      <c r="AP37" s="102">
        <v>87.9</v>
      </c>
      <c r="AQ37" s="137" t="s">
        <v>57</v>
      </c>
      <c r="AR37" s="102">
        <v>85.6</v>
      </c>
      <c r="AS37" s="137" t="s">
        <v>43</v>
      </c>
      <c r="AT37" s="102">
        <v>83.7</v>
      </c>
      <c r="AU37" s="137" t="s">
        <v>43</v>
      </c>
      <c r="AV37" s="102">
        <v>81.2</v>
      </c>
      <c r="AW37" s="137" t="s">
        <v>44</v>
      </c>
      <c r="AX37" s="102">
        <v>81</v>
      </c>
      <c r="AY37" s="128" t="s">
        <v>15</v>
      </c>
      <c r="AZ37" s="102">
        <v>80.4</v>
      </c>
      <c r="BA37" s="7"/>
    </row>
    <row r="38" spans="1:53" ht="21" customHeight="1">
      <c r="A38" s="11"/>
      <c r="B38" s="158"/>
      <c r="C38" s="97"/>
      <c r="D38" s="146"/>
      <c r="E38" s="97"/>
      <c r="F38" s="146"/>
      <c r="G38" s="97"/>
      <c r="H38" s="146"/>
      <c r="I38" s="97"/>
      <c r="J38" s="146"/>
      <c r="K38" s="97"/>
      <c r="L38" s="146"/>
      <c r="M38" s="97"/>
      <c r="N38" s="142" t="s">
        <v>42</v>
      </c>
      <c r="O38" s="101">
        <v>93.5</v>
      </c>
      <c r="P38" s="142" t="s">
        <v>20</v>
      </c>
      <c r="Q38" s="101">
        <v>97.7</v>
      </c>
      <c r="R38" s="142" t="s">
        <v>47</v>
      </c>
      <c r="S38" s="101">
        <v>92.1</v>
      </c>
      <c r="T38" s="137" t="s">
        <v>53</v>
      </c>
      <c r="U38" s="102">
        <v>85.2</v>
      </c>
      <c r="V38" s="137" t="s">
        <v>43</v>
      </c>
      <c r="W38" s="102">
        <v>81.4</v>
      </c>
      <c r="X38" s="137" t="s">
        <v>24</v>
      </c>
      <c r="Y38" s="102">
        <v>81</v>
      </c>
      <c r="Z38" s="41"/>
      <c r="AA38" s="146"/>
      <c r="AB38" s="97"/>
      <c r="AC38" s="146"/>
      <c r="AD38" s="97"/>
      <c r="AE38" s="146"/>
      <c r="AF38" s="96"/>
      <c r="AG38" s="146"/>
      <c r="AH38" s="96"/>
      <c r="AI38" s="146"/>
      <c r="AJ38" s="96"/>
      <c r="AK38" s="146"/>
      <c r="AL38" s="96"/>
      <c r="AM38" s="137" t="s">
        <v>15</v>
      </c>
      <c r="AN38" s="102">
        <v>85.2</v>
      </c>
      <c r="AO38" s="137" t="s">
        <v>82</v>
      </c>
      <c r="AP38" s="102">
        <v>86.7</v>
      </c>
      <c r="AQ38" s="137" t="s">
        <v>43</v>
      </c>
      <c r="AR38" s="102">
        <v>85.5</v>
      </c>
      <c r="AS38" s="137" t="s">
        <v>80</v>
      </c>
      <c r="AT38" s="102">
        <v>82.7</v>
      </c>
      <c r="AU38" s="137" t="s">
        <v>74</v>
      </c>
      <c r="AV38" s="102">
        <v>81.1</v>
      </c>
      <c r="AW38" s="137" t="s">
        <v>24</v>
      </c>
      <c r="AX38" s="102">
        <v>80.3</v>
      </c>
      <c r="AY38" s="128" t="s">
        <v>24</v>
      </c>
      <c r="AZ38" s="102">
        <v>80.2</v>
      </c>
      <c r="BA38" s="7"/>
    </row>
    <row r="39" spans="1:53" ht="21" customHeight="1">
      <c r="A39" s="11"/>
      <c r="B39" s="158"/>
      <c r="C39" s="97"/>
      <c r="D39" s="146"/>
      <c r="E39" s="97"/>
      <c r="F39" s="146"/>
      <c r="G39" s="97"/>
      <c r="H39" s="146"/>
      <c r="I39" s="97"/>
      <c r="J39" s="146"/>
      <c r="K39" s="97"/>
      <c r="L39" s="146"/>
      <c r="M39" s="97"/>
      <c r="N39" s="142" t="s">
        <v>44</v>
      </c>
      <c r="O39" s="101">
        <v>93.4</v>
      </c>
      <c r="P39" s="142" t="s">
        <v>56</v>
      </c>
      <c r="Q39" s="101">
        <v>97.2</v>
      </c>
      <c r="R39" s="142" t="s">
        <v>52</v>
      </c>
      <c r="S39" s="101">
        <v>91.2</v>
      </c>
      <c r="T39" s="137" t="s">
        <v>80</v>
      </c>
      <c r="U39" s="102">
        <v>85.1</v>
      </c>
      <c r="V39" s="137" t="s">
        <v>74</v>
      </c>
      <c r="W39" s="102">
        <v>81.4</v>
      </c>
      <c r="X39" s="138" t="s">
        <v>60</v>
      </c>
      <c r="Y39" s="104">
        <v>79.7</v>
      </c>
      <c r="Z39" s="41"/>
      <c r="AA39" s="146"/>
      <c r="AB39" s="97"/>
      <c r="AC39" s="146"/>
      <c r="AD39" s="97"/>
      <c r="AE39" s="146"/>
      <c r="AF39" s="96"/>
      <c r="AG39" s="146"/>
      <c r="AH39" s="96"/>
      <c r="AI39" s="146"/>
      <c r="AJ39" s="96"/>
      <c r="AK39" s="146"/>
      <c r="AL39" s="96"/>
      <c r="AM39" s="137" t="s">
        <v>41</v>
      </c>
      <c r="AN39" s="102">
        <v>85</v>
      </c>
      <c r="AO39" s="137" t="s">
        <v>16</v>
      </c>
      <c r="AP39" s="102">
        <v>85</v>
      </c>
      <c r="AQ39" s="137" t="s">
        <v>52</v>
      </c>
      <c r="AR39" s="102">
        <v>85.3</v>
      </c>
      <c r="AS39" s="137" t="s">
        <v>44</v>
      </c>
      <c r="AT39" s="102">
        <v>82.5</v>
      </c>
      <c r="AU39" s="137" t="s">
        <v>24</v>
      </c>
      <c r="AV39" s="102">
        <v>81</v>
      </c>
      <c r="AW39" s="138" t="s">
        <v>60</v>
      </c>
      <c r="AX39" s="104">
        <v>79.1</v>
      </c>
      <c r="AY39" s="128" t="s">
        <v>77</v>
      </c>
      <c r="AZ39" s="102">
        <v>80</v>
      </c>
      <c r="BA39" s="7"/>
    </row>
    <row r="40" spans="1:53" ht="21" customHeight="1">
      <c r="A40" s="11"/>
      <c r="B40" s="158"/>
      <c r="C40" s="97"/>
      <c r="D40" s="146"/>
      <c r="E40" s="97"/>
      <c r="F40" s="146"/>
      <c r="G40" s="97"/>
      <c r="H40" s="146"/>
      <c r="I40" s="97"/>
      <c r="J40" s="146"/>
      <c r="K40" s="97"/>
      <c r="L40" s="146"/>
      <c r="M40" s="97"/>
      <c r="N40" s="142" t="s">
        <v>45</v>
      </c>
      <c r="O40" s="101">
        <v>93.1</v>
      </c>
      <c r="P40" s="142" t="s">
        <v>82</v>
      </c>
      <c r="Q40" s="101">
        <v>96.8</v>
      </c>
      <c r="R40" s="142" t="s">
        <v>56</v>
      </c>
      <c r="S40" s="101">
        <v>90.9</v>
      </c>
      <c r="T40" s="137" t="s">
        <v>44</v>
      </c>
      <c r="U40" s="102">
        <v>85</v>
      </c>
      <c r="V40" s="137" t="s">
        <v>47</v>
      </c>
      <c r="W40" s="102">
        <v>81</v>
      </c>
      <c r="X40" s="138" t="s">
        <v>15</v>
      </c>
      <c r="Y40" s="104">
        <v>79.4</v>
      </c>
      <c r="Z40" s="41"/>
      <c r="AA40" s="146"/>
      <c r="AB40" s="97"/>
      <c r="AC40" s="146"/>
      <c r="AD40" s="97"/>
      <c r="AE40" s="146"/>
      <c r="AF40" s="96"/>
      <c r="AG40" s="146"/>
      <c r="AH40" s="96"/>
      <c r="AI40" s="146"/>
      <c r="AJ40" s="96"/>
      <c r="AK40" s="146"/>
      <c r="AL40" s="96"/>
      <c r="AM40" s="137" t="s">
        <v>44</v>
      </c>
      <c r="AN40" s="102">
        <v>85</v>
      </c>
      <c r="AO40" s="137" t="s">
        <v>18</v>
      </c>
      <c r="AP40" s="102">
        <v>85</v>
      </c>
      <c r="AQ40" s="137" t="s">
        <v>77</v>
      </c>
      <c r="AR40" s="102">
        <v>85.3</v>
      </c>
      <c r="AS40" s="137" t="s">
        <v>52</v>
      </c>
      <c r="AT40" s="102">
        <v>82.3</v>
      </c>
      <c r="AU40" s="137" t="s">
        <v>47</v>
      </c>
      <c r="AV40" s="102">
        <v>80.6</v>
      </c>
      <c r="AW40" s="138" t="s">
        <v>49</v>
      </c>
      <c r="AX40" s="104">
        <v>78.9</v>
      </c>
      <c r="AY40" s="129" t="s">
        <v>81</v>
      </c>
      <c r="AZ40" s="104">
        <v>79.8</v>
      </c>
      <c r="BA40" s="7"/>
    </row>
    <row r="41" spans="1:53" ht="21" customHeight="1">
      <c r="A41" s="11"/>
      <c r="B41" s="158"/>
      <c r="C41" s="97"/>
      <c r="D41" s="146"/>
      <c r="E41" s="97"/>
      <c r="F41" s="146"/>
      <c r="G41" s="97"/>
      <c r="H41" s="146"/>
      <c r="I41" s="97"/>
      <c r="J41" s="146"/>
      <c r="K41" s="97"/>
      <c r="L41" s="146"/>
      <c r="M41" s="97"/>
      <c r="N41" s="142" t="s">
        <v>15</v>
      </c>
      <c r="O41" s="101">
        <v>92.9</v>
      </c>
      <c r="P41" s="142" t="s">
        <v>77</v>
      </c>
      <c r="Q41" s="101">
        <v>95.9</v>
      </c>
      <c r="R41" s="142" t="s">
        <v>77</v>
      </c>
      <c r="S41" s="101">
        <v>90.4</v>
      </c>
      <c r="T41" s="137" t="s">
        <v>52</v>
      </c>
      <c r="U41" s="102">
        <v>84.9</v>
      </c>
      <c r="V41" s="137" t="s">
        <v>52</v>
      </c>
      <c r="W41" s="102">
        <v>80.5</v>
      </c>
      <c r="X41" s="138" t="s">
        <v>49</v>
      </c>
      <c r="Y41" s="104">
        <v>79.1</v>
      </c>
      <c r="Z41" s="41"/>
      <c r="AA41" s="146"/>
      <c r="AB41" s="97"/>
      <c r="AC41" s="146"/>
      <c r="AD41" s="97"/>
      <c r="AE41" s="146"/>
      <c r="AF41" s="96"/>
      <c r="AG41" s="146"/>
      <c r="AH41" s="96"/>
      <c r="AI41" s="146"/>
      <c r="AJ41" s="96"/>
      <c r="AK41" s="146"/>
      <c r="AL41" s="96"/>
      <c r="AM41" s="137" t="s">
        <v>42</v>
      </c>
      <c r="AN41" s="102">
        <v>84.8</v>
      </c>
      <c r="AO41" s="137" t="s">
        <v>56</v>
      </c>
      <c r="AP41" s="102">
        <v>84.9</v>
      </c>
      <c r="AQ41" s="137" t="s">
        <v>80</v>
      </c>
      <c r="AR41" s="102">
        <v>85.3</v>
      </c>
      <c r="AS41" s="137" t="s">
        <v>68</v>
      </c>
      <c r="AT41" s="102">
        <v>82.3</v>
      </c>
      <c r="AU41" s="137" t="s">
        <v>52</v>
      </c>
      <c r="AV41" s="102">
        <v>80.4</v>
      </c>
      <c r="AW41" s="138" t="s">
        <v>15</v>
      </c>
      <c r="AX41" s="104">
        <v>78.7</v>
      </c>
      <c r="AY41" s="129" t="s">
        <v>56</v>
      </c>
      <c r="AZ41" s="104">
        <v>78.9</v>
      </c>
      <c r="BA41" s="7"/>
    </row>
    <row r="42" spans="1:53" ht="21" customHeight="1">
      <c r="A42" s="11"/>
      <c r="B42" s="158"/>
      <c r="C42" s="97"/>
      <c r="D42" s="146"/>
      <c r="E42" s="97"/>
      <c r="F42" s="146"/>
      <c r="G42" s="97"/>
      <c r="H42" s="146"/>
      <c r="I42" s="97"/>
      <c r="J42" s="146"/>
      <c r="K42" s="97"/>
      <c r="L42" s="146"/>
      <c r="M42" s="97"/>
      <c r="N42" s="142" t="s">
        <v>67</v>
      </c>
      <c r="O42" s="101">
        <v>92.7</v>
      </c>
      <c r="P42" s="142" t="s">
        <v>44</v>
      </c>
      <c r="Q42" s="101">
        <v>95.2</v>
      </c>
      <c r="R42" s="142" t="s">
        <v>80</v>
      </c>
      <c r="S42" s="101">
        <v>90.1</v>
      </c>
      <c r="T42" s="137" t="s">
        <v>57</v>
      </c>
      <c r="U42" s="102">
        <v>84.8</v>
      </c>
      <c r="V42" s="137" t="s">
        <v>82</v>
      </c>
      <c r="W42" s="102">
        <v>80.1</v>
      </c>
      <c r="X42" s="138" t="s">
        <v>43</v>
      </c>
      <c r="Y42" s="104">
        <v>78.9</v>
      </c>
      <c r="Z42" s="41"/>
      <c r="AA42" s="146"/>
      <c r="AB42" s="97"/>
      <c r="AC42" s="146"/>
      <c r="AD42" s="97"/>
      <c r="AE42" s="146"/>
      <c r="AF42" s="96"/>
      <c r="AG42" s="146"/>
      <c r="AH42" s="96"/>
      <c r="AI42" s="146"/>
      <c r="AJ42" s="96"/>
      <c r="AK42" s="146"/>
      <c r="AL42" s="96"/>
      <c r="AM42" s="137" t="s">
        <v>54</v>
      </c>
      <c r="AN42" s="102">
        <v>84.7</v>
      </c>
      <c r="AO42" s="137" t="s">
        <v>48</v>
      </c>
      <c r="AP42" s="102">
        <v>83.9</v>
      </c>
      <c r="AQ42" s="137" t="s">
        <v>46</v>
      </c>
      <c r="AR42" s="102">
        <v>84.9</v>
      </c>
      <c r="AS42" s="137" t="s">
        <v>53</v>
      </c>
      <c r="AT42" s="102">
        <v>82.2</v>
      </c>
      <c r="AU42" s="137" t="s">
        <v>82</v>
      </c>
      <c r="AV42" s="102">
        <v>80.1</v>
      </c>
      <c r="AW42" s="138" t="s">
        <v>43</v>
      </c>
      <c r="AX42" s="104">
        <v>78.6</v>
      </c>
      <c r="AY42" s="129" t="s">
        <v>70</v>
      </c>
      <c r="AZ42" s="104">
        <v>78.7</v>
      </c>
      <c r="BA42" s="7"/>
    </row>
    <row r="43" spans="1:53" ht="21" customHeight="1">
      <c r="A43" s="11"/>
      <c r="B43" s="158"/>
      <c r="C43" s="97"/>
      <c r="D43" s="146"/>
      <c r="E43" s="97"/>
      <c r="F43" s="146"/>
      <c r="G43" s="97"/>
      <c r="H43" s="146"/>
      <c r="I43" s="97"/>
      <c r="J43" s="146"/>
      <c r="K43" s="97"/>
      <c r="L43" s="146"/>
      <c r="M43" s="97"/>
      <c r="N43" s="142" t="s">
        <v>54</v>
      </c>
      <c r="O43" s="101">
        <v>92.4</v>
      </c>
      <c r="P43" s="142" t="s">
        <v>18</v>
      </c>
      <c r="Q43" s="101">
        <v>94.1</v>
      </c>
      <c r="R43" s="137" t="s">
        <v>46</v>
      </c>
      <c r="S43" s="102">
        <v>89.9</v>
      </c>
      <c r="T43" s="137" t="s">
        <v>68</v>
      </c>
      <c r="U43" s="102">
        <v>84.7</v>
      </c>
      <c r="V43" s="138" t="s">
        <v>49</v>
      </c>
      <c r="W43" s="104">
        <v>79.7</v>
      </c>
      <c r="X43" s="138" t="s">
        <v>45</v>
      </c>
      <c r="Y43" s="104">
        <v>78.8</v>
      </c>
      <c r="Z43" s="41"/>
      <c r="AA43" s="146"/>
      <c r="AB43" s="97"/>
      <c r="AC43" s="146"/>
      <c r="AD43" s="97"/>
      <c r="AE43" s="146"/>
      <c r="AF43" s="96"/>
      <c r="AG43" s="146"/>
      <c r="AH43" s="96"/>
      <c r="AI43" s="146"/>
      <c r="AJ43" s="96"/>
      <c r="AK43" s="146"/>
      <c r="AL43" s="96"/>
      <c r="AM43" s="137" t="s">
        <v>45</v>
      </c>
      <c r="AN43" s="102">
        <v>83.8</v>
      </c>
      <c r="AO43" s="137" t="s">
        <v>44</v>
      </c>
      <c r="AP43" s="102">
        <v>83.8</v>
      </c>
      <c r="AQ43" s="137" t="s">
        <v>56</v>
      </c>
      <c r="AR43" s="102">
        <v>84.8</v>
      </c>
      <c r="AS43" s="137" t="s">
        <v>57</v>
      </c>
      <c r="AT43" s="102">
        <v>82</v>
      </c>
      <c r="AU43" s="138" t="s">
        <v>49</v>
      </c>
      <c r="AV43" s="104">
        <v>79.5</v>
      </c>
      <c r="AW43" s="138" t="s">
        <v>45</v>
      </c>
      <c r="AX43" s="104">
        <v>78.5</v>
      </c>
      <c r="AY43" s="129" t="s">
        <v>52</v>
      </c>
      <c r="AZ43" s="104">
        <v>78.6</v>
      </c>
      <c r="BA43" s="7"/>
    </row>
    <row r="44" spans="1:53" ht="21" customHeight="1">
      <c r="A44" s="11"/>
      <c r="B44" s="158"/>
      <c r="C44" s="97"/>
      <c r="D44" s="146"/>
      <c r="E44" s="97"/>
      <c r="F44" s="146"/>
      <c r="G44" s="97"/>
      <c r="H44" s="146"/>
      <c r="I44" s="97"/>
      <c r="J44" s="146"/>
      <c r="K44" s="97"/>
      <c r="L44" s="146"/>
      <c r="M44" s="97"/>
      <c r="N44" s="142" t="s">
        <v>26</v>
      </c>
      <c r="O44" s="101">
        <v>92.1</v>
      </c>
      <c r="P44" s="142" t="s">
        <v>68</v>
      </c>
      <c r="Q44" s="101">
        <v>94.1</v>
      </c>
      <c r="R44" s="137" t="s">
        <v>53</v>
      </c>
      <c r="S44" s="102">
        <v>89.9</v>
      </c>
      <c r="T44" s="137" t="s">
        <v>70</v>
      </c>
      <c r="U44" s="102">
        <v>84.2</v>
      </c>
      <c r="V44" s="138" t="s">
        <v>40</v>
      </c>
      <c r="W44" s="104">
        <v>79.6</v>
      </c>
      <c r="X44" s="138" t="s">
        <v>56</v>
      </c>
      <c r="Y44" s="104">
        <v>78.8</v>
      </c>
      <c r="Z44" s="41"/>
      <c r="AA44" s="146"/>
      <c r="AB44" s="97"/>
      <c r="AC44" s="146"/>
      <c r="AD44" s="97"/>
      <c r="AE44" s="146"/>
      <c r="AF44" s="96"/>
      <c r="AG44" s="146"/>
      <c r="AH44" s="96"/>
      <c r="AI44" s="146"/>
      <c r="AJ44" s="96"/>
      <c r="AK44" s="146"/>
      <c r="AL44" s="96"/>
      <c r="AM44" s="137" t="s">
        <v>67</v>
      </c>
      <c r="AN44" s="102">
        <v>83</v>
      </c>
      <c r="AO44" s="137" t="s">
        <v>77</v>
      </c>
      <c r="AP44" s="102">
        <v>83.8</v>
      </c>
      <c r="AQ44" s="137" t="s">
        <v>50</v>
      </c>
      <c r="AR44" s="102">
        <v>84.4</v>
      </c>
      <c r="AS44" s="137" t="s">
        <v>70</v>
      </c>
      <c r="AT44" s="102">
        <v>81.3</v>
      </c>
      <c r="AU44" s="138" t="s">
        <v>40</v>
      </c>
      <c r="AV44" s="104">
        <v>79.2</v>
      </c>
      <c r="AW44" s="138" t="s">
        <v>56</v>
      </c>
      <c r="AX44" s="104">
        <v>78.5</v>
      </c>
      <c r="AY44" s="129" t="s">
        <v>29</v>
      </c>
      <c r="AZ44" s="104">
        <v>78.3</v>
      </c>
      <c r="BA44" s="7"/>
    </row>
    <row r="45" spans="1:53" ht="21" customHeight="1">
      <c r="A45" s="11"/>
      <c r="B45" s="158"/>
      <c r="C45" s="97"/>
      <c r="D45" s="146"/>
      <c r="E45" s="97"/>
      <c r="F45" s="146"/>
      <c r="G45" s="97"/>
      <c r="H45" s="146"/>
      <c r="I45" s="97"/>
      <c r="J45" s="146"/>
      <c r="K45" s="97"/>
      <c r="L45" s="146"/>
      <c r="M45" s="97"/>
      <c r="N45" s="142" t="s">
        <v>58</v>
      </c>
      <c r="O45" s="101">
        <v>91.6</v>
      </c>
      <c r="P45" s="142" t="s">
        <v>48</v>
      </c>
      <c r="Q45" s="101">
        <v>93.6</v>
      </c>
      <c r="R45" s="137" t="s">
        <v>50</v>
      </c>
      <c r="S45" s="102">
        <v>89.5</v>
      </c>
      <c r="T45" s="137" t="s">
        <v>46</v>
      </c>
      <c r="U45" s="102">
        <v>83.2</v>
      </c>
      <c r="V45" s="138" t="s">
        <v>26</v>
      </c>
      <c r="W45" s="104">
        <v>79</v>
      </c>
      <c r="X45" s="138" t="s">
        <v>68</v>
      </c>
      <c r="Y45" s="104">
        <v>78.4</v>
      </c>
      <c r="Z45" s="41"/>
      <c r="AA45" s="146"/>
      <c r="AB45" s="97"/>
      <c r="AC45" s="146"/>
      <c r="AD45" s="97"/>
      <c r="AE45" s="146"/>
      <c r="AF45" s="96"/>
      <c r="AG45" s="146"/>
      <c r="AH45" s="96"/>
      <c r="AI45" s="146"/>
      <c r="AJ45" s="96"/>
      <c r="AK45" s="146"/>
      <c r="AL45" s="96"/>
      <c r="AM45" s="137" t="s">
        <v>58</v>
      </c>
      <c r="AN45" s="102">
        <v>82.2</v>
      </c>
      <c r="AO45" s="137" t="s">
        <v>68</v>
      </c>
      <c r="AP45" s="102">
        <v>83.7</v>
      </c>
      <c r="AQ45" s="137" t="s">
        <v>53</v>
      </c>
      <c r="AR45" s="102">
        <v>84</v>
      </c>
      <c r="AS45" s="137" t="s">
        <v>46</v>
      </c>
      <c r="AT45" s="102">
        <v>80.7</v>
      </c>
      <c r="AU45" s="138" t="s">
        <v>26</v>
      </c>
      <c r="AV45" s="104">
        <v>78.7</v>
      </c>
      <c r="AW45" s="138" t="s">
        <v>52</v>
      </c>
      <c r="AX45" s="104">
        <v>78</v>
      </c>
      <c r="AY45" s="129" t="s">
        <v>33</v>
      </c>
      <c r="AZ45" s="104">
        <v>78.2</v>
      </c>
      <c r="BA45" s="7"/>
    </row>
    <row r="46" spans="1:53" ht="21" customHeight="1">
      <c r="A46" s="11"/>
      <c r="B46" s="158"/>
      <c r="C46" s="97"/>
      <c r="D46" s="146"/>
      <c r="E46" s="97"/>
      <c r="F46" s="146"/>
      <c r="G46" s="97"/>
      <c r="H46" s="146"/>
      <c r="I46" s="97"/>
      <c r="J46" s="146"/>
      <c r="K46" s="97"/>
      <c r="L46" s="146"/>
      <c r="M46" s="97"/>
      <c r="N46" s="142" t="s">
        <v>38</v>
      </c>
      <c r="O46" s="101">
        <v>91.2</v>
      </c>
      <c r="P46" s="142" t="s">
        <v>41</v>
      </c>
      <c r="Q46" s="101">
        <v>93.3</v>
      </c>
      <c r="R46" s="137" t="s">
        <v>69</v>
      </c>
      <c r="S46" s="102">
        <v>89</v>
      </c>
      <c r="T46" s="137" t="s">
        <v>48</v>
      </c>
      <c r="U46" s="102">
        <v>82.8</v>
      </c>
      <c r="V46" s="138" t="s">
        <v>45</v>
      </c>
      <c r="W46" s="104">
        <v>78.7</v>
      </c>
      <c r="X46" s="138" t="s">
        <v>40</v>
      </c>
      <c r="Y46" s="104">
        <v>78.1</v>
      </c>
      <c r="Z46" s="41"/>
      <c r="AA46" s="146"/>
      <c r="AB46" s="97"/>
      <c r="AC46" s="146"/>
      <c r="AD46" s="97"/>
      <c r="AE46" s="146"/>
      <c r="AF46" s="96"/>
      <c r="AG46" s="146"/>
      <c r="AH46" s="96"/>
      <c r="AI46" s="146"/>
      <c r="AJ46" s="96"/>
      <c r="AK46" s="146"/>
      <c r="AL46" s="96"/>
      <c r="AM46" s="137" t="s">
        <v>38</v>
      </c>
      <c r="AN46" s="102">
        <v>81.2</v>
      </c>
      <c r="AO46" s="137" t="s">
        <v>69</v>
      </c>
      <c r="AP46" s="102">
        <v>83.3</v>
      </c>
      <c r="AQ46" s="137" t="s">
        <v>68</v>
      </c>
      <c r="AR46" s="102">
        <v>83.8</v>
      </c>
      <c r="AS46" s="137" t="s">
        <v>37</v>
      </c>
      <c r="AT46" s="102">
        <v>80.6</v>
      </c>
      <c r="AU46" s="138" t="s">
        <v>45</v>
      </c>
      <c r="AV46" s="104">
        <v>78.4</v>
      </c>
      <c r="AW46" s="138" t="s">
        <v>68</v>
      </c>
      <c r="AX46" s="104">
        <v>78</v>
      </c>
      <c r="AY46" s="129" t="s">
        <v>42</v>
      </c>
      <c r="AZ46" s="104">
        <v>78.1</v>
      </c>
      <c r="BA46" s="7"/>
    </row>
    <row r="47" spans="1:53" ht="21" customHeight="1">
      <c r="A47" s="11"/>
      <c r="B47" s="158"/>
      <c r="C47" s="97"/>
      <c r="D47" s="146"/>
      <c r="E47" s="97"/>
      <c r="F47" s="146"/>
      <c r="G47" s="97"/>
      <c r="H47" s="146"/>
      <c r="I47" s="97"/>
      <c r="J47" s="146"/>
      <c r="K47" s="97"/>
      <c r="L47" s="146"/>
      <c r="M47" s="97"/>
      <c r="N47" s="137" t="s">
        <v>59</v>
      </c>
      <c r="O47" s="102">
        <v>89.7</v>
      </c>
      <c r="P47" s="142" t="s">
        <v>16</v>
      </c>
      <c r="Q47" s="101">
        <v>93.2</v>
      </c>
      <c r="R47" s="137" t="s">
        <v>68</v>
      </c>
      <c r="S47" s="102">
        <v>88.8</v>
      </c>
      <c r="T47" s="137" t="s">
        <v>37</v>
      </c>
      <c r="U47" s="102">
        <v>82.7</v>
      </c>
      <c r="V47" s="138" t="s">
        <v>50</v>
      </c>
      <c r="W47" s="104">
        <v>77.9</v>
      </c>
      <c r="X47" s="138" t="s">
        <v>52</v>
      </c>
      <c r="Y47" s="104">
        <v>78.1</v>
      </c>
      <c r="Z47" s="41"/>
      <c r="AA47" s="146"/>
      <c r="AB47" s="97"/>
      <c r="AC47" s="146"/>
      <c r="AD47" s="97"/>
      <c r="AE47" s="146"/>
      <c r="AF47" s="96"/>
      <c r="AG47" s="146"/>
      <c r="AH47" s="96"/>
      <c r="AI47" s="146"/>
      <c r="AJ47" s="96"/>
      <c r="AK47" s="146"/>
      <c r="AL47" s="96"/>
      <c r="AM47" s="137" t="s">
        <v>109</v>
      </c>
      <c r="AN47" s="102">
        <v>80.9</v>
      </c>
      <c r="AO47" s="137" t="s">
        <v>26</v>
      </c>
      <c r="AP47" s="102">
        <v>83.1</v>
      </c>
      <c r="AQ47" s="137" t="s">
        <v>48</v>
      </c>
      <c r="AR47" s="102">
        <v>83.6</v>
      </c>
      <c r="AS47" s="137" t="s">
        <v>48</v>
      </c>
      <c r="AT47" s="102">
        <v>80.5</v>
      </c>
      <c r="AU47" s="138" t="s">
        <v>42</v>
      </c>
      <c r="AV47" s="104">
        <v>77.5</v>
      </c>
      <c r="AW47" s="138" t="s">
        <v>40</v>
      </c>
      <c r="AX47" s="104">
        <v>77.7</v>
      </c>
      <c r="AY47" s="129" t="s">
        <v>45</v>
      </c>
      <c r="AZ47" s="104">
        <v>77.9</v>
      </c>
      <c r="BA47" s="7"/>
    </row>
    <row r="48" spans="1:53" ht="21" customHeight="1">
      <c r="A48" s="11"/>
      <c r="B48" s="158"/>
      <c r="C48" s="97"/>
      <c r="D48" s="146"/>
      <c r="E48" s="97"/>
      <c r="F48" s="146"/>
      <c r="G48" s="97"/>
      <c r="H48" s="146"/>
      <c r="I48" s="97"/>
      <c r="J48" s="146"/>
      <c r="K48" s="97"/>
      <c r="L48" s="146"/>
      <c r="M48" s="97"/>
      <c r="N48" s="137" t="s">
        <v>109</v>
      </c>
      <c r="O48" s="102">
        <v>89.5</v>
      </c>
      <c r="P48" s="142" t="s">
        <v>37</v>
      </c>
      <c r="Q48" s="101">
        <v>92.8</v>
      </c>
      <c r="R48" s="137" t="s">
        <v>15</v>
      </c>
      <c r="S48" s="102">
        <v>88.5</v>
      </c>
      <c r="T48" s="137" t="s">
        <v>45</v>
      </c>
      <c r="U48" s="102">
        <v>82.5</v>
      </c>
      <c r="V48" s="138" t="s">
        <v>38</v>
      </c>
      <c r="W48" s="104">
        <v>77.7</v>
      </c>
      <c r="X48" s="138" t="s">
        <v>82</v>
      </c>
      <c r="Y48" s="104">
        <v>77.7</v>
      </c>
      <c r="Z48" s="41"/>
      <c r="AA48" s="146"/>
      <c r="AB48" s="97"/>
      <c r="AC48" s="146"/>
      <c r="AD48" s="97"/>
      <c r="AE48" s="146"/>
      <c r="AF48" s="96"/>
      <c r="AG48" s="146"/>
      <c r="AH48" s="96"/>
      <c r="AI48" s="146"/>
      <c r="AJ48" s="96"/>
      <c r="AK48" s="146"/>
      <c r="AL48" s="96"/>
      <c r="AM48" s="138" t="s">
        <v>59</v>
      </c>
      <c r="AN48" s="104">
        <v>79.7</v>
      </c>
      <c r="AO48" s="137" t="s">
        <v>15</v>
      </c>
      <c r="AP48" s="102">
        <v>82.8</v>
      </c>
      <c r="AQ48" s="137" t="s">
        <v>26</v>
      </c>
      <c r="AR48" s="102">
        <v>83.4</v>
      </c>
      <c r="AS48" s="137" t="s">
        <v>77</v>
      </c>
      <c r="AT48" s="102">
        <v>80.1</v>
      </c>
      <c r="AU48" s="138" t="s">
        <v>50</v>
      </c>
      <c r="AV48" s="104">
        <v>77.5</v>
      </c>
      <c r="AW48" s="138" t="s">
        <v>82</v>
      </c>
      <c r="AX48" s="104">
        <v>77.6</v>
      </c>
      <c r="AY48" s="129" t="s">
        <v>49</v>
      </c>
      <c r="AZ48" s="104">
        <v>77.8</v>
      </c>
      <c r="BA48" s="7"/>
    </row>
    <row r="49" spans="1:53" ht="21" customHeight="1">
      <c r="A49" s="11"/>
      <c r="B49" s="158"/>
      <c r="C49" s="97"/>
      <c r="D49" s="146"/>
      <c r="E49" s="97"/>
      <c r="F49" s="146"/>
      <c r="G49" s="97"/>
      <c r="H49" s="146"/>
      <c r="I49" s="97"/>
      <c r="J49" s="146"/>
      <c r="K49" s="97"/>
      <c r="L49" s="146"/>
      <c r="M49" s="97"/>
      <c r="N49" s="137" t="s">
        <v>36</v>
      </c>
      <c r="O49" s="102">
        <v>85.5</v>
      </c>
      <c r="P49" s="142" t="s">
        <v>15</v>
      </c>
      <c r="Q49" s="101">
        <v>92.6</v>
      </c>
      <c r="R49" s="137" t="s">
        <v>26</v>
      </c>
      <c r="S49" s="102">
        <v>88.1</v>
      </c>
      <c r="T49" s="137" t="s">
        <v>77</v>
      </c>
      <c r="U49" s="102">
        <v>82.5</v>
      </c>
      <c r="V49" s="138" t="s">
        <v>42</v>
      </c>
      <c r="W49" s="104">
        <v>77.5</v>
      </c>
      <c r="X49" s="138" t="s">
        <v>47</v>
      </c>
      <c r="Y49" s="104">
        <v>77.6</v>
      </c>
      <c r="Z49" s="41"/>
      <c r="AA49" s="146"/>
      <c r="AB49" s="97"/>
      <c r="AC49" s="146"/>
      <c r="AD49" s="97"/>
      <c r="AE49" s="146"/>
      <c r="AF49" s="96"/>
      <c r="AG49" s="146"/>
      <c r="AH49" s="96"/>
      <c r="AI49" s="146"/>
      <c r="AJ49" s="96"/>
      <c r="AK49" s="146"/>
      <c r="AL49" s="96"/>
      <c r="AM49" s="138" t="s">
        <v>36</v>
      </c>
      <c r="AN49" s="104">
        <v>77.7</v>
      </c>
      <c r="AO49" s="137" t="s">
        <v>41</v>
      </c>
      <c r="AP49" s="102">
        <v>80.8</v>
      </c>
      <c r="AQ49" s="137" t="s">
        <v>15</v>
      </c>
      <c r="AR49" s="102">
        <v>83.3</v>
      </c>
      <c r="AS49" s="138" t="s">
        <v>33</v>
      </c>
      <c r="AT49" s="104">
        <v>79.9</v>
      </c>
      <c r="AU49" s="138" t="s">
        <v>38</v>
      </c>
      <c r="AV49" s="104">
        <v>77.2</v>
      </c>
      <c r="AW49" s="138" t="s">
        <v>47</v>
      </c>
      <c r="AX49" s="104">
        <v>77.2</v>
      </c>
      <c r="AY49" s="129" t="s">
        <v>69</v>
      </c>
      <c r="AZ49" s="104">
        <v>77.7</v>
      </c>
      <c r="BA49" s="7"/>
    </row>
    <row r="50" spans="1:53" ht="21" customHeight="1">
      <c r="A50" s="11"/>
      <c r="B50" s="158"/>
      <c r="C50" s="97"/>
      <c r="D50" s="146"/>
      <c r="E50" s="97"/>
      <c r="F50" s="146"/>
      <c r="G50" s="97"/>
      <c r="H50" s="146"/>
      <c r="I50" s="97"/>
      <c r="J50" s="146"/>
      <c r="K50" s="97"/>
      <c r="L50" s="146"/>
      <c r="M50" s="97"/>
      <c r="N50" s="137" t="s">
        <v>30</v>
      </c>
      <c r="O50" s="102">
        <v>85.2</v>
      </c>
      <c r="P50" s="142" t="s">
        <v>65</v>
      </c>
      <c r="Q50" s="101">
        <v>92.1</v>
      </c>
      <c r="R50" s="137" t="s">
        <v>48</v>
      </c>
      <c r="S50" s="102">
        <v>88.1</v>
      </c>
      <c r="T50" s="137" t="s">
        <v>40</v>
      </c>
      <c r="U50" s="102">
        <v>81.8</v>
      </c>
      <c r="V50" s="138" t="s">
        <v>60</v>
      </c>
      <c r="W50" s="104">
        <v>77.5</v>
      </c>
      <c r="X50" s="138" t="s">
        <v>77</v>
      </c>
      <c r="Y50" s="104">
        <v>77.3</v>
      </c>
      <c r="Z50" s="41"/>
      <c r="AA50" s="146"/>
      <c r="AB50" s="97"/>
      <c r="AC50" s="146"/>
      <c r="AD50" s="97"/>
      <c r="AE50" s="146"/>
      <c r="AF50" s="96"/>
      <c r="AG50" s="146"/>
      <c r="AH50" s="96"/>
      <c r="AI50" s="146"/>
      <c r="AJ50" s="96"/>
      <c r="AK50" s="146"/>
      <c r="AL50" s="96"/>
      <c r="AM50" s="138" t="s">
        <v>34</v>
      </c>
      <c r="AN50" s="104">
        <v>76.4</v>
      </c>
      <c r="AO50" s="137" t="s">
        <v>71</v>
      </c>
      <c r="AP50" s="102">
        <v>80.6</v>
      </c>
      <c r="AQ50" s="137" t="s">
        <v>33</v>
      </c>
      <c r="AR50" s="102">
        <v>82.7</v>
      </c>
      <c r="AS50" s="138" t="s">
        <v>45</v>
      </c>
      <c r="AT50" s="104">
        <v>79.8</v>
      </c>
      <c r="AU50" s="138" t="s">
        <v>48</v>
      </c>
      <c r="AV50" s="104">
        <v>77</v>
      </c>
      <c r="AW50" s="138" t="s">
        <v>77</v>
      </c>
      <c r="AX50" s="104">
        <v>77</v>
      </c>
      <c r="AY50" s="129" t="s">
        <v>53</v>
      </c>
      <c r="AZ50" s="104">
        <v>77.6</v>
      </c>
      <c r="BA50" s="7"/>
    </row>
    <row r="51" spans="1:53" ht="21" customHeight="1">
      <c r="A51" s="11"/>
      <c r="B51" s="158"/>
      <c r="C51" s="97"/>
      <c r="D51" s="146"/>
      <c r="E51" s="97"/>
      <c r="F51" s="146"/>
      <c r="G51" s="97"/>
      <c r="H51" s="146"/>
      <c r="I51" s="97"/>
      <c r="J51" s="146"/>
      <c r="K51" s="97"/>
      <c r="L51" s="146"/>
      <c r="M51" s="97"/>
      <c r="N51" s="137" t="s">
        <v>34</v>
      </c>
      <c r="O51" s="102">
        <v>84.2</v>
      </c>
      <c r="P51" s="142" t="s">
        <v>38</v>
      </c>
      <c r="Q51" s="101">
        <v>91.9</v>
      </c>
      <c r="R51" s="137" t="s">
        <v>60</v>
      </c>
      <c r="S51" s="102">
        <v>87.7</v>
      </c>
      <c r="T51" s="137" t="s">
        <v>50</v>
      </c>
      <c r="U51" s="102">
        <v>81.6</v>
      </c>
      <c r="V51" s="138" t="s">
        <v>48</v>
      </c>
      <c r="W51" s="104">
        <v>77.4</v>
      </c>
      <c r="X51" s="138" t="s">
        <v>21</v>
      </c>
      <c r="Y51" s="104">
        <v>77</v>
      </c>
      <c r="Z51" s="41"/>
      <c r="AA51" s="146"/>
      <c r="AB51" s="97"/>
      <c r="AC51" s="146"/>
      <c r="AD51" s="97"/>
      <c r="AE51" s="146"/>
      <c r="AF51" s="96"/>
      <c r="AG51" s="146"/>
      <c r="AH51" s="96"/>
      <c r="AI51" s="146"/>
      <c r="AJ51" s="96"/>
      <c r="AK51" s="146"/>
      <c r="AL51" s="96"/>
      <c r="AM51" s="138" t="s">
        <v>30</v>
      </c>
      <c r="AN51" s="104">
        <v>75.6</v>
      </c>
      <c r="AO51" s="138" t="s">
        <v>37</v>
      </c>
      <c r="AP51" s="104">
        <v>79.9</v>
      </c>
      <c r="AQ51" s="137" t="s">
        <v>60</v>
      </c>
      <c r="AR51" s="102">
        <v>82.2</v>
      </c>
      <c r="AS51" s="138" t="s">
        <v>50</v>
      </c>
      <c r="AT51" s="104">
        <v>79.1</v>
      </c>
      <c r="AU51" s="138" t="s">
        <v>60</v>
      </c>
      <c r="AV51" s="104">
        <v>76.9</v>
      </c>
      <c r="AW51" s="138" t="s">
        <v>21</v>
      </c>
      <c r="AX51" s="104">
        <v>76.3</v>
      </c>
      <c r="AY51" s="129" t="s">
        <v>82</v>
      </c>
      <c r="AZ51" s="104">
        <v>77.6</v>
      </c>
      <c r="BA51" s="7"/>
    </row>
    <row r="52" spans="1:53" ht="21" customHeight="1">
      <c r="A52" s="31"/>
      <c r="B52" s="159"/>
      <c r="C52" s="98"/>
      <c r="D52" s="152"/>
      <c r="E52" s="98"/>
      <c r="F52" s="152"/>
      <c r="G52" s="98"/>
      <c r="H52" s="152"/>
      <c r="I52" s="98"/>
      <c r="J52" s="152"/>
      <c r="K52" s="105"/>
      <c r="L52" s="152"/>
      <c r="M52" s="105"/>
      <c r="N52" s="165" t="s">
        <v>39</v>
      </c>
      <c r="O52" s="106">
        <v>57.7</v>
      </c>
      <c r="P52" s="166" t="s">
        <v>26</v>
      </c>
      <c r="Q52" s="107">
        <v>91.5</v>
      </c>
      <c r="R52" s="169" t="s">
        <v>33</v>
      </c>
      <c r="S52" s="110">
        <v>86.9</v>
      </c>
      <c r="T52" s="137" t="s">
        <v>15</v>
      </c>
      <c r="U52" s="102">
        <v>81.4</v>
      </c>
      <c r="V52" s="138" t="s">
        <v>15</v>
      </c>
      <c r="W52" s="104">
        <v>77.2</v>
      </c>
      <c r="X52" s="138" t="s">
        <v>32</v>
      </c>
      <c r="Y52" s="104">
        <v>76.5</v>
      </c>
      <c r="Z52" s="41"/>
      <c r="AA52" s="152"/>
      <c r="AB52" s="98"/>
      <c r="AC52" s="152"/>
      <c r="AD52" s="98"/>
      <c r="AE52" s="146"/>
      <c r="AF52" s="96"/>
      <c r="AG52" s="146"/>
      <c r="AH52" s="96"/>
      <c r="AI52" s="146"/>
      <c r="AJ52" s="96"/>
      <c r="AK52" s="146"/>
      <c r="AL52" s="96"/>
      <c r="AM52" s="139" t="s">
        <v>39</v>
      </c>
      <c r="AN52" s="103">
        <v>57.7</v>
      </c>
      <c r="AO52" s="138" t="s">
        <v>50</v>
      </c>
      <c r="AP52" s="104">
        <v>79.6</v>
      </c>
      <c r="AQ52" s="137" t="s">
        <v>69</v>
      </c>
      <c r="AR52" s="102">
        <v>82.2</v>
      </c>
      <c r="AS52" s="138" t="s">
        <v>15</v>
      </c>
      <c r="AT52" s="104">
        <v>78.8</v>
      </c>
      <c r="AU52" s="138" t="s">
        <v>57</v>
      </c>
      <c r="AV52" s="104">
        <v>76.6</v>
      </c>
      <c r="AW52" s="138" t="s">
        <v>32</v>
      </c>
      <c r="AX52" s="104">
        <v>76.1</v>
      </c>
      <c r="AY52" s="129" t="s">
        <v>37</v>
      </c>
      <c r="AZ52" s="104">
        <v>75.5</v>
      </c>
      <c r="BA52" s="7"/>
    </row>
    <row r="53" spans="1:53" ht="21" customHeight="1">
      <c r="A53" s="31"/>
      <c r="B53" s="159"/>
      <c r="C53" s="98"/>
      <c r="D53" s="152"/>
      <c r="E53" s="98"/>
      <c r="F53" s="152"/>
      <c r="G53" s="98"/>
      <c r="H53" s="152"/>
      <c r="I53" s="98"/>
      <c r="J53" s="152"/>
      <c r="K53" s="105"/>
      <c r="L53" s="152"/>
      <c r="M53" s="105"/>
      <c r="N53" s="152"/>
      <c r="O53" s="105"/>
      <c r="P53" s="166" t="s">
        <v>71</v>
      </c>
      <c r="Q53" s="107">
        <v>91.5</v>
      </c>
      <c r="R53" s="169" t="s">
        <v>58</v>
      </c>
      <c r="S53" s="110">
        <v>86.9</v>
      </c>
      <c r="T53" s="137" t="s">
        <v>38</v>
      </c>
      <c r="U53" s="102">
        <v>80.3</v>
      </c>
      <c r="V53" s="138" t="s">
        <v>57</v>
      </c>
      <c r="W53" s="104">
        <v>76.7</v>
      </c>
      <c r="X53" s="138" t="s">
        <v>48</v>
      </c>
      <c r="Y53" s="104">
        <v>76.4</v>
      </c>
      <c r="Z53" s="41"/>
      <c r="AA53" s="152"/>
      <c r="AB53" s="98"/>
      <c r="AC53" s="152"/>
      <c r="AD53" s="98"/>
      <c r="AE53" s="146"/>
      <c r="AF53" s="96"/>
      <c r="AG53" s="146"/>
      <c r="AH53" s="96"/>
      <c r="AI53" s="146"/>
      <c r="AJ53" s="96"/>
      <c r="AK53" s="146"/>
      <c r="AL53" s="96"/>
      <c r="AM53" s="146"/>
      <c r="AN53" s="96"/>
      <c r="AO53" s="138" t="s">
        <v>38</v>
      </c>
      <c r="AP53" s="104">
        <v>79</v>
      </c>
      <c r="AQ53" s="137" t="s">
        <v>44</v>
      </c>
      <c r="AR53" s="102">
        <v>81.2</v>
      </c>
      <c r="AS53" s="138" t="s">
        <v>40</v>
      </c>
      <c r="AT53" s="104">
        <v>78.8</v>
      </c>
      <c r="AU53" s="138" t="s">
        <v>15</v>
      </c>
      <c r="AV53" s="104">
        <v>76.3</v>
      </c>
      <c r="AW53" s="138" t="s">
        <v>42</v>
      </c>
      <c r="AX53" s="104">
        <v>76.1</v>
      </c>
      <c r="AY53" s="129" t="s">
        <v>40</v>
      </c>
      <c r="AZ53" s="104">
        <v>75.5</v>
      </c>
      <c r="BA53" s="7"/>
    </row>
    <row r="54" spans="1:53" ht="21" customHeight="1">
      <c r="A54" s="31"/>
      <c r="B54" s="159"/>
      <c r="C54" s="98"/>
      <c r="D54" s="152"/>
      <c r="E54" s="98"/>
      <c r="F54" s="152"/>
      <c r="G54" s="98"/>
      <c r="H54" s="152"/>
      <c r="I54" s="98"/>
      <c r="J54" s="152"/>
      <c r="K54" s="105"/>
      <c r="L54" s="152"/>
      <c r="M54" s="105"/>
      <c r="N54" s="152"/>
      <c r="O54" s="105"/>
      <c r="P54" s="166" t="s">
        <v>67</v>
      </c>
      <c r="Q54" s="107">
        <v>90.6</v>
      </c>
      <c r="R54" s="169" t="s">
        <v>71</v>
      </c>
      <c r="S54" s="110">
        <v>86.8</v>
      </c>
      <c r="T54" s="137" t="s">
        <v>21</v>
      </c>
      <c r="U54" s="102">
        <v>80.1</v>
      </c>
      <c r="V54" s="138" t="s">
        <v>44</v>
      </c>
      <c r="W54" s="104">
        <v>76.4</v>
      </c>
      <c r="X54" s="138" t="s">
        <v>54</v>
      </c>
      <c r="Y54" s="104">
        <v>76.4</v>
      </c>
      <c r="Z54" s="41"/>
      <c r="AA54" s="152"/>
      <c r="AB54" s="98"/>
      <c r="AC54" s="152"/>
      <c r="AD54" s="98"/>
      <c r="AE54" s="146"/>
      <c r="AF54" s="96"/>
      <c r="AG54" s="146"/>
      <c r="AH54" s="96"/>
      <c r="AI54" s="146"/>
      <c r="AJ54" s="96"/>
      <c r="AK54" s="146"/>
      <c r="AL54" s="96"/>
      <c r="AM54" s="146"/>
      <c r="AN54" s="96"/>
      <c r="AO54" s="138" t="s">
        <v>21</v>
      </c>
      <c r="AP54" s="104">
        <v>78.8</v>
      </c>
      <c r="AQ54" s="137" t="s">
        <v>71</v>
      </c>
      <c r="AR54" s="102">
        <v>81.1</v>
      </c>
      <c r="AS54" s="138" t="s">
        <v>21</v>
      </c>
      <c r="AT54" s="104">
        <v>77.7</v>
      </c>
      <c r="AU54" s="138" t="s">
        <v>44</v>
      </c>
      <c r="AV54" s="104">
        <v>76</v>
      </c>
      <c r="AW54" s="138" t="s">
        <v>48</v>
      </c>
      <c r="AX54" s="104">
        <v>76</v>
      </c>
      <c r="AY54" s="129" t="s">
        <v>46</v>
      </c>
      <c r="AZ54" s="104">
        <v>75.5</v>
      </c>
      <c r="BA54" s="7"/>
    </row>
    <row r="55" spans="1:53" ht="21" customHeight="1">
      <c r="A55" s="11"/>
      <c r="B55" s="160"/>
      <c r="C55" s="99"/>
      <c r="D55" s="153"/>
      <c r="E55" s="99"/>
      <c r="F55" s="153"/>
      <c r="G55" s="99"/>
      <c r="H55" s="153"/>
      <c r="I55" s="99"/>
      <c r="J55" s="153"/>
      <c r="K55" s="99"/>
      <c r="L55" s="153"/>
      <c r="M55" s="99"/>
      <c r="N55" s="153"/>
      <c r="O55" s="99"/>
      <c r="P55" s="167" t="s">
        <v>50</v>
      </c>
      <c r="Q55" s="108">
        <v>90.5</v>
      </c>
      <c r="R55" s="168" t="s">
        <v>44</v>
      </c>
      <c r="S55" s="109">
        <v>85.9</v>
      </c>
      <c r="T55" s="138" t="s">
        <v>33</v>
      </c>
      <c r="U55" s="104">
        <v>79.9</v>
      </c>
      <c r="V55" s="138" t="s">
        <v>46</v>
      </c>
      <c r="W55" s="104">
        <v>76.2</v>
      </c>
      <c r="X55" s="138" t="s">
        <v>46</v>
      </c>
      <c r="Y55" s="104">
        <v>76.3</v>
      </c>
      <c r="Z55" s="41"/>
      <c r="AA55" s="153"/>
      <c r="AB55" s="99"/>
      <c r="AC55" s="153"/>
      <c r="AD55" s="99"/>
      <c r="AE55" s="146"/>
      <c r="AF55" s="96"/>
      <c r="AG55" s="146"/>
      <c r="AH55" s="96"/>
      <c r="AI55" s="146"/>
      <c r="AJ55" s="96"/>
      <c r="AK55" s="146"/>
      <c r="AL55" s="96"/>
      <c r="AM55" s="146"/>
      <c r="AN55" s="96"/>
      <c r="AO55" s="138" t="s">
        <v>72</v>
      </c>
      <c r="AP55" s="104">
        <v>78.6</v>
      </c>
      <c r="AQ55" s="137" t="s">
        <v>58</v>
      </c>
      <c r="AR55" s="102">
        <v>80.9</v>
      </c>
      <c r="AS55" s="138" t="s">
        <v>38</v>
      </c>
      <c r="AT55" s="104">
        <v>77.5</v>
      </c>
      <c r="AU55" s="138" t="s">
        <v>46</v>
      </c>
      <c r="AV55" s="104">
        <v>75.8</v>
      </c>
      <c r="AW55" s="138" t="s">
        <v>46</v>
      </c>
      <c r="AX55" s="104">
        <v>75.9</v>
      </c>
      <c r="AY55" s="129" t="s">
        <v>50</v>
      </c>
      <c r="AZ55" s="104">
        <v>75.1</v>
      </c>
      <c r="BA55" s="7"/>
    </row>
    <row r="56" spans="1:53" ht="21" customHeight="1">
      <c r="A56" s="11"/>
      <c r="B56" s="160"/>
      <c r="C56" s="99"/>
      <c r="D56" s="153"/>
      <c r="E56" s="99"/>
      <c r="F56" s="153"/>
      <c r="G56" s="99"/>
      <c r="H56" s="153"/>
      <c r="I56" s="99"/>
      <c r="J56" s="153"/>
      <c r="K56" s="99"/>
      <c r="L56" s="153"/>
      <c r="M56" s="99"/>
      <c r="N56" s="153"/>
      <c r="O56" s="99"/>
      <c r="P56" s="168" t="s">
        <v>45</v>
      </c>
      <c r="Q56" s="109">
        <v>89.7</v>
      </c>
      <c r="R56" s="168" t="s">
        <v>37</v>
      </c>
      <c r="S56" s="109">
        <v>85.5</v>
      </c>
      <c r="T56" s="138" t="s">
        <v>60</v>
      </c>
      <c r="U56" s="104">
        <v>78.6</v>
      </c>
      <c r="V56" s="138" t="s">
        <v>58</v>
      </c>
      <c r="W56" s="104">
        <v>74.5</v>
      </c>
      <c r="X56" s="138" t="s">
        <v>42</v>
      </c>
      <c r="Y56" s="104">
        <v>76.1</v>
      </c>
      <c r="Z56" s="41"/>
      <c r="AA56" s="153"/>
      <c r="AB56" s="99"/>
      <c r="AC56" s="153"/>
      <c r="AD56" s="99"/>
      <c r="AE56" s="146"/>
      <c r="AF56" s="96"/>
      <c r="AG56" s="146"/>
      <c r="AH56" s="96"/>
      <c r="AI56" s="146"/>
      <c r="AJ56" s="96"/>
      <c r="AK56" s="146"/>
      <c r="AL56" s="96"/>
      <c r="AM56" s="146"/>
      <c r="AN56" s="96"/>
      <c r="AO56" s="138" t="s">
        <v>45</v>
      </c>
      <c r="AP56" s="104">
        <v>78.3</v>
      </c>
      <c r="AQ56" s="138" t="s">
        <v>37</v>
      </c>
      <c r="AR56" s="104">
        <v>79.9</v>
      </c>
      <c r="AS56" s="138" t="s">
        <v>60</v>
      </c>
      <c r="AT56" s="104">
        <v>76</v>
      </c>
      <c r="AU56" s="138" t="s">
        <v>58</v>
      </c>
      <c r="AV56" s="104">
        <v>74.5</v>
      </c>
      <c r="AW56" s="138" t="s">
        <v>54</v>
      </c>
      <c r="AX56" s="104">
        <v>75.9</v>
      </c>
      <c r="AY56" s="129" t="s">
        <v>58</v>
      </c>
      <c r="AZ56" s="104">
        <v>74.6</v>
      </c>
      <c r="BA56" s="7"/>
    </row>
    <row r="57" spans="1:53" ht="21" customHeight="1">
      <c r="A57" s="11"/>
      <c r="B57" s="160"/>
      <c r="C57" s="99"/>
      <c r="D57" s="153"/>
      <c r="E57" s="99"/>
      <c r="F57" s="153"/>
      <c r="G57" s="99"/>
      <c r="H57" s="153"/>
      <c r="I57" s="99"/>
      <c r="J57" s="153"/>
      <c r="K57" s="99"/>
      <c r="L57" s="153"/>
      <c r="M57" s="99"/>
      <c r="N57" s="153"/>
      <c r="O57" s="99"/>
      <c r="P57" s="168" t="s">
        <v>59</v>
      </c>
      <c r="Q57" s="109">
        <v>89.7</v>
      </c>
      <c r="R57" s="168" t="s">
        <v>72</v>
      </c>
      <c r="S57" s="109">
        <v>84.8</v>
      </c>
      <c r="T57" s="138" t="s">
        <v>41</v>
      </c>
      <c r="U57" s="104">
        <v>78.4</v>
      </c>
      <c r="V57" s="138" t="s">
        <v>71</v>
      </c>
      <c r="W57" s="104">
        <v>74.3</v>
      </c>
      <c r="X57" s="138" t="s">
        <v>50</v>
      </c>
      <c r="Y57" s="104">
        <v>76.1</v>
      </c>
      <c r="Z57" s="41"/>
      <c r="AA57" s="153"/>
      <c r="AB57" s="99"/>
      <c r="AC57" s="153"/>
      <c r="AD57" s="99"/>
      <c r="AE57" s="146"/>
      <c r="AF57" s="96"/>
      <c r="AG57" s="146"/>
      <c r="AH57" s="96"/>
      <c r="AI57" s="146"/>
      <c r="AJ57" s="96"/>
      <c r="AK57" s="146"/>
      <c r="AL57" s="96"/>
      <c r="AM57" s="146"/>
      <c r="AN57" s="96"/>
      <c r="AO57" s="138" t="s">
        <v>67</v>
      </c>
      <c r="AP57" s="104">
        <v>78</v>
      </c>
      <c r="AQ57" s="138" t="s">
        <v>72</v>
      </c>
      <c r="AR57" s="104">
        <v>79.5</v>
      </c>
      <c r="AS57" s="138" t="s">
        <v>41</v>
      </c>
      <c r="AT57" s="104">
        <v>75.7</v>
      </c>
      <c r="AU57" s="138" t="s">
        <v>71</v>
      </c>
      <c r="AV57" s="104">
        <v>74.1</v>
      </c>
      <c r="AW57" s="138" t="s">
        <v>50</v>
      </c>
      <c r="AX57" s="104">
        <v>75.7</v>
      </c>
      <c r="AY57" s="129" t="s">
        <v>48</v>
      </c>
      <c r="AZ57" s="104">
        <v>74.1</v>
      </c>
      <c r="BA57" s="7"/>
    </row>
    <row r="58" spans="1:53" ht="21" customHeight="1">
      <c r="A58" s="11"/>
      <c r="B58" s="160"/>
      <c r="C58" s="99"/>
      <c r="D58" s="153"/>
      <c r="E58" s="99"/>
      <c r="F58" s="153"/>
      <c r="G58" s="99"/>
      <c r="H58" s="153"/>
      <c r="I58" s="99"/>
      <c r="J58" s="153"/>
      <c r="K58" s="99"/>
      <c r="L58" s="153"/>
      <c r="M58" s="99"/>
      <c r="N58" s="153"/>
      <c r="O58" s="99"/>
      <c r="P58" s="168" t="s">
        <v>72</v>
      </c>
      <c r="Q58" s="109">
        <v>89.6</v>
      </c>
      <c r="R58" s="168" t="s">
        <v>45</v>
      </c>
      <c r="S58" s="109">
        <v>84</v>
      </c>
      <c r="T58" s="138" t="s">
        <v>54</v>
      </c>
      <c r="U58" s="104">
        <v>78.1</v>
      </c>
      <c r="V58" s="138" t="s">
        <v>54</v>
      </c>
      <c r="W58" s="104">
        <v>74.1</v>
      </c>
      <c r="X58" s="138" t="s">
        <v>57</v>
      </c>
      <c r="Y58" s="104">
        <v>75.8</v>
      </c>
      <c r="Z58" s="41"/>
      <c r="AA58" s="153"/>
      <c r="AB58" s="99"/>
      <c r="AC58" s="153"/>
      <c r="AD58" s="99"/>
      <c r="AE58" s="146"/>
      <c r="AF58" s="96"/>
      <c r="AG58" s="146"/>
      <c r="AH58" s="96"/>
      <c r="AI58" s="146"/>
      <c r="AJ58" s="96"/>
      <c r="AK58" s="146"/>
      <c r="AL58" s="96"/>
      <c r="AM58" s="146"/>
      <c r="AN58" s="96"/>
      <c r="AO58" s="138" t="s">
        <v>42</v>
      </c>
      <c r="AP58" s="104">
        <v>77.9</v>
      </c>
      <c r="AQ58" s="138" t="s">
        <v>45</v>
      </c>
      <c r="AR58" s="104">
        <v>78.8</v>
      </c>
      <c r="AS58" s="138" t="s">
        <v>54</v>
      </c>
      <c r="AT58" s="104">
        <v>75.7</v>
      </c>
      <c r="AU58" s="138" t="s">
        <v>54</v>
      </c>
      <c r="AV58" s="104">
        <v>73.6</v>
      </c>
      <c r="AW58" s="138" t="s">
        <v>57</v>
      </c>
      <c r="AX58" s="104">
        <v>75.6</v>
      </c>
      <c r="AY58" s="129" t="s">
        <v>47</v>
      </c>
      <c r="AZ58" s="104">
        <v>73.5</v>
      </c>
      <c r="BA58" s="7"/>
    </row>
    <row r="59" spans="1:53" ht="21" customHeight="1">
      <c r="A59" s="31"/>
      <c r="B59" s="159"/>
      <c r="C59" s="98"/>
      <c r="D59" s="152"/>
      <c r="E59" s="98"/>
      <c r="F59" s="152"/>
      <c r="G59" s="98"/>
      <c r="H59" s="152"/>
      <c r="I59" s="98"/>
      <c r="J59" s="152"/>
      <c r="K59" s="105"/>
      <c r="L59" s="152"/>
      <c r="M59" s="105"/>
      <c r="N59" s="152"/>
      <c r="O59" s="105"/>
      <c r="P59" s="169" t="s">
        <v>60</v>
      </c>
      <c r="Q59" s="110">
        <v>88.9</v>
      </c>
      <c r="R59" s="169" t="s">
        <v>28</v>
      </c>
      <c r="S59" s="110">
        <v>82.8</v>
      </c>
      <c r="T59" s="138" t="s">
        <v>58</v>
      </c>
      <c r="U59" s="104">
        <v>77.9</v>
      </c>
      <c r="V59" s="138" t="s">
        <v>32</v>
      </c>
      <c r="W59" s="104">
        <v>73.8</v>
      </c>
      <c r="X59" s="138" t="s">
        <v>53</v>
      </c>
      <c r="Y59" s="104">
        <v>75.1</v>
      </c>
      <c r="Z59" s="41"/>
      <c r="AA59" s="152"/>
      <c r="AB59" s="98"/>
      <c r="AC59" s="152"/>
      <c r="AD59" s="98"/>
      <c r="AE59" s="146"/>
      <c r="AF59" s="96"/>
      <c r="AG59" s="146"/>
      <c r="AH59" s="96"/>
      <c r="AI59" s="146"/>
      <c r="AJ59" s="96"/>
      <c r="AK59" s="146"/>
      <c r="AL59" s="96"/>
      <c r="AM59" s="146"/>
      <c r="AN59" s="96"/>
      <c r="AO59" s="138" t="s">
        <v>60</v>
      </c>
      <c r="AP59" s="104">
        <v>77.9</v>
      </c>
      <c r="AQ59" s="138" t="s">
        <v>42</v>
      </c>
      <c r="AR59" s="104">
        <v>77.8</v>
      </c>
      <c r="AS59" s="138" t="s">
        <v>42</v>
      </c>
      <c r="AT59" s="104">
        <v>75.6</v>
      </c>
      <c r="AU59" s="138" t="s">
        <v>32</v>
      </c>
      <c r="AV59" s="104">
        <v>73.3</v>
      </c>
      <c r="AW59" s="138" t="s">
        <v>53</v>
      </c>
      <c r="AX59" s="104">
        <v>74.7</v>
      </c>
      <c r="AY59" s="129" t="s">
        <v>54</v>
      </c>
      <c r="AZ59" s="104">
        <v>73.1</v>
      </c>
      <c r="BA59" s="7"/>
    </row>
    <row r="60" spans="1:53" ht="21" customHeight="1">
      <c r="A60" s="31"/>
      <c r="B60" s="159"/>
      <c r="C60" s="98"/>
      <c r="D60" s="152"/>
      <c r="E60" s="98"/>
      <c r="F60" s="152"/>
      <c r="G60" s="98"/>
      <c r="H60" s="152"/>
      <c r="I60" s="98"/>
      <c r="J60" s="152"/>
      <c r="K60" s="105"/>
      <c r="L60" s="152"/>
      <c r="M60" s="105"/>
      <c r="N60" s="152"/>
      <c r="O60" s="105"/>
      <c r="P60" s="169" t="s">
        <v>28</v>
      </c>
      <c r="Q60" s="110">
        <v>88</v>
      </c>
      <c r="R60" s="169" t="s">
        <v>65</v>
      </c>
      <c r="S60" s="110">
        <v>82.6</v>
      </c>
      <c r="T60" s="138" t="s">
        <v>42</v>
      </c>
      <c r="U60" s="104">
        <v>77.6</v>
      </c>
      <c r="V60" s="138" t="s">
        <v>33</v>
      </c>
      <c r="W60" s="104">
        <v>73.2</v>
      </c>
      <c r="X60" s="138" t="s">
        <v>29</v>
      </c>
      <c r="Y60" s="104">
        <v>74.5</v>
      </c>
      <c r="Z60" s="41"/>
      <c r="AA60" s="152"/>
      <c r="AB60" s="98"/>
      <c r="AC60" s="152"/>
      <c r="AD60" s="98"/>
      <c r="AE60" s="146"/>
      <c r="AF60" s="96"/>
      <c r="AG60" s="146"/>
      <c r="AH60" s="96"/>
      <c r="AI60" s="146"/>
      <c r="AJ60" s="96"/>
      <c r="AK60" s="146"/>
      <c r="AL60" s="96"/>
      <c r="AM60" s="146"/>
      <c r="AN60" s="96"/>
      <c r="AO60" s="138" t="s">
        <v>54</v>
      </c>
      <c r="AP60" s="104">
        <v>77.5</v>
      </c>
      <c r="AQ60" s="138" t="s">
        <v>28</v>
      </c>
      <c r="AR60" s="104">
        <v>77.5</v>
      </c>
      <c r="AS60" s="138" t="s">
        <v>58</v>
      </c>
      <c r="AT60" s="104">
        <v>75</v>
      </c>
      <c r="AU60" s="138" t="s">
        <v>33</v>
      </c>
      <c r="AV60" s="104">
        <v>73.2</v>
      </c>
      <c r="AW60" s="138" t="s">
        <v>29</v>
      </c>
      <c r="AX60" s="104">
        <v>74.5</v>
      </c>
      <c r="AY60" s="129" t="s">
        <v>67</v>
      </c>
      <c r="AZ60" s="104">
        <v>73</v>
      </c>
      <c r="BA60" s="7"/>
    </row>
    <row r="61" spans="1:53" ht="21" customHeight="1">
      <c r="A61" s="31"/>
      <c r="B61" s="159"/>
      <c r="C61" s="98"/>
      <c r="D61" s="152"/>
      <c r="E61" s="98"/>
      <c r="F61" s="152"/>
      <c r="G61" s="98"/>
      <c r="H61" s="152"/>
      <c r="I61" s="98"/>
      <c r="J61" s="152"/>
      <c r="K61" s="105"/>
      <c r="L61" s="152"/>
      <c r="M61" s="105"/>
      <c r="N61" s="152"/>
      <c r="O61" s="105"/>
      <c r="P61" s="169" t="s">
        <v>42</v>
      </c>
      <c r="Q61" s="110">
        <v>88</v>
      </c>
      <c r="R61" s="169" t="s">
        <v>41</v>
      </c>
      <c r="S61" s="110">
        <v>82.5</v>
      </c>
      <c r="T61" s="138" t="s">
        <v>71</v>
      </c>
      <c r="U61" s="104">
        <v>75.4</v>
      </c>
      <c r="V61" s="138" t="s">
        <v>37</v>
      </c>
      <c r="W61" s="104">
        <v>72.3</v>
      </c>
      <c r="X61" s="138" t="s">
        <v>37</v>
      </c>
      <c r="Y61" s="104">
        <v>74.3</v>
      </c>
      <c r="Z61" s="41"/>
      <c r="AA61" s="152"/>
      <c r="AB61" s="98"/>
      <c r="AC61" s="152"/>
      <c r="AD61" s="98"/>
      <c r="AE61" s="146"/>
      <c r="AF61" s="96"/>
      <c r="AG61" s="146"/>
      <c r="AH61" s="96"/>
      <c r="AI61" s="146"/>
      <c r="AJ61" s="96"/>
      <c r="AK61" s="146"/>
      <c r="AL61" s="96"/>
      <c r="AM61" s="146"/>
      <c r="AN61" s="96"/>
      <c r="AO61" s="138" t="s">
        <v>65</v>
      </c>
      <c r="AP61" s="104">
        <v>76.8</v>
      </c>
      <c r="AQ61" s="138" t="s">
        <v>36</v>
      </c>
      <c r="AR61" s="104">
        <v>77.4</v>
      </c>
      <c r="AS61" s="138" t="s">
        <v>71</v>
      </c>
      <c r="AT61" s="104">
        <v>72.9</v>
      </c>
      <c r="AU61" s="138" t="s">
        <v>37</v>
      </c>
      <c r="AV61" s="104">
        <v>71.8</v>
      </c>
      <c r="AW61" s="138" t="s">
        <v>37</v>
      </c>
      <c r="AX61" s="104">
        <v>73.8</v>
      </c>
      <c r="AY61" s="129" t="s">
        <v>57</v>
      </c>
      <c r="AZ61" s="104">
        <v>72.5</v>
      </c>
      <c r="BA61" s="7"/>
    </row>
    <row r="62" spans="1:53" ht="21" customHeight="1">
      <c r="A62" s="31"/>
      <c r="B62" s="159"/>
      <c r="C62" s="98"/>
      <c r="D62" s="152"/>
      <c r="E62" s="98"/>
      <c r="F62" s="152"/>
      <c r="G62" s="98"/>
      <c r="H62" s="152"/>
      <c r="I62" s="98"/>
      <c r="J62" s="152"/>
      <c r="K62" s="105"/>
      <c r="L62" s="152"/>
      <c r="M62" s="105"/>
      <c r="N62" s="152"/>
      <c r="O62" s="105"/>
      <c r="P62" s="169" t="s">
        <v>54</v>
      </c>
      <c r="Q62" s="110">
        <v>87.4</v>
      </c>
      <c r="R62" s="169" t="s">
        <v>42</v>
      </c>
      <c r="S62" s="110">
        <v>82.2</v>
      </c>
      <c r="T62" s="138" t="s">
        <v>59</v>
      </c>
      <c r="U62" s="104">
        <v>75.3</v>
      </c>
      <c r="V62" s="138" t="s">
        <v>59</v>
      </c>
      <c r="W62" s="104">
        <v>71</v>
      </c>
      <c r="X62" s="138" t="s">
        <v>72</v>
      </c>
      <c r="Y62" s="104">
        <v>72</v>
      </c>
      <c r="Z62" s="41"/>
      <c r="AA62" s="152"/>
      <c r="AB62" s="98"/>
      <c r="AC62" s="152"/>
      <c r="AD62" s="98"/>
      <c r="AE62" s="146"/>
      <c r="AF62" s="96"/>
      <c r="AG62" s="146"/>
      <c r="AH62" s="96"/>
      <c r="AI62" s="146"/>
      <c r="AJ62" s="96"/>
      <c r="AK62" s="146"/>
      <c r="AL62" s="96"/>
      <c r="AM62" s="146"/>
      <c r="AN62" s="96"/>
      <c r="AO62" s="138" t="s">
        <v>36</v>
      </c>
      <c r="AP62" s="104">
        <v>76.7</v>
      </c>
      <c r="AQ62" s="138" t="s">
        <v>41</v>
      </c>
      <c r="AR62" s="104">
        <v>77.3</v>
      </c>
      <c r="AS62" s="138" t="s">
        <v>30</v>
      </c>
      <c r="AT62" s="104">
        <v>72.7</v>
      </c>
      <c r="AU62" s="138" t="s">
        <v>29</v>
      </c>
      <c r="AV62" s="104">
        <v>70.7</v>
      </c>
      <c r="AW62" s="138" t="s">
        <v>72</v>
      </c>
      <c r="AX62" s="104">
        <v>71.6</v>
      </c>
      <c r="AY62" s="129" t="s">
        <v>44</v>
      </c>
      <c r="AZ62" s="104">
        <v>72.3</v>
      </c>
      <c r="BA62" s="7"/>
    </row>
    <row r="63" spans="1:53" ht="21" customHeight="1">
      <c r="A63" s="31"/>
      <c r="B63" s="159"/>
      <c r="C63" s="98"/>
      <c r="D63" s="152"/>
      <c r="E63" s="98"/>
      <c r="F63" s="152"/>
      <c r="G63" s="98"/>
      <c r="H63" s="152"/>
      <c r="I63" s="98"/>
      <c r="J63" s="152"/>
      <c r="K63" s="105"/>
      <c r="L63" s="152"/>
      <c r="M63" s="105"/>
      <c r="N63" s="152"/>
      <c r="O63" s="105"/>
      <c r="P63" s="169" t="s">
        <v>105</v>
      </c>
      <c r="Q63" s="110">
        <v>86.1</v>
      </c>
      <c r="R63" s="169" t="s">
        <v>67</v>
      </c>
      <c r="S63" s="110">
        <v>81.8</v>
      </c>
      <c r="T63" s="138" t="s">
        <v>29</v>
      </c>
      <c r="U63" s="104">
        <v>75</v>
      </c>
      <c r="V63" s="138" t="s">
        <v>29</v>
      </c>
      <c r="W63" s="104">
        <v>70.7</v>
      </c>
      <c r="X63" s="138" t="s">
        <v>71</v>
      </c>
      <c r="Y63" s="104">
        <v>71.7</v>
      </c>
      <c r="Z63" s="41"/>
      <c r="AA63" s="152"/>
      <c r="AB63" s="98"/>
      <c r="AC63" s="152"/>
      <c r="AD63" s="98"/>
      <c r="AE63" s="146"/>
      <c r="AF63" s="96"/>
      <c r="AG63" s="146"/>
      <c r="AH63" s="96"/>
      <c r="AI63" s="146"/>
      <c r="AJ63" s="96"/>
      <c r="AK63" s="146"/>
      <c r="AL63" s="96"/>
      <c r="AM63" s="146"/>
      <c r="AN63" s="96"/>
      <c r="AO63" s="138" t="s">
        <v>28</v>
      </c>
      <c r="AP63" s="104">
        <v>76.3</v>
      </c>
      <c r="AQ63" s="138" t="s">
        <v>54</v>
      </c>
      <c r="AR63" s="104">
        <v>76.1</v>
      </c>
      <c r="AS63" s="138" t="s">
        <v>59</v>
      </c>
      <c r="AT63" s="104">
        <v>72.6</v>
      </c>
      <c r="AU63" s="138" t="s">
        <v>59</v>
      </c>
      <c r="AV63" s="104">
        <v>70.7</v>
      </c>
      <c r="AW63" s="138" t="s">
        <v>71</v>
      </c>
      <c r="AX63" s="104">
        <v>71.4</v>
      </c>
      <c r="AY63" s="129" t="s">
        <v>72</v>
      </c>
      <c r="AZ63" s="104">
        <v>72.3</v>
      </c>
      <c r="BA63" s="7"/>
    </row>
    <row r="64" spans="1:53" ht="21" customHeight="1">
      <c r="A64" s="32"/>
      <c r="B64" s="159"/>
      <c r="C64" s="100"/>
      <c r="D64" s="152"/>
      <c r="E64" s="100"/>
      <c r="F64" s="152"/>
      <c r="G64" s="100"/>
      <c r="H64" s="152"/>
      <c r="I64" s="100"/>
      <c r="J64" s="152"/>
      <c r="K64" s="105"/>
      <c r="L64" s="152"/>
      <c r="M64" s="105"/>
      <c r="N64" s="152"/>
      <c r="O64" s="105"/>
      <c r="P64" s="169" t="s">
        <v>36</v>
      </c>
      <c r="Q64" s="110">
        <v>84.9</v>
      </c>
      <c r="R64" s="169" t="s">
        <v>59</v>
      </c>
      <c r="S64" s="110">
        <v>81.3</v>
      </c>
      <c r="T64" s="138" t="s">
        <v>72</v>
      </c>
      <c r="U64" s="104">
        <v>74.4</v>
      </c>
      <c r="V64" s="138" t="s">
        <v>65</v>
      </c>
      <c r="W64" s="104">
        <v>70.2</v>
      </c>
      <c r="X64" s="138" t="s">
        <v>65</v>
      </c>
      <c r="Y64" s="104">
        <v>70.8</v>
      </c>
      <c r="Z64" s="41"/>
      <c r="AA64" s="152"/>
      <c r="AB64" s="100"/>
      <c r="AC64" s="152"/>
      <c r="AD64" s="100"/>
      <c r="AE64" s="146"/>
      <c r="AF64" s="96"/>
      <c r="AG64" s="146"/>
      <c r="AH64" s="96"/>
      <c r="AI64" s="146"/>
      <c r="AJ64" s="96"/>
      <c r="AK64" s="146"/>
      <c r="AL64" s="96"/>
      <c r="AM64" s="146"/>
      <c r="AN64" s="96"/>
      <c r="AO64" s="138" t="s">
        <v>59</v>
      </c>
      <c r="AP64" s="104">
        <v>76.1</v>
      </c>
      <c r="AQ64" s="138" t="s">
        <v>65</v>
      </c>
      <c r="AR64" s="104">
        <v>76</v>
      </c>
      <c r="AS64" s="138" t="s">
        <v>29</v>
      </c>
      <c r="AT64" s="104">
        <v>72.5</v>
      </c>
      <c r="AU64" s="139" t="s">
        <v>65</v>
      </c>
      <c r="AV64" s="103">
        <v>69.9</v>
      </c>
      <c r="AW64" s="138" t="s">
        <v>58</v>
      </c>
      <c r="AX64" s="104">
        <v>70.4</v>
      </c>
      <c r="AY64" s="129" t="s">
        <v>71</v>
      </c>
      <c r="AZ64" s="104">
        <v>70.7</v>
      </c>
      <c r="BA64" s="7"/>
    </row>
    <row r="65" spans="1:53" ht="21" customHeight="1">
      <c r="A65" s="32"/>
      <c r="B65" s="159"/>
      <c r="C65" s="100"/>
      <c r="D65" s="152"/>
      <c r="E65" s="100"/>
      <c r="F65" s="152"/>
      <c r="G65" s="100"/>
      <c r="H65" s="152"/>
      <c r="I65" s="100"/>
      <c r="J65" s="152"/>
      <c r="K65" s="105"/>
      <c r="L65" s="152"/>
      <c r="M65" s="105"/>
      <c r="N65" s="152"/>
      <c r="O65" s="105"/>
      <c r="P65" s="169" t="s">
        <v>21</v>
      </c>
      <c r="Q65" s="110">
        <v>84.5</v>
      </c>
      <c r="R65" s="169" t="s">
        <v>54</v>
      </c>
      <c r="S65" s="110">
        <v>80.5</v>
      </c>
      <c r="T65" s="138" t="s">
        <v>67</v>
      </c>
      <c r="U65" s="104">
        <v>74.1</v>
      </c>
      <c r="V65" s="139" t="s">
        <v>72</v>
      </c>
      <c r="W65" s="103">
        <v>69.1</v>
      </c>
      <c r="X65" s="138" t="s">
        <v>58</v>
      </c>
      <c r="Y65" s="104">
        <v>70.4</v>
      </c>
      <c r="Z65" s="41"/>
      <c r="AA65" s="152"/>
      <c r="AB65" s="100"/>
      <c r="AC65" s="152"/>
      <c r="AD65" s="100"/>
      <c r="AE65" s="146"/>
      <c r="AF65" s="96"/>
      <c r="AG65" s="146"/>
      <c r="AH65" s="96"/>
      <c r="AI65" s="146"/>
      <c r="AJ65" s="96"/>
      <c r="AK65" s="146"/>
      <c r="AL65" s="96"/>
      <c r="AM65" s="146"/>
      <c r="AN65" s="96"/>
      <c r="AO65" s="138" t="s">
        <v>105</v>
      </c>
      <c r="AP65" s="104">
        <v>75.2</v>
      </c>
      <c r="AQ65" s="138" t="s">
        <v>67</v>
      </c>
      <c r="AR65" s="104">
        <v>76</v>
      </c>
      <c r="AS65" s="138" t="s">
        <v>72</v>
      </c>
      <c r="AT65" s="104">
        <v>71.9</v>
      </c>
      <c r="AU65" s="139" t="s">
        <v>72</v>
      </c>
      <c r="AV65" s="103">
        <v>68.7</v>
      </c>
      <c r="AW65" s="138" t="s">
        <v>65</v>
      </c>
      <c r="AX65" s="104">
        <v>70.4</v>
      </c>
      <c r="AY65" s="129" t="s">
        <v>65</v>
      </c>
      <c r="AZ65" s="104">
        <v>70</v>
      </c>
      <c r="BA65" s="7"/>
    </row>
    <row r="66" spans="1:53" ht="21" customHeight="1">
      <c r="A66" s="32"/>
      <c r="B66" s="159"/>
      <c r="C66" s="100"/>
      <c r="D66" s="152"/>
      <c r="E66" s="100"/>
      <c r="F66" s="152"/>
      <c r="G66" s="100"/>
      <c r="H66" s="152"/>
      <c r="I66" s="100"/>
      <c r="J66" s="152"/>
      <c r="K66" s="105"/>
      <c r="L66" s="152"/>
      <c r="M66" s="105"/>
      <c r="N66" s="152"/>
      <c r="O66" s="105"/>
      <c r="P66" s="169" t="s">
        <v>29</v>
      </c>
      <c r="Q66" s="110">
        <v>84</v>
      </c>
      <c r="R66" s="170" t="s">
        <v>36</v>
      </c>
      <c r="S66" s="111">
        <v>79.5</v>
      </c>
      <c r="T66" s="138" t="s">
        <v>65</v>
      </c>
      <c r="U66" s="104">
        <v>72.8</v>
      </c>
      <c r="V66" s="139" t="s">
        <v>67</v>
      </c>
      <c r="W66" s="103">
        <v>68.9</v>
      </c>
      <c r="X66" s="139" t="s">
        <v>59</v>
      </c>
      <c r="Y66" s="103">
        <v>68.8</v>
      </c>
      <c r="Z66" s="41"/>
      <c r="AA66" s="152"/>
      <c r="AB66" s="100"/>
      <c r="AC66" s="152"/>
      <c r="AD66" s="100"/>
      <c r="AE66" s="146"/>
      <c r="AF66" s="96"/>
      <c r="AG66" s="146"/>
      <c r="AH66" s="96"/>
      <c r="AI66" s="146"/>
      <c r="AJ66" s="96"/>
      <c r="AK66" s="146"/>
      <c r="AL66" s="96"/>
      <c r="AM66" s="146"/>
      <c r="AN66" s="96"/>
      <c r="AO66" s="138" t="s">
        <v>29</v>
      </c>
      <c r="AP66" s="104">
        <v>73.4</v>
      </c>
      <c r="AQ66" s="138" t="s">
        <v>59</v>
      </c>
      <c r="AR66" s="104">
        <v>75.5</v>
      </c>
      <c r="AS66" s="138" t="s">
        <v>36</v>
      </c>
      <c r="AT66" s="104">
        <v>71.8</v>
      </c>
      <c r="AU66" s="139" t="s">
        <v>67</v>
      </c>
      <c r="AV66" s="103">
        <v>68.6</v>
      </c>
      <c r="AW66" s="139" t="s">
        <v>59</v>
      </c>
      <c r="AX66" s="103">
        <v>68.4</v>
      </c>
      <c r="AY66" s="130" t="s">
        <v>59</v>
      </c>
      <c r="AZ66" s="103">
        <v>69.6</v>
      </c>
      <c r="BA66" s="7"/>
    </row>
    <row r="67" spans="1:53" ht="21" customHeight="1">
      <c r="A67" s="32"/>
      <c r="B67" s="159"/>
      <c r="C67" s="100"/>
      <c r="D67" s="152"/>
      <c r="E67" s="100"/>
      <c r="F67" s="152"/>
      <c r="G67" s="100"/>
      <c r="H67" s="152"/>
      <c r="I67" s="100"/>
      <c r="J67" s="152"/>
      <c r="K67" s="105"/>
      <c r="L67" s="152"/>
      <c r="M67" s="105"/>
      <c r="N67" s="152"/>
      <c r="O67" s="105"/>
      <c r="P67" s="169" t="s">
        <v>30</v>
      </c>
      <c r="Q67" s="110">
        <v>82.2</v>
      </c>
      <c r="R67" s="170" t="s">
        <v>32</v>
      </c>
      <c r="S67" s="111">
        <v>79.3</v>
      </c>
      <c r="T67" s="138" t="s">
        <v>30</v>
      </c>
      <c r="U67" s="104">
        <v>72.7</v>
      </c>
      <c r="V67" s="139" t="s">
        <v>36</v>
      </c>
      <c r="W67" s="103">
        <v>67.7</v>
      </c>
      <c r="X67" s="139" t="s">
        <v>67</v>
      </c>
      <c r="Y67" s="103">
        <v>68</v>
      </c>
      <c r="Z67" s="41"/>
      <c r="AA67" s="152"/>
      <c r="AB67" s="100"/>
      <c r="AC67" s="152"/>
      <c r="AD67" s="100"/>
      <c r="AE67" s="146"/>
      <c r="AF67" s="96"/>
      <c r="AG67" s="146"/>
      <c r="AH67" s="96"/>
      <c r="AI67" s="146"/>
      <c r="AJ67" s="96"/>
      <c r="AK67" s="146"/>
      <c r="AL67" s="96"/>
      <c r="AM67" s="146"/>
      <c r="AN67" s="96"/>
      <c r="AO67" s="138" t="s">
        <v>58</v>
      </c>
      <c r="AP67" s="104">
        <v>72.7</v>
      </c>
      <c r="AQ67" s="138" t="s">
        <v>21</v>
      </c>
      <c r="AR67" s="104">
        <v>75.1</v>
      </c>
      <c r="AS67" s="138" t="s">
        <v>67</v>
      </c>
      <c r="AT67" s="104">
        <v>71.5</v>
      </c>
      <c r="AU67" s="139" t="s">
        <v>30</v>
      </c>
      <c r="AV67" s="103">
        <v>67.1</v>
      </c>
      <c r="AW67" s="139" t="s">
        <v>67</v>
      </c>
      <c r="AX67" s="103">
        <v>67.7</v>
      </c>
      <c r="AY67" s="130" t="s">
        <v>60</v>
      </c>
      <c r="AZ67" s="103">
        <v>69.4</v>
      </c>
      <c r="BA67" s="7"/>
    </row>
    <row r="68" spans="1:53" ht="21" customHeight="1">
      <c r="A68" s="32"/>
      <c r="B68" s="159"/>
      <c r="C68" s="100"/>
      <c r="D68" s="152"/>
      <c r="E68" s="100"/>
      <c r="F68" s="152"/>
      <c r="G68" s="100"/>
      <c r="H68" s="152"/>
      <c r="I68" s="100"/>
      <c r="J68" s="152"/>
      <c r="K68" s="105"/>
      <c r="L68" s="152"/>
      <c r="M68" s="105"/>
      <c r="N68" s="152"/>
      <c r="O68" s="105"/>
      <c r="P68" s="169" t="s">
        <v>34</v>
      </c>
      <c r="Q68" s="110">
        <v>82.2</v>
      </c>
      <c r="R68" s="170" t="s">
        <v>21</v>
      </c>
      <c r="S68" s="111">
        <v>78.3</v>
      </c>
      <c r="T68" s="138" t="s">
        <v>36</v>
      </c>
      <c r="U68" s="104">
        <v>72.4</v>
      </c>
      <c r="V68" s="139" t="s">
        <v>30</v>
      </c>
      <c r="W68" s="103">
        <v>67.1</v>
      </c>
      <c r="X68" s="139" t="s">
        <v>28</v>
      </c>
      <c r="Y68" s="103">
        <v>67.3</v>
      </c>
      <c r="Z68" s="41"/>
      <c r="AA68" s="152"/>
      <c r="AB68" s="100"/>
      <c r="AC68" s="152"/>
      <c r="AD68" s="100"/>
      <c r="AE68" s="146"/>
      <c r="AF68" s="96"/>
      <c r="AG68" s="146"/>
      <c r="AH68" s="96"/>
      <c r="AI68" s="146"/>
      <c r="AJ68" s="96"/>
      <c r="AK68" s="146"/>
      <c r="AL68" s="96"/>
      <c r="AM68" s="146"/>
      <c r="AN68" s="96"/>
      <c r="AO68" s="138" t="s">
        <v>34</v>
      </c>
      <c r="AP68" s="104">
        <v>71.8</v>
      </c>
      <c r="AQ68" s="138" t="s">
        <v>32</v>
      </c>
      <c r="AR68" s="104">
        <v>74.5</v>
      </c>
      <c r="AS68" s="138" t="s">
        <v>65</v>
      </c>
      <c r="AT68" s="104">
        <v>71</v>
      </c>
      <c r="AU68" s="139" t="s">
        <v>36</v>
      </c>
      <c r="AV68" s="103">
        <v>67.1</v>
      </c>
      <c r="AW68" s="139" t="s">
        <v>28</v>
      </c>
      <c r="AX68" s="103">
        <v>66.9</v>
      </c>
      <c r="AY68" s="130" t="s">
        <v>36</v>
      </c>
      <c r="AZ68" s="103">
        <v>68.6</v>
      </c>
      <c r="BA68" s="7"/>
    </row>
    <row r="69" spans="1:53" ht="21" customHeight="1">
      <c r="A69" s="11"/>
      <c r="B69" s="158"/>
      <c r="C69" s="97"/>
      <c r="D69" s="146"/>
      <c r="E69" s="97"/>
      <c r="F69" s="146"/>
      <c r="G69" s="97"/>
      <c r="H69" s="146"/>
      <c r="I69" s="97"/>
      <c r="J69" s="146"/>
      <c r="K69" s="97"/>
      <c r="L69" s="146"/>
      <c r="M69" s="97"/>
      <c r="N69" s="146"/>
      <c r="O69" s="97"/>
      <c r="P69" s="137" t="s">
        <v>58</v>
      </c>
      <c r="Q69" s="102">
        <v>81.6</v>
      </c>
      <c r="R69" s="138" t="s">
        <v>29</v>
      </c>
      <c r="S69" s="104">
        <v>77.3</v>
      </c>
      <c r="T69" s="138" t="s">
        <v>32</v>
      </c>
      <c r="U69" s="104">
        <v>70.8</v>
      </c>
      <c r="V69" s="139" t="s">
        <v>53</v>
      </c>
      <c r="W69" s="103">
        <v>67</v>
      </c>
      <c r="X69" s="139" t="s">
        <v>36</v>
      </c>
      <c r="Y69" s="103">
        <v>67</v>
      </c>
      <c r="Z69" s="41"/>
      <c r="AA69" s="146"/>
      <c r="AB69" s="97"/>
      <c r="AC69" s="146"/>
      <c r="AD69" s="97"/>
      <c r="AE69" s="146"/>
      <c r="AF69" s="96"/>
      <c r="AG69" s="146"/>
      <c r="AH69" s="96"/>
      <c r="AI69" s="146"/>
      <c r="AJ69" s="96"/>
      <c r="AK69" s="146"/>
      <c r="AL69" s="96"/>
      <c r="AM69" s="146"/>
      <c r="AN69" s="96"/>
      <c r="AO69" s="139" t="s">
        <v>30</v>
      </c>
      <c r="AP69" s="103">
        <v>69.5</v>
      </c>
      <c r="AQ69" s="138" t="s">
        <v>29</v>
      </c>
      <c r="AR69" s="104">
        <v>72.7</v>
      </c>
      <c r="AS69" s="138" t="s">
        <v>32</v>
      </c>
      <c r="AT69" s="104">
        <v>70.8</v>
      </c>
      <c r="AU69" s="139" t="s">
        <v>53</v>
      </c>
      <c r="AV69" s="103">
        <v>66.8</v>
      </c>
      <c r="AW69" s="139" t="s">
        <v>36</v>
      </c>
      <c r="AX69" s="103">
        <v>66.4</v>
      </c>
      <c r="AY69" s="130" t="s">
        <v>28</v>
      </c>
      <c r="AZ69" s="103">
        <v>66.9</v>
      </c>
      <c r="BA69" s="7"/>
    </row>
    <row r="70" spans="1:53" ht="21" customHeight="1">
      <c r="A70" s="11"/>
      <c r="B70" s="158"/>
      <c r="C70" s="97"/>
      <c r="D70" s="146"/>
      <c r="E70" s="97"/>
      <c r="F70" s="146"/>
      <c r="G70" s="97"/>
      <c r="H70" s="146"/>
      <c r="I70" s="97"/>
      <c r="J70" s="146"/>
      <c r="K70" s="97"/>
      <c r="L70" s="146"/>
      <c r="M70" s="97"/>
      <c r="N70" s="146"/>
      <c r="O70" s="97"/>
      <c r="P70" s="138" t="s">
        <v>53</v>
      </c>
      <c r="Q70" s="104">
        <v>74</v>
      </c>
      <c r="R70" s="138" t="s">
        <v>30</v>
      </c>
      <c r="S70" s="104">
        <v>72.9</v>
      </c>
      <c r="T70" s="139" t="s">
        <v>28</v>
      </c>
      <c r="U70" s="103">
        <v>69.3</v>
      </c>
      <c r="V70" s="139" t="s">
        <v>28</v>
      </c>
      <c r="W70" s="103">
        <v>66.4</v>
      </c>
      <c r="X70" s="139" t="s">
        <v>34</v>
      </c>
      <c r="Y70" s="103">
        <v>66.7</v>
      </c>
      <c r="Z70" s="41"/>
      <c r="AA70" s="146"/>
      <c r="AB70" s="97"/>
      <c r="AC70" s="146"/>
      <c r="AD70" s="97"/>
      <c r="AE70" s="146"/>
      <c r="AF70" s="96"/>
      <c r="AG70" s="146"/>
      <c r="AH70" s="96"/>
      <c r="AI70" s="146"/>
      <c r="AJ70" s="96"/>
      <c r="AK70" s="146"/>
      <c r="AL70" s="96"/>
      <c r="AM70" s="146"/>
      <c r="AN70" s="96"/>
      <c r="AO70" s="139" t="s">
        <v>53</v>
      </c>
      <c r="AP70" s="103">
        <v>66.7</v>
      </c>
      <c r="AQ70" s="139" t="s">
        <v>31</v>
      </c>
      <c r="AR70" s="103">
        <v>68.5</v>
      </c>
      <c r="AS70" s="139" t="s">
        <v>35</v>
      </c>
      <c r="AT70" s="103">
        <v>69.2</v>
      </c>
      <c r="AU70" s="139" t="s">
        <v>28</v>
      </c>
      <c r="AV70" s="103">
        <v>66</v>
      </c>
      <c r="AW70" s="139" t="s">
        <v>34</v>
      </c>
      <c r="AX70" s="103">
        <v>66.1</v>
      </c>
      <c r="AY70" s="130" t="s">
        <v>31</v>
      </c>
      <c r="AZ70" s="103">
        <v>66</v>
      </c>
      <c r="BA70" s="7"/>
    </row>
    <row r="71" spans="1:53" ht="21" customHeight="1">
      <c r="A71" s="11"/>
      <c r="B71" s="158"/>
      <c r="C71" s="97"/>
      <c r="D71" s="146"/>
      <c r="E71" s="97"/>
      <c r="F71" s="146"/>
      <c r="G71" s="97"/>
      <c r="H71" s="146"/>
      <c r="I71" s="97"/>
      <c r="J71" s="146"/>
      <c r="K71" s="97"/>
      <c r="L71" s="146"/>
      <c r="M71" s="97"/>
      <c r="N71" s="146"/>
      <c r="O71" s="97"/>
      <c r="P71" s="139" t="s">
        <v>39</v>
      </c>
      <c r="Q71" s="103">
        <v>56.1</v>
      </c>
      <c r="R71" s="138" t="s">
        <v>31</v>
      </c>
      <c r="S71" s="104">
        <v>72.8</v>
      </c>
      <c r="T71" s="139" t="s">
        <v>35</v>
      </c>
      <c r="U71" s="103">
        <v>69.2</v>
      </c>
      <c r="V71" s="139" t="s">
        <v>34</v>
      </c>
      <c r="W71" s="103">
        <v>64.4</v>
      </c>
      <c r="X71" s="139" t="s">
        <v>31</v>
      </c>
      <c r="Y71" s="103">
        <v>63.1</v>
      </c>
      <c r="Z71" s="41"/>
      <c r="AA71" s="146"/>
      <c r="AB71" s="97"/>
      <c r="AC71" s="146"/>
      <c r="AD71" s="97"/>
      <c r="AE71" s="146"/>
      <c r="AF71" s="96"/>
      <c r="AG71" s="146"/>
      <c r="AH71" s="96"/>
      <c r="AI71" s="146"/>
      <c r="AJ71" s="96"/>
      <c r="AK71" s="146"/>
      <c r="AL71" s="96"/>
      <c r="AM71" s="146"/>
      <c r="AN71" s="96"/>
      <c r="AO71" s="139" t="s">
        <v>39</v>
      </c>
      <c r="AP71" s="103">
        <v>56.1</v>
      </c>
      <c r="AQ71" s="139" t="s">
        <v>30</v>
      </c>
      <c r="AR71" s="103">
        <v>68.1</v>
      </c>
      <c r="AS71" s="139" t="s">
        <v>34</v>
      </c>
      <c r="AT71" s="103">
        <v>67.5</v>
      </c>
      <c r="AU71" s="139" t="s">
        <v>34</v>
      </c>
      <c r="AV71" s="103">
        <v>63.9</v>
      </c>
      <c r="AW71" s="139" t="s">
        <v>31</v>
      </c>
      <c r="AX71" s="103">
        <v>62.7</v>
      </c>
      <c r="AY71" s="130" t="s">
        <v>34</v>
      </c>
      <c r="AZ71" s="103">
        <v>64.3</v>
      </c>
      <c r="BA71" s="7"/>
    </row>
    <row r="72" spans="1:53" ht="21" customHeight="1">
      <c r="A72" s="11"/>
      <c r="B72" s="158"/>
      <c r="C72" s="97"/>
      <c r="D72" s="146"/>
      <c r="E72" s="97"/>
      <c r="F72" s="146"/>
      <c r="G72" s="97"/>
      <c r="H72" s="146"/>
      <c r="I72" s="97"/>
      <c r="J72" s="146"/>
      <c r="K72" s="97"/>
      <c r="L72" s="146"/>
      <c r="M72" s="97"/>
      <c r="N72" s="146"/>
      <c r="O72" s="97"/>
      <c r="P72" s="146"/>
      <c r="Q72" s="96"/>
      <c r="R72" s="138" t="s">
        <v>34</v>
      </c>
      <c r="S72" s="104">
        <v>71.5</v>
      </c>
      <c r="T72" s="139" t="s">
        <v>34</v>
      </c>
      <c r="U72" s="103">
        <v>68.1</v>
      </c>
      <c r="V72" s="139" t="s">
        <v>31</v>
      </c>
      <c r="W72" s="103">
        <v>63.3</v>
      </c>
      <c r="X72" s="139" t="s">
        <v>30</v>
      </c>
      <c r="Y72" s="103">
        <v>59.7</v>
      </c>
      <c r="Z72" s="41"/>
      <c r="AA72" s="146"/>
      <c r="AB72" s="97"/>
      <c r="AC72" s="146"/>
      <c r="AD72" s="97"/>
      <c r="AE72" s="146"/>
      <c r="AF72" s="96"/>
      <c r="AG72" s="146"/>
      <c r="AH72" s="96"/>
      <c r="AI72" s="146"/>
      <c r="AJ72" s="96"/>
      <c r="AK72" s="146"/>
      <c r="AL72" s="96"/>
      <c r="AM72" s="146"/>
      <c r="AN72" s="96"/>
      <c r="AO72" s="144"/>
      <c r="AP72" s="97"/>
      <c r="AQ72" s="139" t="s">
        <v>34</v>
      </c>
      <c r="AR72" s="103">
        <v>67.3</v>
      </c>
      <c r="AS72" s="139" t="s">
        <v>28</v>
      </c>
      <c r="AT72" s="103">
        <v>67.3</v>
      </c>
      <c r="AU72" s="139" t="s">
        <v>31</v>
      </c>
      <c r="AV72" s="103">
        <v>62.9</v>
      </c>
      <c r="AW72" s="139" t="s">
        <v>30</v>
      </c>
      <c r="AX72" s="103">
        <v>59.7</v>
      </c>
      <c r="AY72" s="130" t="s">
        <v>30</v>
      </c>
      <c r="AZ72" s="103">
        <v>63.5</v>
      </c>
      <c r="BA72" s="7"/>
    </row>
    <row r="73" spans="1:53" ht="21" customHeight="1">
      <c r="A73" s="11"/>
      <c r="B73" s="158"/>
      <c r="C73" s="97"/>
      <c r="D73" s="146"/>
      <c r="E73" s="97"/>
      <c r="F73" s="146"/>
      <c r="G73" s="97"/>
      <c r="H73" s="146"/>
      <c r="I73" s="97"/>
      <c r="J73" s="146"/>
      <c r="K73" s="97"/>
      <c r="L73" s="146"/>
      <c r="M73" s="97"/>
      <c r="N73" s="146"/>
      <c r="O73" s="97"/>
      <c r="P73" s="146"/>
      <c r="Q73" s="96"/>
      <c r="R73" s="138" t="s">
        <v>35</v>
      </c>
      <c r="S73" s="104">
        <v>71.1</v>
      </c>
      <c r="T73" s="139" t="s">
        <v>31</v>
      </c>
      <c r="U73" s="103">
        <v>66.7</v>
      </c>
      <c r="V73" s="139" t="s">
        <v>35</v>
      </c>
      <c r="W73" s="103">
        <v>54.6</v>
      </c>
      <c r="X73" s="139" t="s">
        <v>35</v>
      </c>
      <c r="Y73" s="103">
        <v>55.2</v>
      </c>
      <c r="Z73" s="41"/>
      <c r="AA73" s="146"/>
      <c r="AB73" s="97"/>
      <c r="AC73" s="146"/>
      <c r="AD73" s="97"/>
      <c r="AE73" s="146"/>
      <c r="AF73" s="96"/>
      <c r="AG73" s="146"/>
      <c r="AH73" s="96"/>
      <c r="AI73" s="146"/>
      <c r="AJ73" s="96"/>
      <c r="AK73" s="146"/>
      <c r="AL73" s="96"/>
      <c r="AM73" s="146"/>
      <c r="AN73" s="96"/>
      <c r="AO73" s="144"/>
      <c r="AP73" s="97"/>
      <c r="AQ73" s="139" t="s">
        <v>35</v>
      </c>
      <c r="AR73" s="103">
        <v>67.1</v>
      </c>
      <c r="AS73" s="139" t="s">
        <v>31</v>
      </c>
      <c r="AT73" s="103">
        <v>64.6</v>
      </c>
      <c r="AU73" s="139" t="s">
        <v>35</v>
      </c>
      <c r="AV73" s="103">
        <v>54.6</v>
      </c>
      <c r="AW73" s="139" t="s">
        <v>35</v>
      </c>
      <c r="AX73" s="103">
        <v>55</v>
      </c>
      <c r="AY73" s="130" t="s">
        <v>35</v>
      </c>
      <c r="AZ73" s="103">
        <v>59.2</v>
      </c>
      <c r="BA73" s="7"/>
    </row>
    <row r="74" spans="1:53" ht="21" customHeight="1">
      <c r="A74" s="11"/>
      <c r="B74" s="171"/>
      <c r="C74" s="114"/>
      <c r="D74" s="147"/>
      <c r="E74" s="114"/>
      <c r="F74" s="147"/>
      <c r="G74" s="114"/>
      <c r="H74" s="147"/>
      <c r="I74" s="114"/>
      <c r="J74" s="147"/>
      <c r="K74" s="114"/>
      <c r="L74" s="147"/>
      <c r="M74" s="114"/>
      <c r="N74" s="147"/>
      <c r="O74" s="114"/>
      <c r="P74" s="147"/>
      <c r="Q74" s="117"/>
      <c r="R74" s="140" t="s">
        <v>39</v>
      </c>
      <c r="S74" s="120">
        <v>45.6</v>
      </c>
      <c r="T74" s="140" t="s">
        <v>39</v>
      </c>
      <c r="U74" s="120">
        <v>39.3</v>
      </c>
      <c r="V74" s="140" t="s">
        <v>39</v>
      </c>
      <c r="W74" s="120">
        <v>38.9</v>
      </c>
      <c r="X74" s="140" t="s">
        <v>39</v>
      </c>
      <c r="Y74" s="120">
        <v>35.8</v>
      </c>
      <c r="Z74" s="41"/>
      <c r="AA74" s="147"/>
      <c r="AB74" s="114"/>
      <c r="AC74" s="147"/>
      <c r="AD74" s="114"/>
      <c r="AE74" s="147"/>
      <c r="AF74" s="117"/>
      <c r="AG74" s="147"/>
      <c r="AH74" s="117"/>
      <c r="AI74" s="147"/>
      <c r="AJ74" s="117"/>
      <c r="AK74" s="147"/>
      <c r="AL74" s="117"/>
      <c r="AM74" s="147"/>
      <c r="AN74" s="117"/>
      <c r="AO74" s="145"/>
      <c r="AP74" s="114"/>
      <c r="AQ74" s="140" t="s">
        <v>39</v>
      </c>
      <c r="AR74" s="120">
        <v>45.6</v>
      </c>
      <c r="AS74" s="140" t="s">
        <v>39</v>
      </c>
      <c r="AT74" s="120">
        <v>39.3</v>
      </c>
      <c r="AU74" s="140" t="s">
        <v>39</v>
      </c>
      <c r="AV74" s="120">
        <v>38.9</v>
      </c>
      <c r="AW74" s="140" t="s">
        <v>39</v>
      </c>
      <c r="AX74" s="120">
        <v>35.8</v>
      </c>
      <c r="AY74" s="131" t="s">
        <v>39</v>
      </c>
      <c r="AZ74" s="120">
        <v>36.9</v>
      </c>
      <c r="BA74" s="7"/>
    </row>
    <row r="75" spans="1:53" ht="21" customHeight="1">
      <c r="A75" s="11"/>
      <c r="B75" s="161"/>
      <c r="C75" s="115">
        <f>ROUND(AVERAGE(C6:C74),1)</f>
        <v>92.1</v>
      </c>
      <c r="D75" s="161"/>
      <c r="E75" s="115">
        <f>ROUND(AVERAGE(E6:E74),1)</f>
        <v>93.3</v>
      </c>
      <c r="F75" s="161"/>
      <c r="G75" s="115">
        <f>ROUND(AVERAGE(G6:G74),1)</f>
        <v>90.8</v>
      </c>
      <c r="H75" s="161"/>
      <c r="I75" s="115">
        <f>ROUND(AVERAGE(I6:I74),1)</f>
        <v>91.7</v>
      </c>
      <c r="J75" s="161"/>
      <c r="K75" s="115">
        <f>ROUND(AVERAGE(K6:K74),1)</f>
        <v>92.5</v>
      </c>
      <c r="L75" s="161"/>
      <c r="M75" s="115">
        <f>ROUND(AVERAGE(M6:M74),1)</f>
        <v>93.5</v>
      </c>
      <c r="N75" s="161"/>
      <c r="O75" s="115">
        <f>ROUND(AVERAGE(O6:O74),1)</f>
        <v>97.7</v>
      </c>
      <c r="P75" s="161"/>
      <c r="Q75" s="115">
        <f>SUM(Q6:Q74)/66</f>
        <v>96.2</v>
      </c>
      <c r="R75" s="161"/>
      <c r="S75" s="115">
        <f>SUM(S6:S74)/69</f>
        <v>89.27101449275365</v>
      </c>
      <c r="T75" s="161"/>
      <c r="U75" s="115">
        <f>SUM(U6:U74)/69</f>
        <v>83.26376811594203</v>
      </c>
      <c r="V75" s="161"/>
      <c r="W75" s="115">
        <f>SUM(W6:W74)/69</f>
        <v>78.65362318840577</v>
      </c>
      <c r="X75" s="132"/>
      <c r="Y75" s="115">
        <f>SUM(Y6:Y74)/69</f>
        <v>78.42028985507248</v>
      </c>
      <c r="Z75" s="116"/>
      <c r="AA75" s="154"/>
      <c r="AB75" s="115">
        <f>ROUND(AVERAGE(AB6:AB74),1)</f>
        <v>83.9</v>
      </c>
      <c r="AC75" s="154"/>
      <c r="AD75" s="115">
        <f>ROUND(AVERAGE(AD6:AD74),1)</f>
        <v>86.9</v>
      </c>
      <c r="AE75" s="155"/>
      <c r="AF75" s="115">
        <f>ROUND(AVERAGE(AF6:AF74),1)</f>
        <v>86.8</v>
      </c>
      <c r="AG75" s="155"/>
      <c r="AH75" s="115">
        <f>ROUND(AVERAGE(AH6:AH74),1)</f>
        <v>87.4</v>
      </c>
      <c r="AI75" s="132"/>
      <c r="AJ75" s="115">
        <f>ROUND(AVERAGE(AJ6:AJ74),1)</f>
        <v>87.1</v>
      </c>
      <c r="AK75" s="132"/>
      <c r="AL75" s="115">
        <f>ROUND(AVERAGE(AL6:AL74),1)</f>
        <v>87.3</v>
      </c>
      <c r="AM75" s="132"/>
      <c r="AN75" s="115">
        <f>ROUND(AVERAGE(AN6:AN74),1)</f>
        <v>88.8</v>
      </c>
      <c r="AO75" s="132"/>
      <c r="AP75" s="115">
        <f>SUM(AP6:AP74)/66</f>
        <v>84.57727272727274</v>
      </c>
      <c r="AQ75" s="132"/>
      <c r="AR75" s="115">
        <f>SUM(AR6:AR74)/69</f>
        <v>83.80144927536234</v>
      </c>
      <c r="AS75" s="132"/>
      <c r="AT75" s="115">
        <f>SUM(AT6:AT74)/69</f>
        <v>80.84202898550726</v>
      </c>
      <c r="AU75" s="132"/>
      <c r="AV75" s="115">
        <f>SUM(AV6:AV74)/69</f>
        <v>78.27971014492753</v>
      </c>
      <c r="AW75" s="132"/>
      <c r="AX75" s="115">
        <f>SUM(AX6:AX74)/69</f>
        <v>78.06086956521735</v>
      </c>
      <c r="AY75" s="132"/>
      <c r="AZ75" s="115">
        <f>SUM(AZ6:AZ74)/69</f>
        <v>78.33913043478262</v>
      </c>
      <c r="BA75" s="5"/>
    </row>
    <row r="76" spans="1:53" ht="17.25">
      <c r="A76" s="11"/>
      <c r="B76" s="161"/>
      <c r="C76" s="11"/>
      <c r="D76" s="161"/>
      <c r="E76" s="11"/>
      <c r="F76" s="161"/>
      <c r="G76" s="11"/>
      <c r="H76" s="161"/>
      <c r="I76" s="11"/>
      <c r="J76" s="161"/>
      <c r="K76" s="11"/>
      <c r="L76" s="161"/>
      <c r="M76" s="11"/>
      <c r="N76" s="161"/>
      <c r="O76" s="11"/>
      <c r="P76" s="161"/>
      <c r="Q76" s="11"/>
      <c r="R76" s="161"/>
      <c r="S76" s="11"/>
      <c r="T76" s="161"/>
      <c r="U76" s="11"/>
      <c r="V76" s="161"/>
      <c r="W76" s="11"/>
      <c r="X76" s="132"/>
      <c r="Y76" s="5"/>
      <c r="Z76" s="42"/>
      <c r="AA76" s="154"/>
      <c r="AB76" s="42"/>
      <c r="AC76" s="154"/>
      <c r="AD76" s="42"/>
      <c r="AE76" s="155"/>
      <c r="AF76" s="38"/>
      <c r="AG76" s="155"/>
      <c r="AH76" s="38"/>
      <c r="AI76" s="132"/>
      <c r="AJ76" s="5"/>
      <c r="AK76" s="132"/>
      <c r="AL76" s="5"/>
      <c r="AM76" s="132"/>
      <c r="AN76" s="5"/>
      <c r="AO76" s="132"/>
      <c r="AP76" s="5"/>
      <c r="AQ76" s="132"/>
      <c r="AR76" s="5"/>
      <c r="AS76" s="132"/>
      <c r="AT76" s="5"/>
      <c r="AU76" s="132"/>
      <c r="AV76" s="5"/>
      <c r="AW76" s="132"/>
      <c r="AX76" s="5"/>
      <c r="AY76" s="132"/>
      <c r="AZ76" s="5"/>
      <c r="BA76" s="5"/>
    </row>
    <row r="77" spans="26:30" ht="17.25">
      <c r="Z77" s="37"/>
      <c r="AA77" s="149"/>
      <c r="AB77" s="37"/>
      <c r="AC77" s="149"/>
      <c r="AD77" s="37"/>
    </row>
    <row r="78" spans="2:30" ht="17.25">
      <c r="B78" s="162"/>
      <c r="C78" s="34"/>
      <c r="D78" s="162"/>
      <c r="E78" s="34"/>
      <c r="F78" s="162"/>
      <c r="G78" s="34"/>
      <c r="H78" s="162"/>
      <c r="I78" s="35"/>
      <c r="J78" s="162"/>
      <c r="K78" s="17"/>
      <c r="M78" s="17"/>
      <c r="AB78" s="48"/>
      <c r="AD78" s="48"/>
    </row>
    <row r="79" spans="2:30" ht="17.25">
      <c r="B79" s="162"/>
      <c r="C79" s="34"/>
      <c r="D79" s="162"/>
      <c r="E79" s="34"/>
      <c r="F79" s="162"/>
      <c r="G79" s="34"/>
      <c r="H79" s="162"/>
      <c r="I79" s="35"/>
      <c r="J79" s="162"/>
      <c r="K79" s="17"/>
      <c r="M79" s="17"/>
      <c r="O79" s="17"/>
      <c r="Q79" s="17"/>
      <c r="S79" s="17"/>
      <c r="AB79" s="48"/>
      <c r="AD79" s="48"/>
    </row>
    <row r="80" spans="2:30" ht="17.25">
      <c r="B80" s="162"/>
      <c r="C80" s="34"/>
      <c r="D80" s="162"/>
      <c r="E80" s="34"/>
      <c r="F80" s="162"/>
      <c r="G80" s="34"/>
      <c r="H80" s="162"/>
      <c r="I80" s="35"/>
      <c r="J80" s="162"/>
      <c r="K80" s="17"/>
      <c r="M80" s="17"/>
      <c r="O80" s="17"/>
      <c r="Q80" s="17"/>
      <c r="S80" s="17"/>
      <c r="AB80" s="48"/>
      <c r="AD80" s="48"/>
    </row>
    <row r="81" spans="2:30" ht="17.25">
      <c r="B81" s="162"/>
      <c r="C81" s="34"/>
      <c r="D81" s="162"/>
      <c r="E81" s="34"/>
      <c r="F81" s="162"/>
      <c r="G81" s="34"/>
      <c r="H81" s="162"/>
      <c r="I81" s="35"/>
      <c r="J81" s="162"/>
      <c r="K81" s="17"/>
      <c r="M81" s="17"/>
      <c r="O81" s="17"/>
      <c r="Q81" s="17"/>
      <c r="S81" s="17"/>
      <c r="AB81" s="48"/>
      <c r="AD81" s="48"/>
    </row>
    <row r="82" spans="2:30" ht="17.25">
      <c r="B82" s="162"/>
      <c r="C82" s="34"/>
      <c r="D82" s="162"/>
      <c r="E82" s="34"/>
      <c r="F82" s="162"/>
      <c r="G82" s="34"/>
      <c r="H82" s="162"/>
      <c r="I82" s="35"/>
      <c r="J82" s="162"/>
      <c r="K82" s="17"/>
      <c r="M82" s="17"/>
      <c r="O82" s="17"/>
      <c r="Q82" s="17"/>
      <c r="S82" s="17"/>
      <c r="AB82" s="48"/>
      <c r="AD82" s="48"/>
    </row>
    <row r="83" spans="2:30" ht="17.25">
      <c r="B83" s="162"/>
      <c r="C83" s="34"/>
      <c r="D83" s="162"/>
      <c r="E83" s="34"/>
      <c r="F83" s="162"/>
      <c r="G83" s="34"/>
      <c r="H83" s="162"/>
      <c r="I83" s="35"/>
      <c r="J83" s="162"/>
      <c r="K83" s="17"/>
      <c r="M83" s="17"/>
      <c r="O83" s="17"/>
      <c r="Q83" s="17"/>
      <c r="S83" s="17"/>
      <c r="AB83" s="48"/>
      <c r="AD83" s="48"/>
    </row>
    <row r="84" spans="2:30" ht="17.25">
      <c r="B84" s="162"/>
      <c r="C84" s="34"/>
      <c r="D84" s="162"/>
      <c r="E84" s="34"/>
      <c r="F84" s="162"/>
      <c r="G84" s="34"/>
      <c r="H84" s="162"/>
      <c r="I84" s="35"/>
      <c r="J84" s="162"/>
      <c r="K84" s="17"/>
      <c r="M84" s="17"/>
      <c r="O84" s="17"/>
      <c r="Q84" s="17"/>
      <c r="S84" s="17"/>
      <c r="AB84" s="48"/>
      <c r="AD84" s="48"/>
    </row>
    <row r="85" spans="2:30" ht="17.25">
      <c r="B85" s="162"/>
      <c r="C85" s="34"/>
      <c r="D85" s="162"/>
      <c r="E85" s="34"/>
      <c r="F85" s="162"/>
      <c r="G85" s="34"/>
      <c r="H85" s="162"/>
      <c r="I85" s="35"/>
      <c r="J85" s="162"/>
      <c r="K85" s="17"/>
      <c r="M85" s="17"/>
      <c r="O85" s="17"/>
      <c r="Q85" s="17"/>
      <c r="S85" s="17"/>
      <c r="AB85" s="48"/>
      <c r="AD85" s="48"/>
    </row>
    <row r="86" spans="2:30" ht="17.25">
      <c r="B86" s="162"/>
      <c r="C86" s="34"/>
      <c r="D86" s="162"/>
      <c r="E86" s="34"/>
      <c r="F86" s="162"/>
      <c r="G86" s="34"/>
      <c r="H86" s="162"/>
      <c r="I86" s="35"/>
      <c r="J86" s="162"/>
      <c r="K86" s="17"/>
      <c r="M86" s="17"/>
      <c r="O86" s="17"/>
      <c r="Q86" s="17"/>
      <c r="S86" s="17"/>
      <c r="AB86" s="48"/>
      <c r="AD86" s="48"/>
    </row>
    <row r="87" spans="2:30" ht="17.25">
      <c r="B87" s="162"/>
      <c r="C87" s="34"/>
      <c r="D87" s="162"/>
      <c r="E87" s="34"/>
      <c r="F87" s="162"/>
      <c r="G87" s="34"/>
      <c r="H87" s="162"/>
      <c r="I87" s="35"/>
      <c r="J87" s="162"/>
      <c r="K87" s="17"/>
      <c r="O87" s="17"/>
      <c r="Q87" s="17"/>
      <c r="S87" s="17"/>
      <c r="AB87" s="48"/>
      <c r="AD87" s="48"/>
    </row>
    <row r="88" spans="2:30" ht="17.25">
      <c r="B88" s="162"/>
      <c r="C88" s="34"/>
      <c r="D88" s="162"/>
      <c r="E88" s="34"/>
      <c r="F88" s="162"/>
      <c r="G88" s="34"/>
      <c r="H88" s="162"/>
      <c r="I88" s="35"/>
      <c r="J88" s="162"/>
      <c r="K88" s="17"/>
      <c r="M88" s="17"/>
      <c r="O88" s="17"/>
      <c r="Q88" s="17"/>
      <c r="S88" s="17"/>
      <c r="AB88" s="48"/>
      <c r="AD88" s="48"/>
    </row>
    <row r="89" spans="2:30" ht="17.25">
      <c r="B89" s="162"/>
      <c r="C89" s="34"/>
      <c r="D89" s="162"/>
      <c r="E89" s="34"/>
      <c r="F89" s="162"/>
      <c r="G89" s="34"/>
      <c r="H89" s="162"/>
      <c r="I89" s="35"/>
      <c r="J89" s="162"/>
      <c r="K89" s="17"/>
      <c r="M89" s="17"/>
      <c r="O89" s="17"/>
      <c r="Q89" s="17"/>
      <c r="S89" s="17"/>
      <c r="AB89" s="48"/>
      <c r="AD89" s="48"/>
    </row>
    <row r="90" spans="2:30" ht="17.25">
      <c r="B90" s="162"/>
      <c r="C90" s="34"/>
      <c r="D90" s="162"/>
      <c r="E90" s="34"/>
      <c r="F90" s="162"/>
      <c r="G90" s="34"/>
      <c r="H90" s="162"/>
      <c r="I90" s="35"/>
      <c r="J90" s="162"/>
      <c r="K90" s="17"/>
      <c r="M90" s="17"/>
      <c r="O90" s="17"/>
      <c r="Q90" s="17"/>
      <c r="S90" s="17"/>
      <c r="AB90" s="48"/>
      <c r="AD90" s="48"/>
    </row>
    <row r="91" spans="2:30" ht="17.25">
      <c r="B91" s="162"/>
      <c r="C91" s="34"/>
      <c r="D91" s="162"/>
      <c r="E91" s="34"/>
      <c r="F91" s="162"/>
      <c r="G91" s="34"/>
      <c r="H91" s="162"/>
      <c r="I91" s="35"/>
      <c r="J91" s="162"/>
      <c r="K91" s="17"/>
      <c r="M91" s="17"/>
      <c r="O91" s="17"/>
      <c r="Q91" s="17"/>
      <c r="S91" s="17"/>
      <c r="AB91" s="48"/>
      <c r="AD91" s="48"/>
    </row>
    <row r="92" spans="2:30" ht="17.25">
      <c r="B92" s="162"/>
      <c r="C92" s="34"/>
      <c r="D92" s="162"/>
      <c r="E92" s="34"/>
      <c r="F92" s="162"/>
      <c r="G92" s="34"/>
      <c r="H92" s="162"/>
      <c r="I92" s="35"/>
      <c r="J92" s="162"/>
      <c r="K92" s="17"/>
      <c r="M92" s="17"/>
      <c r="O92" s="17"/>
      <c r="Q92" s="17"/>
      <c r="S92" s="17"/>
      <c r="AB92" s="48"/>
      <c r="AD92" s="48"/>
    </row>
    <row r="93" spans="2:30" ht="17.25">
      <c r="B93" s="162"/>
      <c r="C93" s="34"/>
      <c r="D93" s="162"/>
      <c r="E93" s="34"/>
      <c r="F93" s="162"/>
      <c r="G93" s="34"/>
      <c r="H93" s="162"/>
      <c r="I93" s="35"/>
      <c r="J93" s="162"/>
      <c r="K93" s="17"/>
      <c r="M93" s="17"/>
      <c r="O93" s="17"/>
      <c r="Q93" s="17"/>
      <c r="S93" s="17"/>
      <c r="AB93" s="48"/>
      <c r="AD93" s="48"/>
    </row>
    <row r="94" spans="2:30" ht="17.25">
      <c r="B94" s="162"/>
      <c r="C94" s="34"/>
      <c r="D94" s="162"/>
      <c r="E94" s="34"/>
      <c r="F94" s="162"/>
      <c r="G94" s="34"/>
      <c r="H94" s="162"/>
      <c r="I94" s="35"/>
      <c r="J94" s="162"/>
      <c r="K94" s="17"/>
      <c r="M94" s="17"/>
      <c r="O94" s="17"/>
      <c r="Q94" s="17"/>
      <c r="S94" s="17"/>
      <c r="AB94" s="48"/>
      <c r="AD94" s="48"/>
    </row>
    <row r="95" spans="2:30" ht="17.25">
      <c r="B95" s="162"/>
      <c r="C95" s="34"/>
      <c r="D95" s="162"/>
      <c r="E95" s="34"/>
      <c r="F95" s="162"/>
      <c r="G95" s="34"/>
      <c r="H95" s="162"/>
      <c r="I95" s="35"/>
      <c r="J95" s="162"/>
      <c r="K95" s="17"/>
      <c r="M95" s="17"/>
      <c r="O95" s="17"/>
      <c r="Q95" s="17"/>
      <c r="S95" s="17"/>
      <c r="AB95" s="48"/>
      <c r="AD95" s="48"/>
    </row>
    <row r="96" spans="2:30" ht="17.25">
      <c r="B96" s="162"/>
      <c r="C96" s="34"/>
      <c r="D96" s="162"/>
      <c r="E96" s="34"/>
      <c r="F96" s="162"/>
      <c r="G96" s="34"/>
      <c r="H96" s="162"/>
      <c r="I96" s="35"/>
      <c r="J96" s="162"/>
      <c r="K96" s="17"/>
      <c r="M96" s="17"/>
      <c r="O96" s="17"/>
      <c r="Q96" s="17"/>
      <c r="S96" s="17"/>
      <c r="AB96" s="48"/>
      <c r="AD96" s="48"/>
    </row>
    <row r="97" spans="2:30" ht="17.25">
      <c r="B97" s="162"/>
      <c r="C97" s="34"/>
      <c r="D97" s="162"/>
      <c r="E97" s="34"/>
      <c r="F97" s="162"/>
      <c r="G97" s="34"/>
      <c r="H97" s="162"/>
      <c r="I97" s="35"/>
      <c r="J97" s="162"/>
      <c r="K97" s="17"/>
      <c r="M97" s="17"/>
      <c r="O97" s="17"/>
      <c r="Q97" s="17"/>
      <c r="S97" s="17"/>
      <c r="AB97" s="48"/>
      <c r="AD97" s="48"/>
    </row>
    <row r="98" spans="2:30" ht="17.25">
      <c r="B98" s="162"/>
      <c r="C98" s="34"/>
      <c r="D98" s="162"/>
      <c r="E98" s="34"/>
      <c r="F98" s="162"/>
      <c r="G98" s="34"/>
      <c r="H98" s="162"/>
      <c r="I98" s="35"/>
      <c r="J98" s="162"/>
      <c r="K98" s="17"/>
      <c r="M98" s="17"/>
      <c r="O98" s="17"/>
      <c r="Q98" s="17"/>
      <c r="S98" s="17"/>
      <c r="AB98" s="48"/>
      <c r="AD98" s="48"/>
    </row>
    <row r="99" spans="2:30" ht="17.25">
      <c r="B99" s="162"/>
      <c r="C99" s="34"/>
      <c r="D99" s="162"/>
      <c r="E99" s="34"/>
      <c r="F99" s="162"/>
      <c r="G99" s="34"/>
      <c r="H99" s="162"/>
      <c r="I99" s="35"/>
      <c r="J99" s="162"/>
      <c r="K99" s="17"/>
      <c r="M99" s="17"/>
      <c r="O99" s="17"/>
      <c r="Q99" s="17"/>
      <c r="S99" s="17"/>
      <c r="AB99" s="48"/>
      <c r="AD99" s="48"/>
    </row>
    <row r="100" spans="2:30" ht="17.25">
      <c r="B100" s="162"/>
      <c r="C100" s="34"/>
      <c r="D100" s="162"/>
      <c r="E100" s="34"/>
      <c r="F100" s="162"/>
      <c r="G100" s="34"/>
      <c r="H100" s="162"/>
      <c r="I100" s="35"/>
      <c r="J100" s="162"/>
      <c r="K100" s="17"/>
      <c r="M100" s="17"/>
      <c r="O100" s="17"/>
      <c r="Q100" s="17"/>
      <c r="S100" s="17"/>
      <c r="AB100" s="48"/>
      <c r="AD100" s="48"/>
    </row>
    <row r="101" spans="2:30" ht="17.25">
      <c r="B101" s="162"/>
      <c r="C101" s="34"/>
      <c r="D101" s="162"/>
      <c r="E101" s="34"/>
      <c r="F101" s="162"/>
      <c r="G101" s="34"/>
      <c r="H101" s="162"/>
      <c r="I101" s="35"/>
      <c r="J101" s="162"/>
      <c r="K101" s="17"/>
      <c r="M101" s="17"/>
      <c r="O101" s="17"/>
      <c r="Q101" s="17"/>
      <c r="S101" s="17"/>
      <c r="AB101" s="48"/>
      <c r="AD101" s="48"/>
    </row>
    <row r="102" spans="2:30" ht="17.25">
      <c r="B102" s="162"/>
      <c r="C102" s="34"/>
      <c r="D102" s="162"/>
      <c r="E102" s="34"/>
      <c r="F102" s="162"/>
      <c r="G102" s="34"/>
      <c r="H102" s="162"/>
      <c r="I102" s="35"/>
      <c r="J102" s="162"/>
      <c r="K102" s="17"/>
      <c r="M102" s="17"/>
      <c r="O102" s="17"/>
      <c r="Q102" s="17"/>
      <c r="S102" s="17"/>
      <c r="AB102" s="48"/>
      <c r="AD102" s="48"/>
    </row>
    <row r="103" spans="2:30" ht="17.25">
      <c r="B103" s="162"/>
      <c r="C103" s="34"/>
      <c r="D103" s="162"/>
      <c r="E103" s="34"/>
      <c r="F103" s="162"/>
      <c r="G103" s="34"/>
      <c r="H103" s="162"/>
      <c r="I103" s="35"/>
      <c r="J103" s="162"/>
      <c r="K103" s="17"/>
      <c r="M103" s="17"/>
      <c r="O103" s="17"/>
      <c r="Q103" s="17"/>
      <c r="S103" s="17"/>
      <c r="AB103" s="48"/>
      <c r="AD103" s="48"/>
    </row>
    <row r="104" spans="2:30" ht="17.25">
      <c r="B104" s="162"/>
      <c r="C104" s="34"/>
      <c r="D104" s="162"/>
      <c r="E104" s="34"/>
      <c r="F104" s="162"/>
      <c r="G104" s="34"/>
      <c r="H104" s="162"/>
      <c r="I104" s="35"/>
      <c r="J104" s="162"/>
      <c r="K104" s="17"/>
      <c r="M104" s="17"/>
      <c r="O104" s="17"/>
      <c r="Q104" s="17"/>
      <c r="S104" s="17"/>
      <c r="AB104" s="48"/>
      <c r="AD104" s="48"/>
    </row>
    <row r="105" spans="2:30" ht="17.25">
      <c r="B105" s="162"/>
      <c r="C105" s="34"/>
      <c r="D105" s="162"/>
      <c r="E105" s="34"/>
      <c r="F105" s="162"/>
      <c r="G105" s="34"/>
      <c r="H105" s="162"/>
      <c r="I105" s="35"/>
      <c r="J105" s="162"/>
      <c r="K105" s="17"/>
      <c r="M105" s="17"/>
      <c r="O105" s="17"/>
      <c r="Q105" s="17"/>
      <c r="S105" s="17"/>
      <c r="AB105" s="48"/>
      <c r="AD105" s="48"/>
    </row>
    <row r="106" spans="2:30" ht="17.25">
      <c r="B106" s="162"/>
      <c r="C106" s="34"/>
      <c r="D106" s="162"/>
      <c r="E106" s="34"/>
      <c r="F106" s="162"/>
      <c r="G106" s="34"/>
      <c r="H106" s="162"/>
      <c r="I106" s="35"/>
      <c r="J106" s="162"/>
      <c r="K106" s="17"/>
      <c r="M106" s="17"/>
      <c r="O106" s="17"/>
      <c r="Q106" s="17"/>
      <c r="S106" s="17"/>
      <c r="AB106" s="48"/>
      <c r="AD106" s="48"/>
    </row>
    <row r="107" spans="11:19" ht="17.25">
      <c r="K107" s="17"/>
      <c r="M107" s="17"/>
      <c r="O107" s="17"/>
      <c r="Q107" s="17"/>
      <c r="S107" s="17"/>
    </row>
    <row r="108" spans="11:19" ht="17.25">
      <c r="K108" s="17"/>
      <c r="M108" s="17"/>
      <c r="O108" s="17"/>
      <c r="Q108" s="17"/>
      <c r="S108" s="17"/>
    </row>
    <row r="109" spans="11:19" ht="17.25">
      <c r="K109" s="17"/>
      <c r="M109" s="17"/>
      <c r="O109" s="17"/>
      <c r="Q109" s="17"/>
      <c r="S109" s="17"/>
    </row>
    <row r="110" spans="11:19" ht="17.25">
      <c r="K110" s="17"/>
      <c r="M110" s="17"/>
      <c r="O110" s="17"/>
      <c r="Q110" s="17"/>
      <c r="S110" s="17"/>
    </row>
    <row r="111" spans="11:19" ht="17.25">
      <c r="K111" s="17"/>
      <c r="M111" s="17"/>
      <c r="O111" s="17"/>
      <c r="Q111" s="17"/>
      <c r="S111" s="17"/>
    </row>
    <row r="112" spans="11:19" ht="17.25">
      <c r="K112" s="17"/>
      <c r="M112" s="17"/>
      <c r="O112" s="17"/>
      <c r="Q112" s="17"/>
      <c r="S112" s="17"/>
    </row>
    <row r="113" spans="11:19" ht="17.25">
      <c r="K113" s="17"/>
      <c r="M113" s="17"/>
      <c r="O113" s="17"/>
      <c r="Q113" s="17"/>
      <c r="S113" s="17"/>
    </row>
    <row r="114" spans="11:19" ht="17.25">
      <c r="K114" s="17"/>
      <c r="M114" s="17"/>
      <c r="O114" s="17"/>
      <c r="Q114" s="17"/>
      <c r="S114" s="17"/>
    </row>
    <row r="115" spans="11:19" ht="17.25">
      <c r="K115" s="17"/>
      <c r="M115" s="17"/>
      <c r="O115" s="17"/>
      <c r="Q115" s="17"/>
      <c r="S115" s="17"/>
    </row>
    <row r="116" spans="11:19" ht="17.25">
      <c r="K116" s="17"/>
      <c r="M116" s="17"/>
      <c r="O116" s="17"/>
      <c r="Q116" s="17"/>
      <c r="S116" s="17"/>
    </row>
    <row r="117" spans="11:19" ht="17.25">
      <c r="K117" s="17"/>
      <c r="M117" s="17"/>
      <c r="O117" s="17"/>
      <c r="Q117" s="17"/>
      <c r="S117" s="17"/>
    </row>
    <row r="118" spans="11:19" ht="17.25">
      <c r="K118" s="17"/>
      <c r="M118" s="17"/>
      <c r="O118" s="17"/>
      <c r="Q118" s="17"/>
      <c r="S118" s="17"/>
    </row>
    <row r="119" spans="11:19" ht="17.25">
      <c r="K119" s="17"/>
      <c r="M119" s="17"/>
      <c r="O119" s="17"/>
      <c r="Q119" s="17"/>
      <c r="S119" s="17"/>
    </row>
    <row r="120" spans="11:19" ht="17.25">
      <c r="K120" s="17"/>
      <c r="M120" s="17"/>
      <c r="O120" s="17"/>
      <c r="Q120" s="17"/>
      <c r="S120" s="17"/>
    </row>
    <row r="121" spans="11:19" ht="17.25">
      <c r="K121" s="17"/>
      <c r="M121" s="17"/>
      <c r="O121" s="17"/>
      <c r="Q121" s="17"/>
      <c r="S121" s="17"/>
    </row>
    <row r="122" spans="11:19" ht="17.25">
      <c r="K122" s="17"/>
      <c r="M122" s="17"/>
      <c r="O122" s="17"/>
      <c r="Q122" s="17"/>
      <c r="S122" s="17"/>
    </row>
    <row r="123" spans="11:19" ht="17.25">
      <c r="K123" s="17"/>
      <c r="M123" s="17"/>
      <c r="O123" s="17"/>
      <c r="Q123" s="17"/>
      <c r="S123" s="17"/>
    </row>
    <row r="124" spans="11:19" ht="17.25">
      <c r="K124" s="17"/>
      <c r="M124" s="17"/>
      <c r="O124" s="17"/>
      <c r="Q124" s="17"/>
      <c r="S124" s="17"/>
    </row>
    <row r="125" spans="11:19" ht="17.25">
      <c r="K125" s="17"/>
      <c r="M125" s="17"/>
      <c r="O125" s="17"/>
      <c r="Q125" s="17"/>
      <c r="S125" s="17"/>
    </row>
    <row r="126" spans="11:19" ht="17.25">
      <c r="K126" s="17"/>
      <c r="M126" s="17"/>
      <c r="O126" s="17"/>
      <c r="Q126" s="17"/>
      <c r="S126" s="17"/>
    </row>
    <row r="127" spans="11:19" ht="17.25">
      <c r="K127" s="17"/>
      <c r="M127" s="17"/>
      <c r="O127" s="17"/>
      <c r="Q127" s="17"/>
      <c r="S127" s="17"/>
    </row>
    <row r="128" spans="11:19" ht="17.25">
      <c r="K128" s="17"/>
      <c r="M128" s="17"/>
      <c r="O128" s="17"/>
      <c r="Q128" s="17"/>
      <c r="S128" s="17"/>
    </row>
    <row r="129" spans="11:19" ht="17.25">
      <c r="K129" s="17"/>
      <c r="M129" s="17"/>
      <c r="O129" s="17"/>
      <c r="Q129" s="17"/>
      <c r="S129" s="17"/>
    </row>
    <row r="130" spans="11:19" ht="17.25">
      <c r="K130" s="17"/>
      <c r="M130" s="17"/>
      <c r="O130" s="17"/>
      <c r="Q130" s="17"/>
      <c r="S130" s="17"/>
    </row>
    <row r="131" spans="11:19" ht="17.25">
      <c r="K131" s="17"/>
      <c r="M131" s="17"/>
      <c r="O131" s="17"/>
      <c r="Q131" s="17"/>
      <c r="S131" s="17"/>
    </row>
    <row r="132" spans="11:19" ht="17.25">
      <c r="K132" s="17"/>
      <c r="M132" s="17"/>
      <c r="O132" s="17"/>
      <c r="Q132" s="17"/>
      <c r="S132" s="17"/>
    </row>
    <row r="133" spans="11:19" ht="17.25">
      <c r="K133" s="17"/>
      <c r="M133" s="17"/>
      <c r="O133" s="17"/>
      <c r="Q133" s="17"/>
      <c r="S133" s="17"/>
    </row>
    <row r="134" spans="11:19" ht="17.25">
      <c r="K134" s="17"/>
      <c r="M134" s="17"/>
      <c r="O134" s="17"/>
      <c r="Q134" s="17"/>
      <c r="S134" s="17"/>
    </row>
    <row r="135" spans="11:19" ht="17.25">
      <c r="K135" s="17"/>
      <c r="M135" s="17"/>
      <c r="O135" s="17"/>
      <c r="Q135" s="17"/>
      <c r="S135" s="17"/>
    </row>
    <row r="136" spans="11:19" ht="17.25">
      <c r="K136" s="17"/>
      <c r="M136" s="17"/>
      <c r="O136" s="17"/>
      <c r="Q136" s="17"/>
      <c r="S136" s="17"/>
    </row>
    <row r="137" spans="11:19" ht="17.25">
      <c r="K137" s="17"/>
      <c r="M137" s="17"/>
      <c r="O137" s="17"/>
      <c r="Q137" s="17"/>
      <c r="S137" s="17"/>
    </row>
    <row r="138" spans="11:19" ht="17.25">
      <c r="K138" s="17"/>
      <c r="M138" s="17"/>
      <c r="O138" s="17"/>
      <c r="Q138" s="17"/>
      <c r="S138" s="17"/>
    </row>
    <row r="139" spans="11:19" ht="17.25">
      <c r="K139" s="17"/>
      <c r="M139" s="17"/>
      <c r="O139" s="17"/>
      <c r="Q139" s="17"/>
      <c r="S139" s="17"/>
    </row>
    <row r="140" spans="11:19" ht="17.25">
      <c r="K140" s="17"/>
      <c r="M140" s="17"/>
      <c r="O140" s="17"/>
      <c r="Q140" s="17"/>
      <c r="S140" s="17"/>
    </row>
    <row r="141" spans="11:19" ht="17.25">
      <c r="K141" s="17"/>
      <c r="M141" s="17"/>
      <c r="O141" s="17"/>
      <c r="Q141" s="17"/>
      <c r="S141" s="17"/>
    </row>
    <row r="142" spans="11:19" ht="17.25">
      <c r="K142" s="17"/>
      <c r="M142" s="17"/>
      <c r="O142" s="17"/>
      <c r="Q142" s="17"/>
      <c r="S142" s="17"/>
    </row>
    <row r="143" spans="11:19" ht="17.25">
      <c r="K143" s="17"/>
      <c r="M143" s="17"/>
      <c r="O143" s="17"/>
      <c r="Q143" s="17"/>
      <c r="S143" s="17"/>
    </row>
    <row r="144" spans="11:19" ht="17.25">
      <c r="K144" s="17"/>
      <c r="M144" s="17"/>
      <c r="O144" s="17"/>
      <c r="Q144" s="17"/>
      <c r="S144" s="17"/>
    </row>
  </sheetData>
  <printOptions/>
  <pageMargins left="0.5905511811023623" right="0.5905511811023623" top="0.984251968503937" bottom="0.5905511811023623" header="0.7874015748031497" footer="0.3937007874015748"/>
  <pageSetup horizontalDpi="600" verticalDpi="600" orientation="landscape" paperSize="9" scale="35" r:id="rId1"/>
  <headerFooter alignWithMargins="0">
    <oddHeader>&amp;L&amp;"ＭＳ ゴシック,標準"&amp;24参考　経常収支比率の状況</oddHeader>
  </headerFooter>
  <colBreaks count="1" manualBreakCount="1">
    <brk id="26" min="1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37"/>
  <sheetViews>
    <sheetView showGridLines="0" view="pageBreakPreview" zoomScale="65" zoomScaleNormal="50" zoomScaleSheetLayoutView="65" workbookViewId="0" topLeftCell="B1">
      <pane xSplit="1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8.83203125" style="18" customWidth="1"/>
    <col min="2" max="2" width="11.66015625" style="18" customWidth="1"/>
    <col min="3" max="14" width="12.66015625" style="0" customWidth="1"/>
  </cols>
  <sheetData>
    <row r="1" spans="2:13" ht="17.25">
      <c r="B1" s="18" t="s">
        <v>110</v>
      </c>
      <c r="M1" s="3"/>
    </row>
    <row r="2" spans="2:14" ht="17.25">
      <c r="B2" s="19"/>
      <c r="C2" s="2"/>
      <c r="D2" s="2"/>
      <c r="E2" s="2"/>
      <c r="F2" s="2"/>
      <c r="G2" s="2"/>
      <c r="H2" s="2"/>
      <c r="I2" s="6"/>
      <c r="J2" s="2"/>
      <c r="K2" s="2"/>
      <c r="L2" s="2"/>
      <c r="M2" s="6" t="s">
        <v>103</v>
      </c>
      <c r="N2" s="6" t="s">
        <v>0</v>
      </c>
    </row>
    <row r="3" spans="2:14" ht="17.25">
      <c r="B3" s="20"/>
      <c r="C3" s="172"/>
      <c r="D3" s="172"/>
      <c r="E3" s="172"/>
      <c r="F3" s="172"/>
      <c r="G3" s="172"/>
      <c r="H3" s="172"/>
      <c r="I3" s="172"/>
      <c r="J3" s="172"/>
      <c r="K3" s="172"/>
      <c r="L3" s="173"/>
      <c r="M3" s="173"/>
      <c r="N3" s="173"/>
    </row>
    <row r="4" spans="2:14" ht="17.25">
      <c r="B4" s="21"/>
      <c r="C4" s="174" t="s">
        <v>2</v>
      </c>
      <c r="D4" s="174" t="s">
        <v>3</v>
      </c>
      <c r="E4" s="174" t="s">
        <v>4</v>
      </c>
      <c r="F4" s="174" t="s">
        <v>5</v>
      </c>
      <c r="G4" s="174" t="s">
        <v>6</v>
      </c>
      <c r="H4" s="174" t="s">
        <v>7</v>
      </c>
      <c r="I4" s="174" t="s">
        <v>8</v>
      </c>
      <c r="J4" s="174" t="s">
        <v>9</v>
      </c>
      <c r="K4" s="174" t="s">
        <v>10</v>
      </c>
      <c r="L4" s="175" t="s">
        <v>11</v>
      </c>
      <c r="M4" s="175" t="s">
        <v>178</v>
      </c>
      <c r="N4" s="176" t="s">
        <v>179</v>
      </c>
    </row>
    <row r="5" spans="2:14" ht="17.25">
      <c r="B5" s="22"/>
      <c r="C5" s="177"/>
      <c r="D5" s="177"/>
      <c r="E5" s="177"/>
      <c r="F5" s="177"/>
      <c r="G5" s="177"/>
      <c r="H5" s="177"/>
      <c r="I5" s="178" t="s">
        <v>12</v>
      </c>
      <c r="J5" s="177"/>
      <c r="K5" s="178" t="s">
        <v>13</v>
      </c>
      <c r="L5" s="179" t="s">
        <v>14</v>
      </c>
      <c r="M5" s="179" t="s">
        <v>123</v>
      </c>
      <c r="N5" s="178" t="s">
        <v>180</v>
      </c>
    </row>
    <row r="6" spans="2:14" ht="21.75" customHeight="1">
      <c r="B6" s="23" t="s">
        <v>15</v>
      </c>
      <c r="C6" s="57">
        <v>18811031</v>
      </c>
      <c r="D6" s="57">
        <v>10545875</v>
      </c>
      <c r="E6" s="57">
        <v>798713</v>
      </c>
      <c r="F6" s="57">
        <v>4686361</v>
      </c>
      <c r="G6" s="57">
        <v>2457806</v>
      </c>
      <c r="H6" s="57">
        <v>12201767</v>
      </c>
      <c r="I6" s="57">
        <v>0</v>
      </c>
      <c r="J6" s="57">
        <v>9703698</v>
      </c>
      <c r="K6" s="49">
        <v>59205251</v>
      </c>
      <c r="L6" s="57">
        <v>60660555</v>
      </c>
      <c r="M6" s="57">
        <v>0</v>
      </c>
      <c r="N6" s="57">
        <v>4199100</v>
      </c>
    </row>
    <row r="7" spans="2:14" ht="21.75" customHeight="1">
      <c r="B7" s="24" t="s">
        <v>16</v>
      </c>
      <c r="C7" s="49">
        <v>14697215</v>
      </c>
      <c r="D7" s="49">
        <v>10343719</v>
      </c>
      <c r="E7" s="49">
        <v>1131511</v>
      </c>
      <c r="F7" s="49">
        <v>4833860</v>
      </c>
      <c r="G7" s="49">
        <v>9308192</v>
      </c>
      <c r="H7" s="49">
        <v>12774219</v>
      </c>
      <c r="I7" s="49">
        <v>0</v>
      </c>
      <c r="J7" s="49">
        <v>5035308</v>
      </c>
      <c r="K7" s="52">
        <v>58124024</v>
      </c>
      <c r="L7" s="49">
        <v>65657221</v>
      </c>
      <c r="M7" s="49">
        <v>1761100</v>
      </c>
      <c r="N7" s="49">
        <v>3407900</v>
      </c>
    </row>
    <row r="8" spans="2:14" ht="21.75" customHeight="1">
      <c r="B8" s="24" t="s">
        <v>17</v>
      </c>
      <c r="C8" s="49">
        <v>8013856</v>
      </c>
      <c r="D8" s="49">
        <v>3801177</v>
      </c>
      <c r="E8" s="49">
        <v>195601</v>
      </c>
      <c r="F8" s="49">
        <v>2366834</v>
      </c>
      <c r="G8" s="49">
        <v>2924304</v>
      </c>
      <c r="H8" s="49">
        <v>5047343</v>
      </c>
      <c r="I8" s="49">
        <v>0</v>
      </c>
      <c r="J8" s="49">
        <v>2719073</v>
      </c>
      <c r="K8" s="52">
        <v>25068188</v>
      </c>
      <c r="L8" s="49">
        <v>26037419</v>
      </c>
      <c r="M8" s="49">
        <v>0</v>
      </c>
      <c r="N8" s="49">
        <v>1928000</v>
      </c>
    </row>
    <row r="9" spans="2:14" ht="21.75" customHeight="1">
      <c r="B9" s="25" t="s">
        <v>18</v>
      </c>
      <c r="C9" s="52">
        <v>9925695</v>
      </c>
      <c r="D9" s="52">
        <v>5065804</v>
      </c>
      <c r="E9" s="52">
        <v>633516</v>
      </c>
      <c r="F9" s="52">
        <v>3429329</v>
      </c>
      <c r="G9" s="52">
        <v>5599411</v>
      </c>
      <c r="H9" s="52">
        <v>6253589</v>
      </c>
      <c r="I9" s="52">
        <v>315140</v>
      </c>
      <c r="J9" s="52">
        <v>3692695</v>
      </c>
      <c r="K9" s="52">
        <v>34915179</v>
      </c>
      <c r="L9" s="52">
        <v>35768159</v>
      </c>
      <c r="M9" s="52">
        <v>0</v>
      </c>
      <c r="N9" s="52">
        <v>2371489</v>
      </c>
    </row>
    <row r="10" spans="2:14" ht="21.75" customHeight="1">
      <c r="B10" s="25" t="s">
        <v>19</v>
      </c>
      <c r="C10" s="52">
        <v>8668049</v>
      </c>
      <c r="D10" s="52">
        <v>4603265</v>
      </c>
      <c r="E10" s="52">
        <v>282445</v>
      </c>
      <c r="F10" s="52">
        <v>2230958</v>
      </c>
      <c r="G10" s="52">
        <v>3056140</v>
      </c>
      <c r="H10" s="52">
        <v>4278152</v>
      </c>
      <c r="I10" s="52">
        <v>0</v>
      </c>
      <c r="J10" s="52">
        <v>3866606</v>
      </c>
      <c r="K10" s="52">
        <v>26985615</v>
      </c>
      <c r="L10" s="52">
        <v>26626496</v>
      </c>
      <c r="M10" s="52">
        <v>0</v>
      </c>
      <c r="N10" s="52">
        <v>1870000</v>
      </c>
    </row>
    <row r="11" spans="2:14" ht="21.75" customHeight="1">
      <c r="B11" s="25" t="s">
        <v>21</v>
      </c>
      <c r="C11" s="52">
        <v>10594424</v>
      </c>
      <c r="D11" s="52">
        <v>6079331</v>
      </c>
      <c r="E11" s="52">
        <v>732030</v>
      </c>
      <c r="F11" s="52">
        <v>3751252</v>
      </c>
      <c r="G11" s="52">
        <v>1221778</v>
      </c>
      <c r="H11" s="52">
        <v>5978945</v>
      </c>
      <c r="I11" s="52">
        <v>0</v>
      </c>
      <c r="J11" s="52">
        <v>2714788</v>
      </c>
      <c r="K11" s="52">
        <v>31072548</v>
      </c>
      <c r="L11" s="52">
        <v>31880377</v>
      </c>
      <c r="M11" s="52">
        <v>0</v>
      </c>
      <c r="N11" s="52">
        <v>2144000</v>
      </c>
    </row>
    <row r="12" spans="2:14" ht="21.75" customHeight="1">
      <c r="B12" s="25" t="s">
        <v>22</v>
      </c>
      <c r="C12" s="52">
        <v>4190894</v>
      </c>
      <c r="D12" s="52">
        <v>1909457</v>
      </c>
      <c r="E12" s="52">
        <v>231265</v>
      </c>
      <c r="F12" s="52">
        <v>1180563</v>
      </c>
      <c r="G12" s="52">
        <v>2521432</v>
      </c>
      <c r="H12" s="52">
        <v>2664821</v>
      </c>
      <c r="I12" s="52">
        <v>14514</v>
      </c>
      <c r="J12" s="52">
        <v>1666793</v>
      </c>
      <c r="K12" s="52">
        <v>14379739</v>
      </c>
      <c r="L12" s="52">
        <v>14123271</v>
      </c>
      <c r="M12" s="52">
        <v>335500</v>
      </c>
      <c r="N12" s="52">
        <v>985000</v>
      </c>
    </row>
    <row r="13" spans="2:14" ht="21.75" customHeight="1">
      <c r="B13" s="25" t="s">
        <v>23</v>
      </c>
      <c r="C13" s="52">
        <v>1489911</v>
      </c>
      <c r="D13" s="52">
        <v>872916</v>
      </c>
      <c r="E13" s="52">
        <v>46860</v>
      </c>
      <c r="F13" s="52">
        <v>548209</v>
      </c>
      <c r="G13" s="52">
        <v>954840</v>
      </c>
      <c r="H13" s="52">
        <v>1022755</v>
      </c>
      <c r="I13" s="52">
        <v>6115</v>
      </c>
      <c r="J13" s="52">
        <v>368441</v>
      </c>
      <c r="K13" s="52">
        <v>5310047</v>
      </c>
      <c r="L13" s="52">
        <v>5362988</v>
      </c>
      <c r="M13" s="52">
        <v>0</v>
      </c>
      <c r="N13" s="52">
        <v>341000</v>
      </c>
    </row>
    <row r="14" spans="2:14" ht="21.75" customHeight="1">
      <c r="B14" s="25" t="s">
        <v>24</v>
      </c>
      <c r="C14" s="52">
        <v>3589583</v>
      </c>
      <c r="D14" s="52">
        <v>2867530</v>
      </c>
      <c r="E14" s="52">
        <v>180012</v>
      </c>
      <c r="F14" s="52">
        <v>613899</v>
      </c>
      <c r="G14" s="52">
        <v>532880</v>
      </c>
      <c r="H14" s="52">
        <v>2384986</v>
      </c>
      <c r="I14" s="52">
        <v>0</v>
      </c>
      <c r="J14" s="52">
        <v>1633847</v>
      </c>
      <c r="K14" s="52">
        <v>11802737</v>
      </c>
      <c r="L14" s="52">
        <v>14717806</v>
      </c>
      <c r="M14" s="52">
        <v>0</v>
      </c>
      <c r="N14" s="52">
        <v>735800</v>
      </c>
    </row>
    <row r="15" spans="2:14" ht="21.75" customHeight="1">
      <c r="B15" s="25" t="s">
        <v>25</v>
      </c>
      <c r="C15" s="52">
        <v>2240824</v>
      </c>
      <c r="D15" s="52">
        <v>840108</v>
      </c>
      <c r="E15" s="52">
        <v>23169</v>
      </c>
      <c r="F15" s="52">
        <v>375257</v>
      </c>
      <c r="G15" s="52">
        <v>308517</v>
      </c>
      <c r="H15" s="52">
        <v>1124601</v>
      </c>
      <c r="I15" s="52">
        <v>0</v>
      </c>
      <c r="J15" s="52">
        <v>442154</v>
      </c>
      <c r="K15" s="52">
        <v>5354630</v>
      </c>
      <c r="L15" s="52">
        <v>5928053</v>
      </c>
      <c r="M15" s="52">
        <v>0</v>
      </c>
      <c r="N15" s="52">
        <v>340000</v>
      </c>
    </row>
    <row r="16" spans="2:14" ht="21.75" customHeight="1">
      <c r="B16" s="24" t="s">
        <v>26</v>
      </c>
      <c r="C16" s="49">
        <v>2217509</v>
      </c>
      <c r="D16" s="49">
        <v>761362</v>
      </c>
      <c r="E16" s="49">
        <v>43221</v>
      </c>
      <c r="F16" s="49">
        <v>354415</v>
      </c>
      <c r="G16" s="49">
        <v>352890</v>
      </c>
      <c r="H16" s="49">
        <v>1319898</v>
      </c>
      <c r="I16" s="49">
        <v>868</v>
      </c>
      <c r="J16" s="49">
        <v>741442</v>
      </c>
      <c r="K16" s="52">
        <v>5791605</v>
      </c>
      <c r="L16" s="49">
        <v>6340743</v>
      </c>
      <c r="M16" s="49">
        <v>0</v>
      </c>
      <c r="N16" s="49">
        <v>415534</v>
      </c>
    </row>
    <row r="17" spans="2:14" ht="21.75" customHeight="1">
      <c r="B17" s="25" t="s">
        <v>111</v>
      </c>
      <c r="C17" s="52">
        <v>2714109</v>
      </c>
      <c r="D17" s="52">
        <v>2434504</v>
      </c>
      <c r="E17" s="52">
        <v>121637</v>
      </c>
      <c r="F17" s="52">
        <v>424931</v>
      </c>
      <c r="G17" s="52">
        <v>2062346</v>
      </c>
      <c r="H17" s="52">
        <v>2171736</v>
      </c>
      <c r="I17" s="52">
        <v>210</v>
      </c>
      <c r="J17" s="52">
        <v>1726067</v>
      </c>
      <c r="K17" s="52">
        <v>11655540</v>
      </c>
      <c r="L17" s="52">
        <v>11710996</v>
      </c>
      <c r="M17" s="52">
        <v>0</v>
      </c>
      <c r="N17" s="52">
        <v>600000</v>
      </c>
    </row>
    <row r="18" spans="2:14" ht="21.75" customHeight="1">
      <c r="B18" s="25" t="s">
        <v>112</v>
      </c>
      <c r="C18" s="52">
        <v>4291654</v>
      </c>
      <c r="D18" s="52">
        <v>1538548</v>
      </c>
      <c r="E18" s="52">
        <v>133613</v>
      </c>
      <c r="F18" s="52">
        <v>940598</v>
      </c>
      <c r="G18" s="52">
        <v>2563840</v>
      </c>
      <c r="H18" s="52">
        <v>2952974</v>
      </c>
      <c r="I18" s="52">
        <v>0</v>
      </c>
      <c r="J18" s="52">
        <v>1672857</v>
      </c>
      <c r="K18" s="52">
        <v>14094084</v>
      </c>
      <c r="L18" s="52">
        <v>14729192</v>
      </c>
      <c r="M18" s="52">
        <v>0</v>
      </c>
      <c r="N18" s="52">
        <v>1158500</v>
      </c>
    </row>
    <row r="19" spans="2:14" ht="21.75" customHeight="1">
      <c r="B19" s="26" t="s">
        <v>113</v>
      </c>
      <c r="C19" s="53">
        <v>7935851</v>
      </c>
      <c r="D19" s="53">
        <v>4343068</v>
      </c>
      <c r="E19" s="53">
        <v>576964</v>
      </c>
      <c r="F19" s="53">
        <v>1816871</v>
      </c>
      <c r="G19" s="53">
        <v>2262448</v>
      </c>
      <c r="H19" s="53">
        <v>6173339</v>
      </c>
      <c r="I19" s="53">
        <v>0</v>
      </c>
      <c r="J19" s="53">
        <v>2485469</v>
      </c>
      <c r="K19" s="53">
        <v>25594010</v>
      </c>
      <c r="L19" s="53">
        <v>25450565</v>
      </c>
      <c r="M19" s="53">
        <v>0</v>
      </c>
      <c r="N19" s="53">
        <v>1702600</v>
      </c>
    </row>
    <row r="20" spans="2:14" ht="21.75" customHeight="1">
      <c r="B20" s="25" t="s">
        <v>30</v>
      </c>
      <c r="C20" s="52">
        <v>471201</v>
      </c>
      <c r="D20" s="52">
        <v>242991</v>
      </c>
      <c r="E20" s="52">
        <v>0</v>
      </c>
      <c r="F20" s="52">
        <v>41837</v>
      </c>
      <c r="G20" s="52">
        <v>267669</v>
      </c>
      <c r="H20" s="52">
        <v>212411</v>
      </c>
      <c r="I20" s="52">
        <v>0</v>
      </c>
      <c r="J20" s="52">
        <v>330081</v>
      </c>
      <c r="K20" s="52">
        <v>1566190</v>
      </c>
      <c r="L20" s="52">
        <v>1780075</v>
      </c>
      <c r="M20" s="52">
        <v>0</v>
      </c>
      <c r="N20" s="52">
        <v>188600</v>
      </c>
    </row>
    <row r="21" spans="2:14" ht="21.75" customHeight="1">
      <c r="B21" s="25" t="s">
        <v>34</v>
      </c>
      <c r="C21" s="52">
        <v>1352267</v>
      </c>
      <c r="D21" s="52">
        <v>779066</v>
      </c>
      <c r="E21" s="52">
        <v>41604</v>
      </c>
      <c r="F21" s="52">
        <v>241274</v>
      </c>
      <c r="G21" s="52">
        <v>865837</v>
      </c>
      <c r="H21" s="52">
        <v>515078</v>
      </c>
      <c r="I21" s="52">
        <v>0</v>
      </c>
      <c r="J21" s="52">
        <v>345501</v>
      </c>
      <c r="K21" s="52">
        <v>4140627</v>
      </c>
      <c r="L21" s="52">
        <v>4726552</v>
      </c>
      <c r="M21" s="52">
        <v>0</v>
      </c>
      <c r="N21" s="52">
        <v>378800</v>
      </c>
    </row>
    <row r="22" spans="2:14" ht="21.75" customHeight="1">
      <c r="B22" s="25" t="s">
        <v>36</v>
      </c>
      <c r="C22" s="52">
        <v>2168888</v>
      </c>
      <c r="D22" s="52">
        <v>1566400</v>
      </c>
      <c r="E22" s="52">
        <v>172533</v>
      </c>
      <c r="F22" s="52">
        <v>401533</v>
      </c>
      <c r="G22" s="52">
        <v>608898</v>
      </c>
      <c r="H22" s="52">
        <v>740910</v>
      </c>
      <c r="I22" s="52">
        <v>8726</v>
      </c>
      <c r="J22" s="52">
        <v>1122998</v>
      </c>
      <c r="K22" s="52">
        <v>6790886</v>
      </c>
      <c r="L22" s="52">
        <v>7052488</v>
      </c>
      <c r="M22" s="52">
        <v>0</v>
      </c>
      <c r="N22" s="52">
        <v>300000</v>
      </c>
    </row>
    <row r="23" spans="2:14" ht="21.75" customHeight="1">
      <c r="B23" s="25" t="s">
        <v>38</v>
      </c>
      <c r="C23" s="52">
        <v>579081</v>
      </c>
      <c r="D23" s="52">
        <v>483571</v>
      </c>
      <c r="E23" s="52">
        <v>7404</v>
      </c>
      <c r="F23" s="52">
        <v>73484</v>
      </c>
      <c r="G23" s="52">
        <v>299415</v>
      </c>
      <c r="H23" s="52">
        <v>269070</v>
      </c>
      <c r="I23" s="52">
        <v>0</v>
      </c>
      <c r="J23" s="52">
        <v>320363</v>
      </c>
      <c r="K23" s="52">
        <v>2032388</v>
      </c>
      <c r="L23" s="52">
        <v>2203753</v>
      </c>
      <c r="M23" s="52">
        <v>0</v>
      </c>
      <c r="N23" s="52">
        <v>190000</v>
      </c>
    </row>
    <row r="24" spans="2:14" ht="21.75" customHeight="1">
      <c r="B24" s="25" t="s">
        <v>39</v>
      </c>
      <c r="C24" s="52">
        <v>785383</v>
      </c>
      <c r="D24" s="52">
        <v>723567</v>
      </c>
      <c r="E24" s="52">
        <v>8183</v>
      </c>
      <c r="F24" s="52">
        <v>192505</v>
      </c>
      <c r="G24" s="52">
        <v>610167</v>
      </c>
      <c r="H24" s="52">
        <v>135152</v>
      </c>
      <c r="I24" s="52">
        <v>2339</v>
      </c>
      <c r="J24" s="52">
        <v>1018503</v>
      </c>
      <c r="K24" s="52">
        <v>3475799</v>
      </c>
      <c r="L24" s="52">
        <v>5012838</v>
      </c>
      <c r="M24" s="52">
        <v>0</v>
      </c>
      <c r="N24" s="52">
        <v>0</v>
      </c>
    </row>
    <row r="25" spans="2:14" ht="21.75" customHeight="1">
      <c r="B25" s="24" t="s">
        <v>53</v>
      </c>
      <c r="C25" s="49">
        <v>1127485</v>
      </c>
      <c r="D25" s="49">
        <v>760163</v>
      </c>
      <c r="E25" s="49">
        <v>93916</v>
      </c>
      <c r="F25" s="49">
        <v>241302</v>
      </c>
      <c r="G25" s="49">
        <v>1064793</v>
      </c>
      <c r="H25" s="49">
        <v>733913</v>
      </c>
      <c r="I25" s="49">
        <v>0</v>
      </c>
      <c r="J25" s="49">
        <v>533812</v>
      </c>
      <c r="K25" s="52">
        <v>4555384</v>
      </c>
      <c r="L25" s="49">
        <v>4677401</v>
      </c>
      <c r="M25" s="49">
        <v>0</v>
      </c>
      <c r="N25" s="49">
        <v>381934</v>
      </c>
    </row>
    <row r="26" spans="2:14" ht="21.75" customHeight="1">
      <c r="B26" s="25" t="s">
        <v>54</v>
      </c>
      <c r="C26" s="52">
        <v>1178943</v>
      </c>
      <c r="D26" s="52">
        <v>409083</v>
      </c>
      <c r="E26" s="52">
        <v>42674</v>
      </c>
      <c r="F26" s="52">
        <v>321416</v>
      </c>
      <c r="G26" s="52">
        <v>598167</v>
      </c>
      <c r="H26" s="52">
        <v>737088</v>
      </c>
      <c r="I26" s="52">
        <v>31150</v>
      </c>
      <c r="J26" s="52">
        <v>538439</v>
      </c>
      <c r="K26" s="52">
        <v>3856960</v>
      </c>
      <c r="L26" s="52">
        <v>4555312</v>
      </c>
      <c r="M26" s="52">
        <v>0</v>
      </c>
      <c r="N26" s="52">
        <v>337500</v>
      </c>
    </row>
    <row r="27" spans="2:14" ht="21.75" customHeight="1">
      <c r="B27" s="24" t="s">
        <v>55</v>
      </c>
      <c r="C27" s="49">
        <v>1014032</v>
      </c>
      <c r="D27" s="49">
        <v>442350</v>
      </c>
      <c r="E27" s="49">
        <v>11345</v>
      </c>
      <c r="F27" s="49">
        <v>192764</v>
      </c>
      <c r="G27" s="49">
        <v>945783</v>
      </c>
      <c r="H27" s="49">
        <v>963787</v>
      </c>
      <c r="I27" s="49">
        <v>0</v>
      </c>
      <c r="J27" s="49">
        <v>490993</v>
      </c>
      <c r="K27" s="52">
        <v>4061054</v>
      </c>
      <c r="L27" s="49">
        <v>4196958</v>
      </c>
      <c r="M27" s="49">
        <v>0</v>
      </c>
      <c r="N27" s="49">
        <v>360600</v>
      </c>
    </row>
    <row r="28" spans="2:14" ht="21.75" customHeight="1">
      <c r="B28" s="25" t="s">
        <v>58</v>
      </c>
      <c r="C28" s="52">
        <v>833975</v>
      </c>
      <c r="D28" s="52">
        <v>487641</v>
      </c>
      <c r="E28" s="52">
        <v>25807</v>
      </c>
      <c r="F28" s="52">
        <v>137157</v>
      </c>
      <c r="G28" s="52">
        <v>611080</v>
      </c>
      <c r="H28" s="52">
        <v>496091</v>
      </c>
      <c r="I28" s="52">
        <v>0</v>
      </c>
      <c r="J28" s="52">
        <v>258581</v>
      </c>
      <c r="K28" s="52">
        <v>2850332</v>
      </c>
      <c r="L28" s="52">
        <v>3192183</v>
      </c>
      <c r="M28" s="52">
        <v>0</v>
      </c>
      <c r="N28" s="52">
        <v>265300</v>
      </c>
    </row>
    <row r="29" spans="2:14" ht="21.75" customHeight="1">
      <c r="B29" s="25" t="s">
        <v>67</v>
      </c>
      <c r="C29" s="52">
        <v>636123</v>
      </c>
      <c r="D29" s="52">
        <v>294417</v>
      </c>
      <c r="E29" s="52">
        <v>47535</v>
      </c>
      <c r="F29" s="52">
        <v>96034</v>
      </c>
      <c r="G29" s="52">
        <v>258744</v>
      </c>
      <c r="H29" s="52">
        <v>372710</v>
      </c>
      <c r="I29" s="52">
        <v>0</v>
      </c>
      <c r="J29" s="52">
        <v>232841</v>
      </c>
      <c r="K29" s="52">
        <v>1938404</v>
      </c>
      <c r="L29" s="52">
        <v>2306342</v>
      </c>
      <c r="M29" s="52">
        <v>0</v>
      </c>
      <c r="N29" s="52">
        <v>225400</v>
      </c>
    </row>
    <row r="30" spans="2:14" ht="21.75" customHeight="1">
      <c r="B30" s="25" t="s">
        <v>114</v>
      </c>
      <c r="C30" s="52">
        <v>1325782</v>
      </c>
      <c r="D30" s="52">
        <v>407756</v>
      </c>
      <c r="E30" s="52">
        <v>64555</v>
      </c>
      <c r="F30" s="52">
        <v>179202</v>
      </c>
      <c r="G30" s="52">
        <v>749176</v>
      </c>
      <c r="H30" s="52">
        <v>1208058</v>
      </c>
      <c r="I30" s="52">
        <v>0</v>
      </c>
      <c r="J30" s="52">
        <v>489050</v>
      </c>
      <c r="K30" s="52">
        <v>4423579</v>
      </c>
      <c r="L30" s="52">
        <v>4507324</v>
      </c>
      <c r="M30" s="52">
        <v>0</v>
      </c>
      <c r="N30" s="52">
        <v>382000</v>
      </c>
    </row>
    <row r="31" spans="2:14" ht="21.75" customHeight="1">
      <c r="B31" s="24" t="s">
        <v>115</v>
      </c>
      <c r="C31" s="49">
        <v>1685045</v>
      </c>
      <c r="D31" s="49">
        <v>703226</v>
      </c>
      <c r="E31" s="49">
        <v>23839</v>
      </c>
      <c r="F31" s="49">
        <v>183471</v>
      </c>
      <c r="G31" s="49">
        <v>868013</v>
      </c>
      <c r="H31" s="49">
        <v>1151555</v>
      </c>
      <c r="I31" s="49">
        <v>0</v>
      </c>
      <c r="J31" s="49">
        <v>954358</v>
      </c>
      <c r="K31" s="52">
        <v>5569507</v>
      </c>
      <c r="L31" s="49">
        <v>5563904</v>
      </c>
      <c r="M31" s="49">
        <v>0</v>
      </c>
      <c r="N31" s="49">
        <v>429800</v>
      </c>
    </row>
    <row r="32" spans="2:14" ht="21.75" customHeight="1">
      <c r="B32" s="24" t="s">
        <v>116</v>
      </c>
      <c r="C32" s="49">
        <v>1508342</v>
      </c>
      <c r="D32" s="49">
        <v>625412</v>
      </c>
      <c r="E32" s="49">
        <v>38142</v>
      </c>
      <c r="F32" s="49">
        <v>286530</v>
      </c>
      <c r="G32" s="49">
        <v>710605</v>
      </c>
      <c r="H32" s="49">
        <v>1454376</v>
      </c>
      <c r="I32" s="49">
        <v>0</v>
      </c>
      <c r="J32" s="49">
        <v>677625</v>
      </c>
      <c r="K32" s="52">
        <v>5301032</v>
      </c>
      <c r="L32" s="49">
        <v>5683568</v>
      </c>
      <c r="M32" s="49">
        <v>0</v>
      </c>
      <c r="N32" s="49">
        <v>464000</v>
      </c>
    </row>
    <row r="33" spans="2:14" ht="21.75" customHeight="1">
      <c r="B33" s="25" t="s">
        <v>80</v>
      </c>
      <c r="C33" s="52">
        <v>697083</v>
      </c>
      <c r="D33" s="52">
        <v>276921</v>
      </c>
      <c r="E33" s="52">
        <v>44261</v>
      </c>
      <c r="F33" s="52">
        <v>132233</v>
      </c>
      <c r="G33" s="52">
        <v>637455</v>
      </c>
      <c r="H33" s="52">
        <v>577470</v>
      </c>
      <c r="I33" s="52">
        <v>0</v>
      </c>
      <c r="J33" s="52">
        <v>376489</v>
      </c>
      <c r="K33" s="52">
        <v>2741912</v>
      </c>
      <c r="L33" s="52">
        <v>2989836</v>
      </c>
      <c r="M33" s="52">
        <v>0</v>
      </c>
      <c r="N33" s="52">
        <v>224000</v>
      </c>
    </row>
    <row r="34" spans="2:14" ht="21.75" customHeight="1">
      <c r="B34" s="24" t="s">
        <v>81</v>
      </c>
      <c r="C34" s="49">
        <v>957898</v>
      </c>
      <c r="D34" s="49">
        <v>584003</v>
      </c>
      <c r="E34" s="49">
        <v>37202</v>
      </c>
      <c r="F34" s="49">
        <v>174693</v>
      </c>
      <c r="G34" s="49">
        <v>726789</v>
      </c>
      <c r="H34" s="49">
        <v>619056</v>
      </c>
      <c r="I34" s="49">
        <v>0</v>
      </c>
      <c r="J34" s="49">
        <v>318971</v>
      </c>
      <c r="K34" s="52">
        <v>3418612</v>
      </c>
      <c r="L34" s="49">
        <v>3477203</v>
      </c>
      <c r="M34" s="49">
        <v>0</v>
      </c>
      <c r="N34" s="49">
        <v>348200</v>
      </c>
    </row>
    <row r="35" spans="2:14" ht="24.75" customHeight="1">
      <c r="B35" s="27" t="s">
        <v>84</v>
      </c>
      <c r="C35" s="55">
        <f>SUM(C6:C19)</f>
        <v>99380605</v>
      </c>
      <c r="D35" s="55">
        <f aca="true" t="shared" si="0" ref="D35:N35">SUM(D6:D19)</f>
        <v>56006664</v>
      </c>
      <c r="E35" s="55">
        <f t="shared" si="0"/>
        <v>5130557</v>
      </c>
      <c r="F35" s="55">
        <f t="shared" si="0"/>
        <v>27553337</v>
      </c>
      <c r="G35" s="55">
        <f t="shared" si="0"/>
        <v>36126824</v>
      </c>
      <c r="H35" s="55">
        <f t="shared" si="0"/>
        <v>66349125</v>
      </c>
      <c r="I35" s="55">
        <f t="shared" si="0"/>
        <v>336847</v>
      </c>
      <c r="J35" s="55">
        <f t="shared" si="0"/>
        <v>38469238</v>
      </c>
      <c r="K35" s="55">
        <f t="shared" si="0"/>
        <v>329353197</v>
      </c>
      <c r="L35" s="55">
        <f t="shared" si="0"/>
        <v>344993841</v>
      </c>
      <c r="M35" s="55">
        <f t="shared" si="0"/>
        <v>2096600</v>
      </c>
      <c r="N35" s="55">
        <f t="shared" si="0"/>
        <v>22198923</v>
      </c>
    </row>
    <row r="36" spans="2:14" ht="24.75" customHeight="1">
      <c r="B36" s="27" t="s">
        <v>183</v>
      </c>
      <c r="C36" s="55">
        <f aca="true" t="shared" si="1" ref="C36:N36">SUM(C20:C34)</f>
        <v>16321528</v>
      </c>
      <c r="D36" s="55">
        <f t="shared" si="1"/>
        <v>8786567</v>
      </c>
      <c r="E36" s="55">
        <f t="shared" si="1"/>
        <v>659000</v>
      </c>
      <c r="F36" s="55">
        <f t="shared" si="1"/>
        <v>2895435</v>
      </c>
      <c r="G36" s="55">
        <f t="shared" si="1"/>
        <v>9822591</v>
      </c>
      <c r="H36" s="55">
        <f t="shared" si="1"/>
        <v>10186725</v>
      </c>
      <c r="I36" s="55">
        <f t="shared" si="1"/>
        <v>42215</v>
      </c>
      <c r="J36" s="55">
        <f t="shared" si="1"/>
        <v>8008605</v>
      </c>
      <c r="K36" s="55">
        <f t="shared" si="1"/>
        <v>56722666</v>
      </c>
      <c r="L36" s="55">
        <f t="shared" si="1"/>
        <v>61925737</v>
      </c>
      <c r="M36" s="55">
        <f t="shared" si="1"/>
        <v>0</v>
      </c>
      <c r="N36" s="55">
        <f t="shared" si="1"/>
        <v>4476134</v>
      </c>
    </row>
    <row r="37" spans="2:14" ht="24.75" customHeight="1">
      <c r="B37" s="27" t="s">
        <v>85</v>
      </c>
      <c r="C37" s="55">
        <f aca="true" t="shared" si="2" ref="C37:L37">SUM(C6:C34)</f>
        <v>115702133</v>
      </c>
      <c r="D37" s="55">
        <f t="shared" si="2"/>
        <v>64793231</v>
      </c>
      <c r="E37" s="55">
        <f t="shared" si="2"/>
        <v>5789557</v>
      </c>
      <c r="F37" s="55">
        <f t="shared" si="2"/>
        <v>30448772</v>
      </c>
      <c r="G37" s="55">
        <f t="shared" si="2"/>
        <v>45949415</v>
      </c>
      <c r="H37" s="55">
        <f t="shared" si="2"/>
        <v>76535850</v>
      </c>
      <c r="I37" s="55">
        <f t="shared" si="2"/>
        <v>379062</v>
      </c>
      <c r="J37" s="55">
        <f t="shared" si="2"/>
        <v>46477843</v>
      </c>
      <c r="K37" s="55">
        <f t="shared" si="2"/>
        <v>386075863</v>
      </c>
      <c r="L37" s="55">
        <f t="shared" si="2"/>
        <v>406919578</v>
      </c>
      <c r="M37" s="55">
        <f>M36+M35</f>
        <v>2096600</v>
      </c>
      <c r="N37" s="55">
        <f>N36+N35</f>
        <v>26675057</v>
      </c>
    </row>
  </sheetData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ゴシック,標準"&amp;24９ 経常経費の状況（２１年度決算額）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65" zoomScaleNormal="50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18" hidden="1" customWidth="1"/>
    <col min="2" max="2" width="11.66015625" style="18" customWidth="1"/>
    <col min="3" max="14" width="12.66015625" style="0" customWidth="1"/>
  </cols>
  <sheetData>
    <row r="1" spans="1:13" ht="17.25">
      <c r="A1" s="28"/>
      <c r="B1" s="28" t="s">
        <v>94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4" ht="17.25">
      <c r="B2" s="19"/>
      <c r="C2" s="2"/>
      <c r="D2" s="2"/>
      <c r="E2" s="2"/>
      <c r="F2" s="2"/>
      <c r="G2" s="2"/>
      <c r="H2" s="2"/>
      <c r="I2" s="6"/>
      <c r="J2" s="2"/>
      <c r="K2" s="2"/>
      <c r="L2" s="2"/>
      <c r="M2" s="6" t="s">
        <v>104</v>
      </c>
      <c r="N2" s="16" t="s">
        <v>0</v>
      </c>
    </row>
    <row r="3" spans="1:14" ht="17.25" customHeight="1">
      <c r="A3" s="29"/>
      <c r="B3" s="20"/>
      <c r="C3" s="172"/>
      <c r="D3" s="172"/>
      <c r="E3" s="172"/>
      <c r="F3" s="172"/>
      <c r="G3" s="172"/>
      <c r="H3" s="172"/>
      <c r="I3" s="172"/>
      <c r="J3" s="172"/>
      <c r="K3" s="172"/>
      <c r="L3" s="173"/>
      <c r="M3" s="173"/>
      <c r="N3" s="173"/>
    </row>
    <row r="4" spans="1:14" ht="17.25">
      <c r="A4" s="29"/>
      <c r="B4" s="21"/>
      <c r="C4" s="174" t="s">
        <v>2</v>
      </c>
      <c r="D4" s="174" t="s">
        <v>3</v>
      </c>
      <c r="E4" s="174" t="s">
        <v>4</v>
      </c>
      <c r="F4" s="174" t="s">
        <v>5</v>
      </c>
      <c r="G4" s="174" t="s">
        <v>6</v>
      </c>
      <c r="H4" s="174" t="s">
        <v>7</v>
      </c>
      <c r="I4" s="174" t="s">
        <v>8</v>
      </c>
      <c r="J4" s="174" t="s">
        <v>9</v>
      </c>
      <c r="K4" s="174" t="s">
        <v>10</v>
      </c>
      <c r="L4" s="175" t="s">
        <v>11</v>
      </c>
      <c r="M4" s="175" t="s">
        <v>178</v>
      </c>
      <c r="N4" s="176" t="s">
        <v>179</v>
      </c>
    </row>
    <row r="5" spans="1:14" ht="17.25">
      <c r="A5" s="29"/>
      <c r="B5" s="22"/>
      <c r="C5" s="177"/>
      <c r="D5" s="177"/>
      <c r="E5" s="177"/>
      <c r="F5" s="177"/>
      <c r="G5" s="177"/>
      <c r="H5" s="177"/>
      <c r="I5" s="178" t="s">
        <v>12</v>
      </c>
      <c r="J5" s="177"/>
      <c r="K5" s="178" t="s">
        <v>13</v>
      </c>
      <c r="L5" s="179" t="s">
        <v>14</v>
      </c>
      <c r="M5" s="179" t="s">
        <v>123</v>
      </c>
      <c r="N5" s="178" t="s">
        <v>180</v>
      </c>
    </row>
    <row r="6" spans="1:14" ht="21.75" customHeight="1">
      <c r="A6" s="29"/>
      <c r="B6" s="23" t="s">
        <v>15</v>
      </c>
      <c r="C6" s="49">
        <f>+'当年度'!C6-'前年度'!C6</f>
        <v>-304061</v>
      </c>
      <c r="D6" s="49">
        <f>+'当年度'!D6-'前年度'!D6</f>
        <v>911674</v>
      </c>
      <c r="E6" s="49">
        <f>+'当年度'!E6-'前年度'!E6</f>
        <v>186407</v>
      </c>
      <c r="F6" s="49">
        <f>+'当年度'!F6-'前年度'!F6</f>
        <v>674198</v>
      </c>
      <c r="G6" s="49">
        <f>+'当年度'!G6-'前年度'!G6</f>
        <v>27303</v>
      </c>
      <c r="H6" s="50">
        <f>+'当年度'!H6-'前年度'!H6</f>
        <v>-147190</v>
      </c>
      <c r="I6" s="49">
        <f>+'当年度'!I6-'前年度'!I6</f>
        <v>0</v>
      </c>
      <c r="J6" s="49">
        <f>+'当年度'!J6-'前年度'!J6</f>
        <v>210802</v>
      </c>
      <c r="K6" s="50">
        <f>+'当年度'!K6-'前年度'!K6</f>
        <v>1559133</v>
      </c>
      <c r="L6" s="49">
        <f>+'当年度'!L6-'前年度'!L6</f>
        <v>1228896</v>
      </c>
      <c r="M6" s="49">
        <f>+'当年度'!M6-'前年度'!M6</f>
        <v>0</v>
      </c>
      <c r="N6" s="51">
        <f>+'当年度'!N6-'前年度'!N6</f>
        <v>3455200</v>
      </c>
    </row>
    <row r="7" spans="1:14" ht="21.75" customHeight="1">
      <c r="A7" s="29"/>
      <c r="B7" s="24" t="s">
        <v>16</v>
      </c>
      <c r="C7" s="49">
        <f>+'当年度'!C7-'前年度'!C7</f>
        <v>153298</v>
      </c>
      <c r="D7" s="49">
        <f>+'当年度'!D7-'前年度'!D7</f>
        <v>-161376</v>
      </c>
      <c r="E7" s="49">
        <f>+'当年度'!E7-'前年度'!E7</f>
        <v>135142</v>
      </c>
      <c r="F7" s="49">
        <f>+'当年度'!F7-'前年度'!F7</f>
        <v>824275</v>
      </c>
      <c r="G7" s="49">
        <f>+'当年度'!G7-'前年度'!G7</f>
        <v>-415121</v>
      </c>
      <c r="H7" s="49">
        <f>+'当年度'!H7-'前年度'!H7</f>
        <v>-73051</v>
      </c>
      <c r="I7" s="49">
        <f>+'当年度'!I7-'前年度'!I7</f>
        <v>0</v>
      </c>
      <c r="J7" s="49">
        <f>+'当年度'!J7-'前年度'!J7</f>
        <v>-24091</v>
      </c>
      <c r="K7" s="49">
        <f>+'当年度'!K7-'前年度'!K7</f>
        <v>439076</v>
      </c>
      <c r="L7" s="49">
        <f>+'当年度'!L7-'前年度'!L7</f>
        <v>-1319732</v>
      </c>
      <c r="M7" s="49">
        <f>+'当年度'!M7-'前年度'!M7</f>
        <v>-1761100</v>
      </c>
      <c r="N7" s="52">
        <f>+'当年度'!N7-'前年度'!N7</f>
        <v>380500</v>
      </c>
    </row>
    <row r="8" spans="1:14" ht="21.75" customHeight="1">
      <c r="A8" s="29"/>
      <c r="B8" s="24" t="s">
        <v>17</v>
      </c>
      <c r="C8" s="49">
        <f>+'当年度'!C8-'前年度'!C8</f>
        <v>-248938</v>
      </c>
      <c r="D8" s="49">
        <f>+'当年度'!D8-'前年度'!D8</f>
        <v>91137</v>
      </c>
      <c r="E8" s="49">
        <f>+'当年度'!E8-'前年度'!E8</f>
        <v>-52755</v>
      </c>
      <c r="F8" s="49">
        <f>+'当年度'!F8-'前年度'!F8</f>
        <v>279810</v>
      </c>
      <c r="G8" s="49">
        <f>+'当年度'!G8-'前年度'!G8</f>
        <v>131225</v>
      </c>
      <c r="H8" s="49">
        <f>+'当年度'!H8-'前年度'!H8</f>
        <v>59596</v>
      </c>
      <c r="I8" s="49">
        <f>+'当年度'!I8-'前年度'!I8</f>
        <v>0</v>
      </c>
      <c r="J8" s="49">
        <f>+'当年度'!J8-'前年度'!J8</f>
        <v>80493</v>
      </c>
      <c r="K8" s="49">
        <f>+'当年度'!K8-'前年度'!K8</f>
        <v>340568</v>
      </c>
      <c r="L8" s="49">
        <f>+'当年度'!L8-'前年度'!L8</f>
        <v>765253</v>
      </c>
      <c r="M8" s="49">
        <f>+'当年度'!M8-'前年度'!M8</f>
        <v>0</v>
      </c>
      <c r="N8" s="52">
        <f>+'当年度'!N8-'前年度'!N8</f>
        <v>1277000</v>
      </c>
    </row>
    <row r="9" spans="1:14" ht="21.75" customHeight="1">
      <c r="A9" s="29"/>
      <c r="B9" s="25" t="s">
        <v>18</v>
      </c>
      <c r="C9" s="52">
        <f>+'当年度'!C9-'前年度'!C9</f>
        <v>-719102</v>
      </c>
      <c r="D9" s="52">
        <f>+'当年度'!D9-'前年度'!D9</f>
        <v>-22430</v>
      </c>
      <c r="E9" s="52">
        <f>+'当年度'!E9-'前年度'!E9</f>
        <v>-2931</v>
      </c>
      <c r="F9" s="52">
        <f>+'当年度'!F9-'前年度'!F9</f>
        <v>366684</v>
      </c>
      <c r="G9" s="52">
        <f>+'当年度'!G9-'前年度'!G9</f>
        <v>-489260</v>
      </c>
      <c r="H9" s="52">
        <f>+'当年度'!H9-'前年度'!H9</f>
        <v>11460</v>
      </c>
      <c r="I9" s="52">
        <f>+'当年度'!I9-'前年度'!I9</f>
        <v>61819</v>
      </c>
      <c r="J9" s="52">
        <f>+'当年度'!J9-'前年度'!J9</f>
        <v>304068</v>
      </c>
      <c r="K9" s="52">
        <f>+'当年度'!K9-'前年度'!K9</f>
        <v>-489692</v>
      </c>
      <c r="L9" s="52">
        <f>+'当年度'!L9-'前年度'!L9</f>
        <v>627329</v>
      </c>
      <c r="M9" s="52">
        <f>+'当年度'!M9-'前年度'!M9</f>
        <v>0</v>
      </c>
      <c r="N9" s="52">
        <f>+'当年度'!N9-'前年度'!N9</f>
        <v>-751489</v>
      </c>
    </row>
    <row r="10" spans="1:14" ht="21.75" customHeight="1">
      <c r="A10" s="29"/>
      <c r="B10" s="25" t="s">
        <v>19</v>
      </c>
      <c r="C10" s="52">
        <f>+'当年度'!C10-'前年度'!C10</f>
        <v>-191047</v>
      </c>
      <c r="D10" s="52">
        <f>+'当年度'!D10-'前年度'!D10</f>
        <v>443657</v>
      </c>
      <c r="E10" s="52">
        <f>+'当年度'!E10-'前年度'!E10</f>
        <v>18728</v>
      </c>
      <c r="F10" s="52">
        <f>+'当年度'!F10-'前年度'!F10</f>
        <v>241397</v>
      </c>
      <c r="G10" s="52">
        <f>+'当年度'!G10-'前年度'!G10</f>
        <v>1602593</v>
      </c>
      <c r="H10" s="52">
        <f>+'当年度'!H10-'前年度'!H10</f>
        <v>250200</v>
      </c>
      <c r="I10" s="52">
        <f>+'当年度'!I10-'前年度'!I10</f>
        <v>0</v>
      </c>
      <c r="J10" s="52">
        <f>+'当年度'!J10-'前年度'!J10</f>
        <v>-1449938</v>
      </c>
      <c r="K10" s="52">
        <f>+'当年度'!K10-'前年度'!K10</f>
        <v>915590</v>
      </c>
      <c r="L10" s="52">
        <f>+'当年度'!L10-'前年度'!L10</f>
        <v>-341166</v>
      </c>
      <c r="M10" s="52">
        <f>+'当年度'!M10-'前年度'!M10</f>
        <v>0</v>
      </c>
      <c r="N10" s="52">
        <f>+'当年度'!N10-'前年度'!N10</f>
        <v>1417300</v>
      </c>
    </row>
    <row r="11" spans="1:14" ht="21.75" customHeight="1">
      <c r="A11" s="29"/>
      <c r="B11" s="25" t="s">
        <v>21</v>
      </c>
      <c r="C11" s="52">
        <f>+'当年度'!C11-'前年度'!C11</f>
        <v>174233</v>
      </c>
      <c r="D11" s="52">
        <f>+'当年度'!D11-'前年度'!D11</f>
        <v>146856</v>
      </c>
      <c r="E11" s="52">
        <f>+'当年度'!E11-'前年度'!E11</f>
        <v>-78620</v>
      </c>
      <c r="F11" s="52">
        <f>+'当年度'!F11-'前年度'!F11</f>
        <v>297116</v>
      </c>
      <c r="G11" s="52">
        <f>+'当年度'!G11-'前年度'!G11</f>
        <v>-27835</v>
      </c>
      <c r="H11" s="52">
        <f>+'当年度'!H11-'前年度'!H11</f>
        <v>-344821</v>
      </c>
      <c r="I11" s="52">
        <f>+'当年度'!I11-'前年度'!I11</f>
        <v>0</v>
      </c>
      <c r="J11" s="52">
        <f>+'当年度'!J11-'前年度'!J11</f>
        <v>2706113</v>
      </c>
      <c r="K11" s="52">
        <f>+'当年度'!K11-'前年度'!K11</f>
        <v>2873042</v>
      </c>
      <c r="L11" s="52">
        <f>+'当年度'!L11-'前年度'!L11</f>
        <v>2599320</v>
      </c>
      <c r="M11" s="52">
        <f>+'当年度'!M11-'前年度'!M11</f>
        <v>0</v>
      </c>
      <c r="N11" s="52">
        <f>+'当年度'!N11-'前年度'!N11</f>
        <v>1786000</v>
      </c>
    </row>
    <row r="12" spans="1:14" ht="21.75" customHeight="1">
      <c r="A12" s="29"/>
      <c r="B12" s="25" t="s">
        <v>22</v>
      </c>
      <c r="C12" s="52">
        <f>+'当年度'!C12-'前年度'!C12</f>
        <v>138865</v>
      </c>
      <c r="D12" s="52">
        <f>+'当年度'!D12-'前年度'!D12</f>
        <v>-10923</v>
      </c>
      <c r="E12" s="52">
        <f>+'当年度'!E12-'前年度'!E12</f>
        <v>-5485</v>
      </c>
      <c r="F12" s="52">
        <f>+'当年度'!F12-'前年度'!F12</f>
        <v>387419</v>
      </c>
      <c r="G12" s="52">
        <f>+'当年度'!G12-'前年度'!G12</f>
        <v>262857</v>
      </c>
      <c r="H12" s="52">
        <f>+'当年度'!H12-'前年度'!H12</f>
        <v>78096</v>
      </c>
      <c r="I12" s="52">
        <f>+'当年度'!I12-'前年度'!I12</f>
        <v>6438</v>
      </c>
      <c r="J12" s="52">
        <f>+'当年度'!J12-'前年度'!J12</f>
        <v>-27848</v>
      </c>
      <c r="K12" s="52">
        <f>+'当年度'!K12-'前年度'!K12</f>
        <v>829419</v>
      </c>
      <c r="L12" s="52">
        <f>+'当年度'!L12-'前年度'!L12</f>
        <v>731426</v>
      </c>
      <c r="M12" s="52">
        <f>+'当年度'!M12-'前年度'!M12</f>
        <v>-335500</v>
      </c>
      <c r="N12" s="52">
        <f>+'当年度'!N12-'前年度'!N12</f>
        <v>639700</v>
      </c>
    </row>
    <row r="13" spans="1:14" ht="21.75" customHeight="1">
      <c r="A13" s="29"/>
      <c r="B13" s="25" t="s">
        <v>23</v>
      </c>
      <c r="C13" s="52">
        <f>+'当年度'!C13-'前年度'!C13</f>
        <v>-45085</v>
      </c>
      <c r="D13" s="52">
        <f>+'当年度'!D13-'前年度'!D13</f>
        <v>-15162</v>
      </c>
      <c r="E13" s="52">
        <f>+'当年度'!E13-'前年度'!E13</f>
        <v>2120</v>
      </c>
      <c r="F13" s="52">
        <f>+'当年度'!F13-'前年度'!F13</f>
        <v>-25359</v>
      </c>
      <c r="G13" s="52">
        <f>+'当年度'!G13-'前年度'!G13</f>
        <v>-48031</v>
      </c>
      <c r="H13" s="52">
        <f>+'当年度'!H13-'前年度'!H13</f>
        <v>71122</v>
      </c>
      <c r="I13" s="52">
        <f>+'当年度'!I13-'前年度'!I13</f>
        <v>-2484</v>
      </c>
      <c r="J13" s="52">
        <f>+'当年度'!J13-'前年度'!J13</f>
        <v>337747</v>
      </c>
      <c r="K13" s="52">
        <f>+'当年度'!K13-'前年度'!K13</f>
        <v>274868</v>
      </c>
      <c r="L13" s="52">
        <f>+'当年度'!L13-'前年度'!L13</f>
        <v>363909</v>
      </c>
      <c r="M13" s="52">
        <f>+'当年度'!M13-'前年度'!M13</f>
        <v>0</v>
      </c>
      <c r="N13" s="52">
        <f>+'当年度'!N13-'前年度'!N13</f>
        <v>164300</v>
      </c>
    </row>
    <row r="14" spans="1:14" ht="21.75" customHeight="1">
      <c r="A14" s="29"/>
      <c r="B14" s="25" t="s">
        <v>24</v>
      </c>
      <c r="C14" s="52">
        <f>+'当年度'!C14-'前年度'!C14</f>
        <v>-487178</v>
      </c>
      <c r="D14" s="52">
        <f>+'当年度'!D14-'前年度'!D14</f>
        <v>-100681</v>
      </c>
      <c r="E14" s="52">
        <f>+'当年度'!E14-'前年度'!E14</f>
        <v>182745</v>
      </c>
      <c r="F14" s="52">
        <f>+'当年度'!F14-'前年度'!F14</f>
        <v>311231</v>
      </c>
      <c r="G14" s="52">
        <f>+'当年度'!G14-'前年度'!G14</f>
        <v>-15941</v>
      </c>
      <c r="H14" s="52">
        <f>+'当年度'!H14-'前年度'!H14</f>
        <v>-11532</v>
      </c>
      <c r="I14" s="52">
        <f>+'当年度'!I14-'前年度'!I14</f>
        <v>0</v>
      </c>
      <c r="J14" s="52">
        <f>+'当年度'!J14-'前年度'!J14</f>
        <v>-59526</v>
      </c>
      <c r="K14" s="52">
        <f>+'当年度'!K14-'前年度'!K14</f>
        <v>-180882</v>
      </c>
      <c r="L14" s="52">
        <f>+'当年度'!L14-'前年度'!L14</f>
        <v>-1691207</v>
      </c>
      <c r="M14" s="52">
        <f>+'当年度'!M14-'前年度'!M14</f>
        <v>0</v>
      </c>
      <c r="N14" s="52">
        <f>+'当年度'!N14-'前年度'!N14</f>
        <v>-126600</v>
      </c>
    </row>
    <row r="15" spans="1:14" ht="21.75" customHeight="1">
      <c r="A15" s="29"/>
      <c r="B15" s="25" t="s">
        <v>25</v>
      </c>
      <c r="C15" s="52">
        <f>+'当年度'!C15-'前年度'!C15</f>
        <v>-104232</v>
      </c>
      <c r="D15" s="52">
        <f>+'当年度'!D15-'前年度'!D15</f>
        <v>4001</v>
      </c>
      <c r="E15" s="52">
        <f>+'当年度'!E15-'前年度'!E15</f>
        <v>2974</v>
      </c>
      <c r="F15" s="52">
        <f>+'当年度'!F15-'前年度'!F15</f>
        <v>12956</v>
      </c>
      <c r="G15" s="52">
        <f>+'当年度'!G15-'前年度'!G15</f>
        <v>32614</v>
      </c>
      <c r="H15" s="52">
        <f>+'当年度'!H15-'前年度'!H15</f>
        <v>112146</v>
      </c>
      <c r="I15" s="52">
        <f>+'当年度'!I15-'前年度'!I15</f>
        <v>0</v>
      </c>
      <c r="J15" s="52">
        <f>+'当年度'!J15-'前年度'!J15</f>
        <v>177424</v>
      </c>
      <c r="K15" s="52">
        <f>+'当年度'!K15-'前年度'!K15</f>
        <v>237883</v>
      </c>
      <c r="L15" s="52">
        <f>+'当年度'!L15-'前年度'!L15</f>
        <v>203830</v>
      </c>
      <c r="M15" s="52">
        <f>+'当年度'!M15-'前年度'!M15</f>
        <v>0</v>
      </c>
      <c r="N15" s="52">
        <f>+'当年度'!N15-'前年度'!N15</f>
        <v>187000</v>
      </c>
    </row>
    <row r="16" spans="1:14" ht="21.75" customHeight="1">
      <c r="A16" s="29"/>
      <c r="B16" s="24" t="s">
        <v>26</v>
      </c>
      <c r="C16" s="52">
        <f>+'当年度'!C16-'前年度'!C16</f>
        <v>-3400</v>
      </c>
      <c r="D16" s="52">
        <f>+'当年度'!D16-'前年度'!D16</f>
        <v>204278</v>
      </c>
      <c r="E16" s="52">
        <f>+'当年度'!E16-'前年度'!E16</f>
        <v>99</v>
      </c>
      <c r="F16" s="52">
        <f>+'当年度'!F16-'前年度'!F16</f>
        <v>12720</v>
      </c>
      <c r="G16" s="52">
        <f>+'当年度'!G16-'前年度'!G16</f>
        <v>54270</v>
      </c>
      <c r="H16" s="52">
        <f>+'当年度'!H16-'前年度'!H16</f>
        <v>-190734</v>
      </c>
      <c r="I16" s="52">
        <f>+'当年度'!I16-'前年度'!I16</f>
        <v>216</v>
      </c>
      <c r="J16" s="52">
        <f>+'当年度'!J16-'前年度'!J16</f>
        <v>24269</v>
      </c>
      <c r="K16" s="52">
        <f>+'当年度'!K16-'前年度'!K16</f>
        <v>101718</v>
      </c>
      <c r="L16" s="52">
        <f>+'当年度'!L16-'前年度'!L16</f>
        <v>273659</v>
      </c>
      <c r="M16" s="52">
        <f>+'当年度'!M16-'前年度'!M16</f>
        <v>0</v>
      </c>
      <c r="N16" s="52">
        <f>+'当年度'!N16-'前年度'!N16</f>
        <v>125072</v>
      </c>
    </row>
    <row r="17" spans="1:14" ht="21.75" customHeight="1">
      <c r="A17" s="29"/>
      <c r="B17" s="25" t="s">
        <v>111</v>
      </c>
      <c r="C17" s="52">
        <f>+'当年度'!C17-'前年度'!C17</f>
        <v>216723</v>
      </c>
      <c r="D17" s="52">
        <f>+'当年度'!D17-'前年度'!D17</f>
        <v>-49662</v>
      </c>
      <c r="E17" s="52">
        <f>+'当年度'!E17-'前年度'!E17</f>
        <v>-49629</v>
      </c>
      <c r="F17" s="52">
        <f>+'当年度'!F17-'前年度'!F17</f>
        <v>79313</v>
      </c>
      <c r="G17" s="52">
        <f>+'当年度'!G17-'前年度'!G17</f>
        <v>-350550</v>
      </c>
      <c r="H17" s="52">
        <f>+'当年度'!H17-'前年度'!H17</f>
        <v>74573</v>
      </c>
      <c r="I17" s="52">
        <f>+'当年度'!I17-'前年度'!I17</f>
        <v>-210</v>
      </c>
      <c r="J17" s="52">
        <f>+'当年度'!J17-'前年度'!J17</f>
        <v>127039</v>
      </c>
      <c r="K17" s="52">
        <f>+'当年度'!K17-'前年度'!K17</f>
        <v>47597</v>
      </c>
      <c r="L17" s="52">
        <f>+'当年度'!L17-'前年度'!L17</f>
        <v>372584</v>
      </c>
      <c r="M17" s="52">
        <f>+'当年度'!M17-'前年度'!M17</f>
        <v>0</v>
      </c>
      <c r="N17" s="52">
        <f>+'当年度'!N17-'前年度'!N17</f>
        <v>1458300</v>
      </c>
    </row>
    <row r="18" spans="1:14" ht="21.75" customHeight="1">
      <c r="A18" s="29"/>
      <c r="B18" s="25" t="s">
        <v>112</v>
      </c>
      <c r="C18" s="52">
        <f>+'当年度'!C18-'前年度'!C18</f>
        <v>-77493</v>
      </c>
      <c r="D18" s="52">
        <f>+'当年度'!D18-'前年度'!D18</f>
        <v>-53403</v>
      </c>
      <c r="E18" s="52">
        <f>+'当年度'!E18-'前年度'!E18</f>
        <v>-5149</v>
      </c>
      <c r="F18" s="52">
        <f>+'当年度'!F18-'前年度'!F18</f>
        <v>2963</v>
      </c>
      <c r="G18" s="52">
        <f>+'当年度'!G18-'前年度'!G18</f>
        <v>-147596</v>
      </c>
      <c r="H18" s="52">
        <f>+'当年度'!H18-'前年度'!H18</f>
        <v>35439</v>
      </c>
      <c r="I18" s="52">
        <f>+'当年度'!I18-'前年度'!I18</f>
        <v>0</v>
      </c>
      <c r="J18" s="52">
        <f>+'当年度'!J18-'前年度'!J18</f>
        <v>231077</v>
      </c>
      <c r="K18" s="52">
        <f>+'当年度'!K18-'前年度'!K18</f>
        <v>-14162</v>
      </c>
      <c r="L18" s="52">
        <f>+'当年度'!L18-'前年度'!L18</f>
        <v>-38763</v>
      </c>
      <c r="M18" s="52">
        <f>+'当年度'!M18-'前年度'!M18</f>
        <v>0</v>
      </c>
      <c r="N18" s="52">
        <f>+'当年度'!N18-'前年度'!N18</f>
        <v>548600</v>
      </c>
    </row>
    <row r="19" spans="1:14" ht="21.75" customHeight="1">
      <c r="A19" s="29"/>
      <c r="B19" s="26" t="s">
        <v>113</v>
      </c>
      <c r="C19" s="53">
        <f>+'当年度'!C19-'前年度'!C19</f>
        <v>-3590</v>
      </c>
      <c r="D19" s="53">
        <f>+'当年度'!D19-'前年度'!D19</f>
        <v>-8434</v>
      </c>
      <c r="E19" s="53">
        <f>+'当年度'!E19-'前年度'!E19</f>
        <v>57238</v>
      </c>
      <c r="F19" s="53">
        <f>+'当年度'!F19-'前年度'!F19</f>
        <v>169000</v>
      </c>
      <c r="G19" s="53">
        <f>+'当年度'!G19-'前年度'!G19</f>
        <v>401344</v>
      </c>
      <c r="H19" s="54">
        <f>+'当年度'!H19-'前年度'!H19</f>
        <v>-90801</v>
      </c>
      <c r="I19" s="53">
        <f>+'当年度'!I19-'前年度'!I19</f>
        <v>0</v>
      </c>
      <c r="J19" s="53">
        <f>+'当年度'!J19-'前年度'!J19</f>
        <v>217751</v>
      </c>
      <c r="K19" s="54">
        <f>+'当年度'!K19-'前年度'!K19</f>
        <v>742508</v>
      </c>
      <c r="L19" s="53">
        <f>+'当年度'!L19-'前年度'!L19</f>
        <v>748955</v>
      </c>
      <c r="M19" s="53">
        <f>+'当年度'!M19-'前年度'!M19</f>
        <v>0</v>
      </c>
      <c r="N19" s="53">
        <f>+'当年度'!N19-'前年度'!N19</f>
        <v>1465000</v>
      </c>
    </row>
    <row r="20" spans="1:14" ht="21.75" customHeight="1">
      <c r="A20" s="29"/>
      <c r="B20" s="25" t="s">
        <v>30</v>
      </c>
      <c r="C20" s="52">
        <f>+'当年度'!C20-'前年度'!C20</f>
        <v>8458</v>
      </c>
      <c r="D20" s="52">
        <f>+'当年度'!D20-'前年度'!D20</f>
        <v>8273</v>
      </c>
      <c r="E20" s="52">
        <f>+'当年度'!E20-'前年度'!E20</f>
        <v>6534</v>
      </c>
      <c r="F20" s="52">
        <f>+'当年度'!F20-'前年度'!F20</f>
        <v>7146</v>
      </c>
      <c r="G20" s="52">
        <f>+'当年度'!G20-'前年度'!G20</f>
        <v>-15892</v>
      </c>
      <c r="H20" s="52">
        <f>+'当年度'!H20-'前年度'!H20</f>
        <v>-8939</v>
      </c>
      <c r="I20" s="52">
        <f>+'当年度'!I20-'前年度'!I20</f>
        <v>0</v>
      </c>
      <c r="J20" s="52">
        <f>+'当年度'!J20-'前年度'!J20</f>
        <v>-1333</v>
      </c>
      <c r="K20" s="52">
        <f>+'当年度'!K20-'前年度'!K20</f>
        <v>4247</v>
      </c>
      <c r="L20" s="52">
        <f>+'当年度'!L20-'前年度'!L20</f>
        <v>77359</v>
      </c>
      <c r="M20" s="52">
        <f>+'当年度'!M20-'前年度'!M20</f>
        <v>0</v>
      </c>
      <c r="N20" s="52">
        <f>+'当年度'!N20-'前年度'!N20</f>
        <v>70400</v>
      </c>
    </row>
    <row r="21" spans="1:14" ht="21.75" customHeight="1">
      <c r="A21" s="29"/>
      <c r="B21" s="25" t="s">
        <v>34</v>
      </c>
      <c r="C21" s="52">
        <f>+'当年度'!C21-'前年度'!C21</f>
        <v>-838</v>
      </c>
      <c r="D21" s="52">
        <f>+'当年度'!D21-'前年度'!D21</f>
        <v>113208</v>
      </c>
      <c r="E21" s="52">
        <f>+'当年度'!E21-'前年度'!E21</f>
        <v>-3556</v>
      </c>
      <c r="F21" s="52">
        <f>+'当年度'!F21-'前年度'!F21</f>
        <v>39512</v>
      </c>
      <c r="G21" s="52">
        <f>+'当年度'!G21-'前年度'!G21</f>
        <v>70454</v>
      </c>
      <c r="H21" s="52">
        <f>+'当年度'!H21-'前年度'!H21</f>
        <v>-5811</v>
      </c>
      <c r="I21" s="52">
        <f>+'当年度'!I21-'前年度'!I21</f>
        <v>0</v>
      </c>
      <c r="J21" s="52">
        <f>+'当年度'!J21-'前年度'!J21</f>
        <v>6651</v>
      </c>
      <c r="K21" s="52">
        <f>+'当年度'!K21-'前年度'!K21</f>
        <v>219620</v>
      </c>
      <c r="L21" s="52">
        <f>+'当年度'!L21-'前年度'!L21</f>
        <v>64571</v>
      </c>
      <c r="M21" s="52">
        <f>+'当年度'!M21-'前年度'!M21</f>
        <v>0</v>
      </c>
      <c r="N21" s="52">
        <f>+'当年度'!N21-'前年度'!N21</f>
        <v>217200</v>
      </c>
    </row>
    <row r="22" spans="1:14" ht="21.75" customHeight="1">
      <c r="A22" s="29"/>
      <c r="B22" s="25" t="s">
        <v>36</v>
      </c>
      <c r="C22" s="52">
        <f>+'当年度'!C22-'前年度'!C22</f>
        <v>-10675</v>
      </c>
      <c r="D22" s="52">
        <f>+'当年度'!D22-'前年度'!D22</f>
        <v>50521</v>
      </c>
      <c r="E22" s="52">
        <f>+'当年度'!E22-'前年度'!E22</f>
        <v>23575</v>
      </c>
      <c r="F22" s="52">
        <f>+'当年度'!F22-'前年度'!F22</f>
        <v>28897</v>
      </c>
      <c r="G22" s="52">
        <f>+'当年度'!G22-'前年度'!G22</f>
        <v>-18034</v>
      </c>
      <c r="H22" s="52">
        <f>+'当年度'!H22-'前年度'!H22</f>
        <v>20072</v>
      </c>
      <c r="I22" s="52">
        <f>+'当年度'!I22-'前年度'!I22</f>
        <v>500</v>
      </c>
      <c r="J22" s="52">
        <f>+'当年度'!J22-'前年度'!J22</f>
        <v>-3453</v>
      </c>
      <c r="K22" s="52">
        <f>+'当年度'!K22-'前年度'!K22</f>
        <v>91403</v>
      </c>
      <c r="L22" s="52">
        <f>+'当年度'!L22-'前年度'!L22</f>
        <v>212923</v>
      </c>
      <c r="M22" s="52">
        <f>+'当年度'!M22-'前年度'!M22</f>
        <v>0</v>
      </c>
      <c r="N22" s="52">
        <f>+'当年度'!N22-'前年度'!N22</f>
        <v>0</v>
      </c>
    </row>
    <row r="23" spans="1:14" ht="21.75" customHeight="1">
      <c r="A23" s="29"/>
      <c r="B23" s="25" t="s">
        <v>38</v>
      </c>
      <c r="C23" s="52">
        <f>+'当年度'!C23-'前年度'!C23</f>
        <v>-30312</v>
      </c>
      <c r="D23" s="52">
        <f>+'当年度'!D23-'前年度'!D23</f>
        <v>26883</v>
      </c>
      <c r="E23" s="52">
        <f>+'当年度'!E23-'前年度'!E23</f>
        <v>20495</v>
      </c>
      <c r="F23" s="52">
        <f>+'当年度'!F23-'前年度'!F23</f>
        <v>21937</v>
      </c>
      <c r="G23" s="52">
        <f>+'当年度'!G23-'前年度'!G23</f>
        <v>41083</v>
      </c>
      <c r="H23" s="52">
        <f>+'当年度'!H23-'前年度'!H23</f>
        <v>7671</v>
      </c>
      <c r="I23" s="52">
        <f>+'当年度'!I23-'前年度'!I23</f>
        <v>0</v>
      </c>
      <c r="J23" s="52">
        <f>+'当年度'!J23-'前年度'!J23</f>
        <v>-1121</v>
      </c>
      <c r="K23" s="52">
        <f>+'当年度'!K23-'前年度'!K23</f>
        <v>86636</v>
      </c>
      <c r="L23" s="52">
        <f>+'当年度'!L23-'前年度'!L23</f>
        <v>144704</v>
      </c>
      <c r="M23" s="52">
        <f>+'当年度'!M23-'前年度'!M23</f>
        <v>0</v>
      </c>
      <c r="N23" s="52">
        <f>+'当年度'!N23-'前年度'!N23</f>
        <v>136000</v>
      </c>
    </row>
    <row r="24" spans="1:14" ht="21.75" customHeight="1">
      <c r="A24" s="29"/>
      <c r="B24" s="25" t="s">
        <v>39</v>
      </c>
      <c r="C24" s="52">
        <f>+'当年度'!C24-'前年度'!C24</f>
        <v>-31055</v>
      </c>
      <c r="D24" s="52">
        <f>+'当年度'!D24-'前年度'!D24</f>
        <v>37769</v>
      </c>
      <c r="E24" s="52">
        <f>+'当年度'!E24-'前年度'!E24</f>
        <v>11825</v>
      </c>
      <c r="F24" s="52">
        <f>+'当年度'!F24-'前年度'!F24</f>
        <v>22294</v>
      </c>
      <c r="G24" s="52">
        <f>+'当年度'!G24-'前年度'!G24</f>
        <v>-3847</v>
      </c>
      <c r="H24" s="52">
        <f>+'当年度'!H24-'前年度'!H24</f>
        <v>-10080</v>
      </c>
      <c r="I24" s="52">
        <f>+'当年度'!I24-'前年度'!I24</f>
        <v>-1355</v>
      </c>
      <c r="J24" s="52">
        <f>+'当年度'!J24-'前年度'!J24</f>
        <v>-50586</v>
      </c>
      <c r="K24" s="52">
        <f>+'当年度'!K24-'前年度'!K24</f>
        <v>-25035</v>
      </c>
      <c r="L24" s="52">
        <f>+'当年度'!L24-'前年度'!L24</f>
        <v>-168500</v>
      </c>
      <c r="M24" s="52">
        <f>+'当年度'!M24-'前年度'!M24</f>
        <v>0</v>
      </c>
      <c r="N24" s="52">
        <f>+'当年度'!N24-'前年度'!N24</f>
        <v>0</v>
      </c>
    </row>
    <row r="25" spans="1:14" ht="21.75" customHeight="1">
      <c r="A25" s="29"/>
      <c r="B25" s="24" t="s">
        <v>53</v>
      </c>
      <c r="C25" s="52">
        <f>+'当年度'!C25-'前年度'!C25</f>
        <v>-89088</v>
      </c>
      <c r="D25" s="52">
        <f>+'当年度'!D25-'前年度'!D25</f>
        <v>32029</v>
      </c>
      <c r="E25" s="52">
        <f>+'当年度'!E25-'前年度'!E25</f>
        <v>-10</v>
      </c>
      <c r="F25" s="52">
        <f>+'当年度'!F25-'前年度'!F25</f>
        <v>33283</v>
      </c>
      <c r="G25" s="52">
        <f>+'当年度'!G25-'前年度'!G25</f>
        <v>-148277</v>
      </c>
      <c r="H25" s="52">
        <f>+'当年度'!H25-'前年度'!H25</f>
        <v>15002</v>
      </c>
      <c r="I25" s="52">
        <f>+'当年度'!I25-'前年度'!I25</f>
        <v>0</v>
      </c>
      <c r="J25" s="52">
        <f>+'当年度'!J25-'前年度'!J25</f>
        <v>-17817</v>
      </c>
      <c r="K25" s="52">
        <f>+'当年度'!K25-'前年度'!K25</f>
        <v>-174878</v>
      </c>
      <c r="L25" s="52">
        <f>+'当年度'!L25-'前年度'!L25</f>
        <v>216046</v>
      </c>
      <c r="M25" s="52">
        <f>+'当年度'!M25-'前年度'!M25</f>
        <v>0</v>
      </c>
      <c r="N25" s="52">
        <f>+'当年度'!N25-'前年度'!N25</f>
        <v>296557</v>
      </c>
    </row>
    <row r="26" spans="1:14" ht="21.75" customHeight="1">
      <c r="A26" s="29"/>
      <c r="B26" s="25" t="s">
        <v>54</v>
      </c>
      <c r="C26" s="52">
        <f>+'当年度'!C26-'前年度'!C26</f>
        <v>22734</v>
      </c>
      <c r="D26" s="52">
        <f>+'当年度'!D26-'前年度'!D26</f>
        <v>65748</v>
      </c>
      <c r="E26" s="52">
        <f>+'当年度'!E26-'前年度'!E26</f>
        <v>-2443</v>
      </c>
      <c r="F26" s="52">
        <f>+'当年度'!F26-'前年度'!F26</f>
        <v>66929</v>
      </c>
      <c r="G26" s="52">
        <f>+'当年度'!G26-'前年度'!G26</f>
        <v>7619</v>
      </c>
      <c r="H26" s="52">
        <f>+'当年度'!H26-'前年度'!H26</f>
        <v>-16399</v>
      </c>
      <c r="I26" s="52">
        <f>+'当年度'!I26-'前年度'!I26</f>
        <v>795</v>
      </c>
      <c r="J26" s="52">
        <f>+'当年度'!J26-'前年度'!J26</f>
        <v>61204</v>
      </c>
      <c r="K26" s="52">
        <f>+'当年度'!K26-'前年度'!K26</f>
        <v>206187</v>
      </c>
      <c r="L26" s="52">
        <f>+'当年度'!L26-'前年度'!L26</f>
        <v>105189</v>
      </c>
      <c r="M26" s="52">
        <f>+'当年度'!M26-'前年度'!M26</f>
        <v>0</v>
      </c>
      <c r="N26" s="52">
        <f>+'当年度'!N26-'前年度'!N26</f>
        <v>161300</v>
      </c>
    </row>
    <row r="27" spans="1:14" ht="21.75" customHeight="1">
      <c r="A27" s="29"/>
      <c r="B27" s="24" t="s">
        <v>55</v>
      </c>
      <c r="C27" s="52">
        <f>+'当年度'!C27-'前年度'!C27</f>
        <v>-61347</v>
      </c>
      <c r="D27" s="52">
        <f>+'当年度'!D27-'前年度'!D27</f>
        <v>34491</v>
      </c>
      <c r="E27" s="52">
        <f>+'当年度'!E27-'前年度'!E27</f>
        <v>-3421</v>
      </c>
      <c r="F27" s="52">
        <f>+'当年度'!F27-'前年度'!F27</f>
        <v>151</v>
      </c>
      <c r="G27" s="52">
        <f>+'当年度'!G27-'前年度'!G27</f>
        <v>-31674</v>
      </c>
      <c r="H27" s="52">
        <f>+'当年度'!H27-'前年度'!H27</f>
        <v>-62776</v>
      </c>
      <c r="I27" s="52">
        <f>+'当年度'!I27-'前年度'!I27</f>
        <v>0</v>
      </c>
      <c r="J27" s="52">
        <f>+'当年度'!J27-'前年度'!J27</f>
        <v>112550</v>
      </c>
      <c r="K27" s="52">
        <f>+'当年度'!K27-'前年度'!K27</f>
        <v>-12026</v>
      </c>
      <c r="L27" s="52">
        <f>+'当年度'!L27-'前年度'!L27</f>
        <v>279288</v>
      </c>
      <c r="M27" s="52">
        <f>+'当年度'!M27-'前年度'!M27</f>
        <v>0</v>
      </c>
      <c r="N27" s="52">
        <f>+'当年度'!N27-'前年度'!N27</f>
        <v>80300</v>
      </c>
    </row>
    <row r="28" spans="1:14" ht="21.75" customHeight="1">
      <c r="A28" s="29"/>
      <c r="B28" s="25" t="s">
        <v>58</v>
      </c>
      <c r="C28" s="52">
        <f>+'当年度'!C28-'前年度'!C28</f>
        <v>-45621</v>
      </c>
      <c r="D28" s="52">
        <f>+'当年度'!D28-'前年度'!D28</f>
        <v>26574</v>
      </c>
      <c r="E28" s="52">
        <f>+'当年度'!E28-'前年度'!E28</f>
        <v>5585</v>
      </c>
      <c r="F28" s="52">
        <f>+'当年度'!F28-'前年度'!F28</f>
        <v>28742</v>
      </c>
      <c r="G28" s="52">
        <f>+'当年度'!G28-'前年度'!G28</f>
        <v>5336</v>
      </c>
      <c r="H28" s="52">
        <f>+'当年度'!H28-'前年度'!H28</f>
        <v>576</v>
      </c>
      <c r="I28" s="52">
        <f>+'当年度'!I28-'前年度'!I28</f>
        <v>0</v>
      </c>
      <c r="J28" s="52">
        <f>+'当年度'!J28-'前年度'!J28</f>
        <v>25827</v>
      </c>
      <c r="K28" s="52">
        <f>+'当年度'!K28-'前年度'!K28</f>
        <v>47019</v>
      </c>
      <c r="L28" s="52">
        <f>+'当年度'!L28-'前年度'!L28</f>
        <v>268356</v>
      </c>
      <c r="M28" s="52">
        <f>+'当年度'!M28-'前年度'!M28</f>
        <v>0</v>
      </c>
      <c r="N28" s="52">
        <f>+'当年度'!N28-'前年度'!N28</f>
        <v>-7300</v>
      </c>
    </row>
    <row r="29" spans="1:14" ht="21.75" customHeight="1">
      <c r="A29" s="29"/>
      <c r="B29" s="25" t="s">
        <v>67</v>
      </c>
      <c r="C29" s="52">
        <f>+'当年度'!C29-'前年度'!C29</f>
        <v>18754</v>
      </c>
      <c r="D29" s="52">
        <f>+'当年度'!D29-'前年度'!D29</f>
        <v>21071</v>
      </c>
      <c r="E29" s="52">
        <f>+'当年度'!E29-'前年度'!E29</f>
        <v>1990</v>
      </c>
      <c r="F29" s="52">
        <f>+'当年度'!F29-'前年度'!F29</f>
        <v>-1876</v>
      </c>
      <c r="G29" s="52">
        <f>+'当年度'!G29-'前年度'!G29</f>
        <v>43454</v>
      </c>
      <c r="H29" s="52">
        <f>+'当年度'!H29-'前年度'!H29</f>
        <v>-13525</v>
      </c>
      <c r="I29" s="52">
        <f>+'当年度'!I29-'前年度'!I29</f>
        <v>0</v>
      </c>
      <c r="J29" s="52">
        <f>+'当年度'!J29-'前年度'!J29</f>
        <v>-23147</v>
      </c>
      <c r="K29" s="52">
        <f>+'当年度'!K29-'前年度'!K29</f>
        <v>46721</v>
      </c>
      <c r="L29" s="52">
        <f>+'当年度'!L29-'前年度'!L29</f>
        <v>45016</v>
      </c>
      <c r="M29" s="52">
        <f>+'当年度'!M29-'前年度'!M29</f>
        <v>0</v>
      </c>
      <c r="N29" s="52">
        <f>+'当年度'!N29-'前年度'!N29</f>
        <v>51900</v>
      </c>
    </row>
    <row r="30" spans="1:14" ht="21.75" customHeight="1">
      <c r="A30" s="29"/>
      <c r="B30" s="25" t="s">
        <v>114</v>
      </c>
      <c r="C30" s="52">
        <f>+'当年度'!C30-'前年度'!C30</f>
        <v>-32987</v>
      </c>
      <c r="D30" s="52">
        <f>+'当年度'!D30-'前年度'!D30</f>
        <v>-17204</v>
      </c>
      <c r="E30" s="52">
        <f>+'当年度'!E30-'前年度'!E30</f>
        <v>-223</v>
      </c>
      <c r="F30" s="52">
        <f>+'当年度'!F30-'前年度'!F30</f>
        <v>-15632</v>
      </c>
      <c r="G30" s="52">
        <f>+'当年度'!G30-'前年度'!G30</f>
        <v>90</v>
      </c>
      <c r="H30" s="52">
        <f>+'当年度'!H30-'前年度'!H30</f>
        <v>-6643</v>
      </c>
      <c r="I30" s="52">
        <f>+'当年度'!I30-'前年度'!I30</f>
        <v>0</v>
      </c>
      <c r="J30" s="52">
        <f>+'当年度'!J30-'前年度'!J30</f>
        <v>29312</v>
      </c>
      <c r="K30" s="52">
        <f>+'当年度'!K30-'前年度'!K30</f>
        <v>-43287</v>
      </c>
      <c r="L30" s="52">
        <f>+'当年度'!L30-'前年度'!L30</f>
        <v>196644</v>
      </c>
      <c r="M30" s="52">
        <f>+'当年度'!M30-'前年度'!M30</f>
        <v>0</v>
      </c>
      <c r="N30" s="52">
        <f>+'当年度'!N30-'前年度'!N30</f>
        <v>63000</v>
      </c>
    </row>
    <row r="31" spans="1:14" ht="21.75" customHeight="1">
      <c r="A31" s="29"/>
      <c r="B31" s="24" t="s">
        <v>115</v>
      </c>
      <c r="C31" s="52">
        <f>+'当年度'!C31-'前年度'!C31</f>
        <v>-40962</v>
      </c>
      <c r="D31" s="52">
        <f>+'当年度'!D31-'前年度'!D31</f>
        <v>70358</v>
      </c>
      <c r="E31" s="52">
        <f>+'当年度'!E31-'前年度'!E31</f>
        <v>-15065</v>
      </c>
      <c r="F31" s="52">
        <f>+'当年度'!F31-'前年度'!F31</f>
        <v>6283</v>
      </c>
      <c r="G31" s="52">
        <f>+'当年度'!G31-'前年度'!G31</f>
        <v>-46165</v>
      </c>
      <c r="H31" s="52">
        <f>+'当年度'!H31-'前年度'!H31</f>
        <v>-16082</v>
      </c>
      <c r="I31" s="52">
        <f>+'当年度'!I31-'前年度'!I31</f>
        <v>4485</v>
      </c>
      <c r="J31" s="52">
        <f>+'当年度'!J31-'前年度'!J31</f>
        <v>-10496</v>
      </c>
      <c r="K31" s="52">
        <f>+'当年度'!K31-'前年度'!K31</f>
        <v>-47644</v>
      </c>
      <c r="L31" s="52">
        <f>+'当年度'!L31-'前年度'!L31</f>
        <v>239918</v>
      </c>
      <c r="M31" s="52">
        <f>+'当年度'!M31-'前年度'!M31</f>
        <v>0</v>
      </c>
      <c r="N31" s="52">
        <f>+'当年度'!N31-'前年度'!N31</f>
        <v>88000</v>
      </c>
    </row>
    <row r="32" spans="1:14" ht="21.75" customHeight="1">
      <c r="A32" s="29"/>
      <c r="B32" s="24" t="s">
        <v>116</v>
      </c>
      <c r="C32" s="52">
        <f>+'当年度'!C32-'前年度'!C32</f>
        <v>-84096</v>
      </c>
      <c r="D32" s="52">
        <f>+'当年度'!D32-'前年度'!D32</f>
        <v>21875</v>
      </c>
      <c r="E32" s="52">
        <f>+'当年度'!E32-'前年度'!E32</f>
        <v>-4022</v>
      </c>
      <c r="F32" s="52">
        <f>+'当年度'!F32-'前年度'!F32</f>
        <v>16137</v>
      </c>
      <c r="G32" s="52">
        <f>+'当年度'!G32-'前年度'!G32</f>
        <v>-53653</v>
      </c>
      <c r="H32" s="52">
        <f>+'当年度'!H32-'前年度'!H32</f>
        <v>-86115</v>
      </c>
      <c r="I32" s="52">
        <f>+'当年度'!I32-'前年度'!I32</f>
        <v>0</v>
      </c>
      <c r="J32" s="52">
        <f>+'当年度'!J32-'前年度'!J32</f>
        <v>19238</v>
      </c>
      <c r="K32" s="52">
        <f>+'当年度'!K32-'前年度'!K32</f>
        <v>-170636</v>
      </c>
      <c r="L32" s="52">
        <f>+'当年度'!L32-'前年度'!L32</f>
        <v>216075</v>
      </c>
      <c r="M32" s="52">
        <f>+'当年度'!M32-'前年度'!M32</f>
        <v>0</v>
      </c>
      <c r="N32" s="52">
        <f>+'当年度'!N32-'前年度'!N32</f>
        <v>111000</v>
      </c>
    </row>
    <row r="33" spans="1:14" ht="21.75" customHeight="1">
      <c r="A33" s="29"/>
      <c r="B33" s="25" t="s">
        <v>80</v>
      </c>
      <c r="C33" s="52">
        <f>+'当年度'!C33-'前年度'!C33</f>
        <v>7743</v>
      </c>
      <c r="D33" s="52">
        <f>+'当年度'!D33-'前年度'!D33</f>
        <v>-3902</v>
      </c>
      <c r="E33" s="52">
        <f>+'当年度'!E33-'前年度'!E33</f>
        <v>6665</v>
      </c>
      <c r="F33" s="52">
        <f>+'当年度'!F33-'前年度'!F33</f>
        <v>8194</v>
      </c>
      <c r="G33" s="52">
        <f>+'当年度'!G33-'前年度'!G33</f>
        <v>47998</v>
      </c>
      <c r="H33" s="52">
        <f>+'当年度'!H33-'前年度'!H33</f>
        <v>-7777</v>
      </c>
      <c r="I33" s="52">
        <f>+'当年度'!I33-'前年度'!I33</f>
        <v>0</v>
      </c>
      <c r="J33" s="52">
        <f>+'当年度'!J33-'前年度'!J33</f>
        <v>32816</v>
      </c>
      <c r="K33" s="52">
        <f>+'当年度'!K33-'前年度'!K33</f>
        <v>91737</v>
      </c>
      <c r="L33" s="52">
        <f>+'当年度'!L33-'前年度'!L33</f>
        <v>201397</v>
      </c>
      <c r="M33" s="52">
        <f>+'当年度'!M33-'前年度'!M33</f>
        <v>0</v>
      </c>
      <c r="N33" s="52">
        <f>+'当年度'!N33-'前年度'!N33</f>
        <v>-22900</v>
      </c>
    </row>
    <row r="34" spans="1:14" ht="21.75" customHeight="1">
      <c r="A34" s="29"/>
      <c r="B34" s="24" t="s">
        <v>81</v>
      </c>
      <c r="C34" s="52">
        <f>+'当年度'!C34-'前年度'!C34</f>
        <v>-17165</v>
      </c>
      <c r="D34" s="52">
        <f>+'当年度'!D34-'前年度'!D34</f>
        <v>-22204</v>
      </c>
      <c r="E34" s="52">
        <f>+'当年度'!E34-'前年度'!E34</f>
        <v>-907</v>
      </c>
      <c r="F34" s="52">
        <f>+'当年度'!F34-'前年度'!F34</f>
        <v>28159</v>
      </c>
      <c r="G34" s="52">
        <f>+'当年度'!G34-'前年度'!G34</f>
        <v>-22761</v>
      </c>
      <c r="H34" s="52">
        <f>+'当年度'!H34-'前年度'!H34</f>
        <v>36550</v>
      </c>
      <c r="I34" s="52">
        <f>+'当年度'!I34-'前年度'!I34</f>
        <v>0</v>
      </c>
      <c r="J34" s="52">
        <f>+'当年度'!J34-'前年度'!J34</f>
        <v>141083</v>
      </c>
      <c r="K34" s="52">
        <f>+'当年度'!K34-'前年度'!K34</f>
        <v>142755</v>
      </c>
      <c r="L34" s="52">
        <f>+'当年度'!L34-'前年度'!L34</f>
        <v>326762</v>
      </c>
      <c r="M34" s="52">
        <f>+'当年度'!M34-'前年度'!M34</f>
        <v>0</v>
      </c>
      <c r="N34" s="52">
        <f>+'当年度'!N34-'前年度'!N34</f>
        <v>70000</v>
      </c>
    </row>
    <row r="35" spans="1:14" ht="24.75" customHeight="1">
      <c r="A35" s="29"/>
      <c r="B35" s="27" t="s">
        <v>84</v>
      </c>
      <c r="C35" s="55">
        <f>+'当年度'!C35-'前年度'!C35</f>
        <v>-1501007</v>
      </c>
      <c r="D35" s="55">
        <f>+'当年度'!D35-'前年度'!D35</f>
        <v>1379532</v>
      </c>
      <c r="E35" s="55">
        <f>+'当年度'!E35-'前年度'!E35</f>
        <v>390884</v>
      </c>
      <c r="F35" s="55">
        <f>+'当年度'!F35-'前年度'!F35</f>
        <v>3633723</v>
      </c>
      <c r="G35" s="55">
        <f>+'当年度'!G35-'前年度'!G35</f>
        <v>1017872</v>
      </c>
      <c r="H35" s="56">
        <f>+'当年度'!H35-'前年度'!H35</f>
        <v>-165497</v>
      </c>
      <c r="I35" s="55">
        <f>+'当年度'!I35-'前年度'!I35</f>
        <v>65779</v>
      </c>
      <c r="J35" s="55">
        <f>+'当年度'!J35-'前年度'!J35</f>
        <v>2855380</v>
      </c>
      <c r="K35" s="56">
        <f>+'当年度'!K35-'前年度'!K35</f>
        <v>7676666</v>
      </c>
      <c r="L35" s="55">
        <f>+'当年度'!L35-'前年度'!L35</f>
        <v>4524293</v>
      </c>
      <c r="M35" s="55">
        <f>+'当年度'!M35-'前年度'!M35</f>
        <v>-2096600</v>
      </c>
      <c r="N35" s="55">
        <f>+'当年度'!N35-'前年度'!N35</f>
        <v>12025883</v>
      </c>
    </row>
    <row r="36" spans="1:14" ht="24.75" customHeight="1">
      <c r="A36" s="29"/>
      <c r="B36" s="27" t="s">
        <v>183</v>
      </c>
      <c r="C36" s="55">
        <f>+'当年度'!C36-'前年度'!C36</f>
        <v>-386457</v>
      </c>
      <c r="D36" s="55">
        <f>+'当年度'!D36-'前年度'!D36</f>
        <v>465490</v>
      </c>
      <c r="E36" s="55">
        <f>+'当年度'!E36-'前年度'!E36</f>
        <v>47022</v>
      </c>
      <c r="F36" s="55">
        <f>+'当年度'!F36-'前年度'!F36</f>
        <v>290156</v>
      </c>
      <c r="G36" s="55">
        <f>+'当年度'!G36-'前年度'!G36</f>
        <v>-124269</v>
      </c>
      <c r="H36" s="56">
        <f>+'当年度'!H36-'前年度'!H36</f>
        <v>-154276</v>
      </c>
      <c r="I36" s="55">
        <f>+'当年度'!I36-'前年度'!I36</f>
        <v>4425</v>
      </c>
      <c r="J36" s="55">
        <f>+'当年度'!J36-'前年度'!J36</f>
        <v>320728</v>
      </c>
      <c r="K36" s="56">
        <f>+'当年度'!K36-'前年度'!K36</f>
        <v>462819</v>
      </c>
      <c r="L36" s="55">
        <f>+'当年度'!L36-'前年度'!L36</f>
        <v>2425748</v>
      </c>
      <c r="M36" s="55">
        <f>+'当年度'!M36-'前年度'!M36</f>
        <v>0</v>
      </c>
      <c r="N36" s="55">
        <f>+'当年度'!N36-'前年度'!N36</f>
        <v>1315457</v>
      </c>
    </row>
    <row r="37" spans="1:14" ht="24.75" customHeight="1">
      <c r="A37" s="29"/>
      <c r="B37" s="27" t="s">
        <v>85</v>
      </c>
      <c r="C37" s="55">
        <f>+'当年度'!C37-'前年度'!C37</f>
        <v>-1887464</v>
      </c>
      <c r="D37" s="55">
        <f>+'当年度'!D37-'前年度'!D37</f>
        <v>1845022</v>
      </c>
      <c r="E37" s="55">
        <f>+'当年度'!E37-'前年度'!E37</f>
        <v>437906</v>
      </c>
      <c r="F37" s="55">
        <f>+'当年度'!F37-'前年度'!F37</f>
        <v>3923879</v>
      </c>
      <c r="G37" s="55">
        <f>+'当年度'!G37-'前年度'!G37</f>
        <v>893603</v>
      </c>
      <c r="H37" s="56">
        <f>+'当年度'!H37-'前年度'!H37</f>
        <v>-319773</v>
      </c>
      <c r="I37" s="55">
        <f>+'当年度'!I37-'前年度'!I37</f>
        <v>70204</v>
      </c>
      <c r="J37" s="55">
        <f>+'当年度'!J37-'前年度'!J37</f>
        <v>3176108</v>
      </c>
      <c r="K37" s="56">
        <f>+'当年度'!K37-'前年度'!K37</f>
        <v>8139485</v>
      </c>
      <c r="L37" s="55">
        <f>+'当年度'!L37-'前年度'!L37</f>
        <v>6950041</v>
      </c>
      <c r="M37" s="55">
        <f>+'当年度'!M37-'前年度'!M37</f>
        <v>-2096600</v>
      </c>
      <c r="N37" s="55">
        <f>+'当年度'!N37-'前年度'!N37</f>
        <v>13341340</v>
      </c>
    </row>
  </sheetData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ゴシック,標準"&amp;24９ 経常経費の状況（対前年度増減額）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showGridLines="0" view="pageBreakPreview" zoomScale="65" zoomScaleNormal="50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18" hidden="1" customWidth="1"/>
    <col min="2" max="2" width="11.66015625" style="18" customWidth="1"/>
    <col min="3" max="14" width="12.66015625" style="0" customWidth="1"/>
  </cols>
  <sheetData>
    <row r="1" spans="1:13" ht="17.25">
      <c r="A1" s="28"/>
      <c r="B1" s="28" t="s">
        <v>95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4" ht="17.25">
      <c r="B2" s="19"/>
      <c r="C2" s="2"/>
      <c r="D2" s="2"/>
      <c r="E2" s="2"/>
      <c r="F2" s="2"/>
      <c r="G2" s="2"/>
      <c r="H2" s="2"/>
      <c r="I2" s="6"/>
      <c r="J2" s="2"/>
      <c r="K2" s="2"/>
      <c r="L2" s="2"/>
      <c r="M2" s="6" t="s">
        <v>103</v>
      </c>
      <c r="N2" s="6" t="s">
        <v>1</v>
      </c>
    </row>
    <row r="3" spans="1:14" ht="17.25" customHeight="1">
      <c r="A3" s="29"/>
      <c r="B3" s="20"/>
      <c r="C3" s="172"/>
      <c r="D3" s="172"/>
      <c r="E3" s="172"/>
      <c r="F3" s="172"/>
      <c r="G3" s="172"/>
      <c r="H3" s="172"/>
      <c r="I3" s="172"/>
      <c r="J3" s="172"/>
      <c r="K3" s="172"/>
      <c r="L3" s="173"/>
      <c r="M3" s="173"/>
      <c r="N3" s="173"/>
    </row>
    <row r="4" spans="1:14" ht="17.25">
      <c r="A4" s="29"/>
      <c r="B4" s="21"/>
      <c r="C4" s="174" t="s">
        <v>2</v>
      </c>
      <c r="D4" s="174" t="s">
        <v>3</v>
      </c>
      <c r="E4" s="174" t="s">
        <v>4</v>
      </c>
      <c r="F4" s="174" t="s">
        <v>5</v>
      </c>
      <c r="G4" s="174" t="s">
        <v>6</v>
      </c>
      <c r="H4" s="174" t="s">
        <v>7</v>
      </c>
      <c r="I4" s="174" t="s">
        <v>8</v>
      </c>
      <c r="J4" s="174" t="s">
        <v>9</v>
      </c>
      <c r="K4" s="174" t="s">
        <v>10</v>
      </c>
      <c r="L4" s="175" t="s">
        <v>11</v>
      </c>
      <c r="M4" s="175" t="s">
        <v>178</v>
      </c>
      <c r="N4" s="176" t="s">
        <v>179</v>
      </c>
    </row>
    <row r="5" spans="1:15" ht="17.25">
      <c r="A5" s="29"/>
      <c r="B5" s="22"/>
      <c r="C5" s="177"/>
      <c r="D5" s="177"/>
      <c r="E5" s="177"/>
      <c r="F5" s="177"/>
      <c r="G5" s="177"/>
      <c r="H5" s="177"/>
      <c r="I5" s="178" t="s">
        <v>12</v>
      </c>
      <c r="J5" s="177"/>
      <c r="K5" s="178" t="s">
        <v>13</v>
      </c>
      <c r="L5" s="179" t="s">
        <v>14</v>
      </c>
      <c r="M5" s="179" t="s">
        <v>123</v>
      </c>
      <c r="N5" s="178" t="s">
        <v>180</v>
      </c>
      <c r="O5" t="s">
        <v>104</v>
      </c>
    </row>
    <row r="6" spans="1:14" ht="21.75" customHeight="1">
      <c r="A6" s="29"/>
      <c r="B6" s="23" t="s">
        <v>15</v>
      </c>
      <c r="C6" s="59">
        <f>IF(AND('当年度'!C6=0,'前年度'!C6=0),"",IF('前年度'!C6=0,"皆増 ",IF('当年度'!C6=0,"皆減 ",ROUND('増減額'!C6/'前年度'!C6*100,1))))</f>
        <v>-1.6</v>
      </c>
      <c r="D6" s="59">
        <f>IF(AND('当年度'!D6=0,'前年度'!D6=0),"",IF('前年度'!D6=0,"皆増 ",IF('当年度'!D6=0,"皆減 ",ROUND('増減額'!D6/'前年度'!D6*100,1))))</f>
        <v>8.6</v>
      </c>
      <c r="E6" s="59">
        <f>IF(AND('当年度'!E6=0,'前年度'!E6=0),"",IF('前年度'!E6=0,"皆増 ",IF('当年度'!E6=0,"皆減 ",ROUND('増減額'!E6/'前年度'!E6*100,1))))</f>
        <v>23.3</v>
      </c>
      <c r="F6" s="59">
        <f>IF(AND('当年度'!F6=0,'前年度'!F6=0),"",IF('前年度'!F6=0,"皆増 ",IF('当年度'!F6=0,"皆減 ",ROUND('増減額'!F6/'前年度'!F6*100,1))))</f>
        <v>14.4</v>
      </c>
      <c r="G6" s="59">
        <f>IF(AND('当年度'!G6=0,'前年度'!G6=0),"",IF('前年度'!G6=0,"皆増 ",IF('当年度'!G6=0,"皆減 ",ROUND('増減額'!G6/'前年度'!G6*100,1))))</f>
        <v>1.1</v>
      </c>
      <c r="H6" s="60">
        <f>IF(AND('当年度'!H6=0,'前年度'!H6=0),"",IF('前年度'!H6=0,"皆増 ",IF('当年度'!H6=0,"皆減 ",ROUND('増減額'!H6/'前年度'!H6*100,1))))</f>
        <v>-1.2</v>
      </c>
      <c r="I6" s="59">
        <f>IF(AND('当年度'!I6=0,'前年度'!I6=0),"",IF('前年度'!I6=0,"皆増 ",IF('当年度'!I6=0,"皆減 ",ROUND('増減額'!I6/'前年度'!I6*100,1))))</f>
      </c>
      <c r="J6" s="59">
        <f>IF(AND('当年度'!J6=0,'前年度'!J6=0),"",IF('前年度'!J6=0,"皆増 ",IF('当年度'!J6=0,"皆減 ",ROUND('増減額'!J6/'前年度'!J6*100,1))))</f>
        <v>2.2</v>
      </c>
      <c r="K6" s="60">
        <f>IF(AND('当年度'!K6=0,'前年度'!K6=0),"",IF('前年度'!K6=0,"皆増 ",IF('当年度'!K6=0,"皆減 ",ROUND('増減額'!K6/'前年度'!K6*100,1))))</f>
        <v>2.6</v>
      </c>
      <c r="L6" s="59">
        <f>IF(AND('当年度'!L6=0,'前年度'!L6=0),"",IF('前年度'!L6=0,"皆増 ",IF('当年度'!L6=0,"皆減 ",ROUND('増減額'!L6/'前年度'!L6*100,1))))</f>
        <v>2</v>
      </c>
      <c r="M6" s="59">
        <f>IF(AND('当年度'!M6=0,'前年度'!M6=0),"",IF('前年度'!M6=0,"皆増 ",IF('当年度'!M6=0,"皆減 ",ROUND('増減額'!M6/'前年度'!M6*100,1))))</f>
      </c>
      <c r="N6" s="59">
        <f>IF(AND('当年度'!N6=0,'前年度'!N6=0),"",IF('前年度'!N6=0,"皆増 ",IF('当年度'!N6=0,"皆減 ",ROUND('増減額'!N6/'前年度'!N6*100,1))))</f>
        <v>82.3</v>
      </c>
    </row>
    <row r="7" spans="1:14" ht="21.75" customHeight="1">
      <c r="A7" s="29"/>
      <c r="B7" s="24" t="s">
        <v>16</v>
      </c>
      <c r="C7" s="59">
        <f>IF(AND('当年度'!C7=0,'前年度'!C7=0),"",IF('前年度'!C7=0,"皆増 ",IF('当年度'!C7=0,"皆減 ",ROUND('増減額'!C7/'前年度'!C7*100,1))))</f>
        <v>1</v>
      </c>
      <c r="D7" s="59">
        <f>IF(AND('当年度'!D7=0,'前年度'!D7=0),"",IF('前年度'!D7=0,"皆増 ",IF('当年度'!D7=0,"皆減 ",ROUND('増減額'!D7/'前年度'!D7*100,1))))</f>
        <v>-1.6</v>
      </c>
      <c r="E7" s="59">
        <f>IF(AND('当年度'!E7=0,'前年度'!E7=0),"",IF('前年度'!E7=0,"皆増 ",IF('当年度'!E7=0,"皆減 ",ROUND('増減額'!E7/'前年度'!E7*100,1))))</f>
        <v>11.9</v>
      </c>
      <c r="F7" s="59">
        <f>IF(AND('当年度'!F7=0,'前年度'!F7=0),"",IF('前年度'!F7=0,"皆増 ",IF('当年度'!F7=0,"皆減 ",ROUND('増減額'!F7/'前年度'!F7*100,1))))</f>
        <v>17.1</v>
      </c>
      <c r="G7" s="59">
        <f>IF(AND('当年度'!G7=0,'前年度'!G7=0),"",IF('前年度'!G7=0,"皆増 ",IF('当年度'!G7=0,"皆減 ",ROUND('増減額'!G7/'前年度'!G7*100,1))))</f>
        <v>-4.5</v>
      </c>
      <c r="H7" s="59">
        <f>IF(AND('当年度'!H7=0,'前年度'!H7=0),"",IF('前年度'!H7=0,"皆増 ",IF('当年度'!H7=0,"皆減 ",ROUND('増減額'!H7/'前年度'!H7*100,1))))</f>
        <v>-0.6</v>
      </c>
      <c r="I7" s="59">
        <f>IF(AND('当年度'!I7=0,'前年度'!I7=0),"",IF('前年度'!I7=0,"皆増 ",IF('当年度'!I7=0,"皆減 ",ROUND('増減額'!I7/'前年度'!I7*100,1))))</f>
      </c>
      <c r="J7" s="59">
        <f>IF(AND('当年度'!J7=0,'前年度'!J7=0),"",IF('前年度'!J7=0,"皆増 ",IF('当年度'!J7=0,"皆減 ",ROUND('増減額'!J7/'前年度'!J7*100,1))))</f>
        <v>-0.5</v>
      </c>
      <c r="K7" s="59">
        <f>IF(AND('当年度'!K7=0,'前年度'!K7=0),"",IF('前年度'!K7=0,"皆増 ",IF('当年度'!K7=0,"皆減 ",ROUND('増減額'!K7/'前年度'!K7*100,1))))</f>
        <v>0.8</v>
      </c>
      <c r="L7" s="59">
        <f>IF(AND('当年度'!L7=0,'前年度'!L7=0),"",IF('前年度'!L7=0,"皆増 ",IF('当年度'!L7=0,"皆減 ",ROUND('増減額'!L7/'前年度'!L7*100,1))))</f>
        <v>-2</v>
      </c>
      <c r="M7" s="59" t="str">
        <f>IF(AND('当年度'!M7=0,'前年度'!M7=0),"",IF('前年度'!M7=0,"皆増 ",IF('当年度'!M7=0,"皆減 ",ROUND('増減額'!M7/'前年度'!M7*100,1))))</f>
        <v>皆減 </v>
      </c>
      <c r="N7" s="59">
        <f>IF(AND('当年度'!N7=0,'前年度'!N7=0),"",IF('前年度'!N7=0,"皆増 ",IF('当年度'!N7=0,"皆減 ",ROUND('増減額'!N7/'前年度'!N7*100,1))))</f>
        <v>11.2</v>
      </c>
    </row>
    <row r="8" spans="1:14" ht="21.75" customHeight="1">
      <c r="A8" s="29"/>
      <c r="B8" s="24" t="s">
        <v>17</v>
      </c>
      <c r="C8" s="59">
        <f>IF(AND('当年度'!C8=0,'前年度'!C8=0),"",IF('前年度'!C8=0,"皆増 ",IF('当年度'!C8=0,"皆減 ",ROUND('増減額'!C8/'前年度'!C8*100,1))))</f>
        <v>-3.1</v>
      </c>
      <c r="D8" s="59">
        <f>IF(AND('当年度'!D8=0,'前年度'!D8=0),"",IF('前年度'!D8=0,"皆増 ",IF('当年度'!D8=0,"皆減 ",ROUND('増減額'!D8/'前年度'!D8*100,1))))</f>
        <v>2.4</v>
      </c>
      <c r="E8" s="59">
        <f>IF(AND('当年度'!E8=0,'前年度'!E8=0),"",IF('前年度'!E8=0,"皆増 ",IF('当年度'!E8=0,"皆減 ",ROUND('増減額'!E8/'前年度'!E8*100,1))))</f>
        <v>-27</v>
      </c>
      <c r="F8" s="59">
        <f>IF(AND('当年度'!F8=0,'前年度'!F8=0),"",IF('前年度'!F8=0,"皆増 ",IF('当年度'!F8=0,"皆減 ",ROUND('増減額'!F8/'前年度'!F8*100,1))))</f>
        <v>11.8</v>
      </c>
      <c r="G8" s="59">
        <f>IF(AND('当年度'!G8=0,'前年度'!G8=0),"",IF('前年度'!G8=0,"皆増 ",IF('当年度'!G8=0,"皆減 ",ROUND('増減額'!G8/'前年度'!G8*100,1))))</f>
        <v>4.5</v>
      </c>
      <c r="H8" s="59">
        <f>IF(AND('当年度'!H8=0,'前年度'!H8=0),"",IF('前年度'!H8=0,"皆増 ",IF('当年度'!H8=0,"皆減 ",ROUND('増減額'!H8/'前年度'!H8*100,1))))</f>
        <v>1.2</v>
      </c>
      <c r="I8" s="59">
        <f>IF(AND('当年度'!I8=0,'前年度'!I8=0),"",IF('前年度'!I8=0,"皆増 ",IF('当年度'!I8=0,"皆減 ",ROUND('増減額'!I8/'前年度'!I8*100,1))))</f>
      </c>
      <c r="J8" s="59">
        <f>IF(AND('当年度'!J8=0,'前年度'!J8=0),"",IF('前年度'!J8=0,"皆増 ",IF('当年度'!J8=0,"皆減 ",ROUND('増減額'!J8/'前年度'!J8*100,1))))</f>
        <v>3</v>
      </c>
      <c r="K8" s="59">
        <f>IF(AND('当年度'!K8=0,'前年度'!K8=0),"",IF('前年度'!K8=0,"皆増 ",IF('当年度'!K8=0,"皆減 ",ROUND('増減額'!K8/'前年度'!K8*100,1))))</f>
        <v>1.4</v>
      </c>
      <c r="L8" s="59">
        <f>IF(AND('当年度'!L8=0,'前年度'!L8=0),"",IF('前年度'!L8=0,"皆増 ",IF('当年度'!L8=0,"皆減 ",ROUND('増減額'!L8/'前年度'!L8*100,1))))</f>
        <v>2.9</v>
      </c>
      <c r="M8" s="59">
        <f>IF(AND('当年度'!M8=0,'前年度'!M8=0),"",IF('前年度'!M8=0,"皆増 ",IF('当年度'!M8=0,"皆減 ",ROUND('増減額'!M8/'前年度'!M8*100,1))))</f>
      </c>
      <c r="N8" s="59">
        <f>IF(AND('当年度'!N8=0,'前年度'!N8=0),"",IF('前年度'!N8=0,"皆増 ",IF('当年度'!N8=0,"皆減 ",ROUND('増減額'!N8/'前年度'!N8*100,1))))</f>
        <v>66.2</v>
      </c>
    </row>
    <row r="9" spans="1:14" ht="21.75" customHeight="1">
      <c r="A9" s="29"/>
      <c r="B9" s="25" t="s">
        <v>18</v>
      </c>
      <c r="C9" s="59">
        <f>IF(AND('当年度'!C9=0,'前年度'!C9=0),"",IF('前年度'!C9=0,"皆増 ",IF('当年度'!C9=0,"皆減 ",ROUND('増減額'!C9/'前年度'!C9*100,1))))</f>
        <v>-7.2</v>
      </c>
      <c r="D9" s="59">
        <f>IF(AND('当年度'!D9=0,'前年度'!D9=0),"",IF('前年度'!D9=0,"皆増 ",IF('当年度'!D9=0,"皆減 ",ROUND('増減額'!D9/'前年度'!D9*100,1))))</f>
        <v>-0.4</v>
      </c>
      <c r="E9" s="59">
        <f>IF(AND('当年度'!E9=0,'前年度'!E9=0),"",IF('前年度'!E9=0,"皆増 ",IF('当年度'!E9=0,"皆減 ",ROUND('増減額'!E9/'前年度'!E9*100,1))))</f>
        <v>-0.5</v>
      </c>
      <c r="F9" s="59">
        <f>IF(AND('当年度'!F9=0,'前年度'!F9=0),"",IF('前年度'!F9=0,"皆増 ",IF('当年度'!F9=0,"皆減 ",ROUND('増減額'!F9/'前年度'!F9*100,1))))</f>
        <v>10.7</v>
      </c>
      <c r="G9" s="59">
        <f>IF(AND('当年度'!G9=0,'前年度'!G9=0),"",IF('前年度'!G9=0,"皆増 ",IF('当年度'!G9=0,"皆減 ",ROUND('増減額'!G9/'前年度'!G9*100,1))))</f>
        <v>-8.7</v>
      </c>
      <c r="H9" s="59">
        <f>IF(AND('当年度'!H9=0,'前年度'!H9=0),"",IF('前年度'!H9=0,"皆増 ",IF('当年度'!H9=0,"皆減 ",ROUND('増減額'!H9/'前年度'!H9*100,1))))</f>
        <v>0.2</v>
      </c>
      <c r="I9" s="59">
        <f>IF(AND('当年度'!I9=0,'前年度'!I9=0),"",IF('前年度'!I9=0,"皆増 ",IF('当年度'!I9=0,"皆減 ",ROUND('増減額'!I9/'前年度'!I9*100,1))))</f>
        <v>19.6</v>
      </c>
      <c r="J9" s="59">
        <f>IF(AND('当年度'!J9=0,'前年度'!J9=0),"",IF('前年度'!J9=0,"皆増 ",IF('当年度'!J9=0,"皆減 ",ROUND('増減額'!J9/'前年度'!J9*100,1))))</f>
        <v>8.2</v>
      </c>
      <c r="K9" s="59">
        <f>IF(AND('当年度'!K9=0,'前年度'!K9=0),"",IF('前年度'!K9=0,"皆増 ",IF('当年度'!K9=0,"皆減 ",ROUND('増減額'!K9/'前年度'!K9*100,1))))</f>
        <v>-1.4</v>
      </c>
      <c r="L9" s="59">
        <f>IF(AND('当年度'!L9=0,'前年度'!L9=0),"",IF('前年度'!L9=0,"皆増 ",IF('当年度'!L9=0,"皆減 ",ROUND('増減額'!L9/'前年度'!L9*100,1))))</f>
        <v>1.8</v>
      </c>
      <c r="M9" s="59">
        <f>IF(AND('当年度'!M9=0,'前年度'!M9=0),"",IF('前年度'!M9=0,"皆増 ",IF('当年度'!M9=0,"皆減 ",ROUND('増減額'!M9/'前年度'!M9*100,1))))</f>
      </c>
      <c r="N9" s="59">
        <f>IF(AND('当年度'!N9=0,'前年度'!N9=0),"",IF('前年度'!N9=0,"皆増 ",IF('当年度'!N9=0,"皆減 ",ROUND('増減額'!N9/'前年度'!N9*100,1))))</f>
        <v>-31.7</v>
      </c>
    </row>
    <row r="10" spans="1:14" ht="21.75" customHeight="1">
      <c r="A10" s="29"/>
      <c r="B10" s="25" t="s">
        <v>19</v>
      </c>
      <c r="C10" s="59">
        <f>IF(AND('当年度'!C10=0,'前年度'!C10=0),"",IF('前年度'!C10=0,"皆増 ",IF('当年度'!C10=0,"皆減 ",ROUND('増減額'!C10/'前年度'!C10*100,1))))</f>
        <v>-2.2</v>
      </c>
      <c r="D10" s="59">
        <f>IF(AND('当年度'!D10=0,'前年度'!D10=0),"",IF('前年度'!D10=0,"皆増 ",IF('当年度'!D10=0,"皆減 ",ROUND('増減額'!D10/'前年度'!D10*100,1))))</f>
        <v>9.6</v>
      </c>
      <c r="E10" s="59">
        <f>IF(AND('当年度'!E10=0,'前年度'!E10=0),"",IF('前年度'!E10=0,"皆増 ",IF('当年度'!E10=0,"皆減 ",ROUND('増減額'!E10/'前年度'!E10*100,1))))</f>
        <v>6.6</v>
      </c>
      <c r="F10" s="59">
        <f>IF(AND('当年度'!F10=0,'前年度'!F10=0),"",IF('前年度'!F10=0,"皆増 ",IF('当年度'!F10=0,"皆減 ",ROUND('増減額'!F10/'前年度'!F10*100,1))))</f>
        <v>10.8</v>
      </c>
      <c r="G10" s="59">
        <f>IF(AND('当年度'!G10=0,'前年度'!G10=0),"",IF('前年度'!G10=0,"皆増 ",IF('当年度'!G10=0,"皆減 ",ROUND('増減額'!G10/'前年度'!G10*100,1))))</f>
        <v>52.4</v>
      </c>
      <c r="H10" s="59">
        <f>IF(AND('当年度'!H10=0,'前年度'!H10=0),"",IF('前年度'!H10=0,"皆増 ",IF('当年度'!H10=0,"皆減 ",ROUND('増減額'!H10/'前年度'!H10*100,1))))</f>
        <v>5.8</v>
      </c>
      <c r="I10" s="59">
        <f>IF(AND('当年度'!I10=0,'前年度'!I10=0),"",IF('前年度'!I10=0,"皆増 ",IF('当年度'!I10=0,"皆減 ",ROUND('増減額'!I10/'前年度'!I10*100,1))))</f>
      </c>
      <c r="J10" s="59">
        <f>IF(AND('当年度'!J10=0,'前年度'!J10=0),"",IF('前年度'!J10=0,"皆増 ",IF('当年度'!J10=0,"皆減 ",ROUND('増減額'!J10/'前年度'!J10*100,1))))</f>
        <v>-37.5</v>
      </c>
      <c r="K10" s="59">
        <f>IF(AND('当年度'!K10=0,'前年度'!K10=0),"",IF('前年度'!K10=0,"皆増 ",IF('当年度'!K10=0,"皆減 ",ROUND('増減額'!K10/'前年度'!K10*100,1))))</f>
        <v>3.4</v>
      </c>
      <c r="L10" s="59">
        <f>IF(AND('当年度'!L10=0,'前年度'!L10=0),"",IF('前年度'!L10=0,"皆増 ",IF('当年度'!L10=0,"皆減 ",ROUND('増減額'!L10/'前年度'!L10*100,1))))</f>
        <v>-1.3</v>
      </c>
      <c r="M10" s="59">
        <f>IF(AND('当年度'!M10=0,'前年度'!M10=0),"",IF('前年度'!M10=0,"皆増 ",IF('当年度'!M10=0,"皆減 ",ROUND('増減額'!M10/'前年度'!M10*100,1))))</f>
      </c>
      <c r="N10" s="59">
        <f>IF(AND('当年度'!N10=0,'前年度'!N10=0),"",IF('前年度'!N10=0,"皆増 ",IF('当年度'!N10=0,"皆減 ",ROUND('増減額'!N10/'前年度'!N10*100,1))))</f>
        <v>75.8</v>
      </c>
    </row>
    <row r="11" spans="1:14" ht="21.75" customHeight="1">
      <c r="A11" s="29"/>
      <c r="B11" s="25" t="s">
        <v>21</v>
      </c>
      <c r="C11" s="59">
        <f>IF(AND('当年度'!C11=0,'前年度'!C11=0),"",IF('前年度'!C11=0,"皆増 ",IF('当年度'!C11=0,"皆減 ",ROUND('増減額'!C11/'前年度'!C11*100,1))))</f>
        <v>1.6</v>
      </c>
      <c r="D11" s="59">
        <f>IF(AND('当年度'!D11=0,'前年度'!D11=0),"",IF('前年度'!D11=0,"皆増 ",IF('当年度'!D11=0,"皆減 ",ROUND('増減額'!D11/'前年度'!D11*100,1))))</f>
        <v>2.4</v>
      </c>
      <c r="E11" s="59">
        <f>IF(AND('当年度'!E11=0,'前年度'!E11=0),"",IF('前年度'!E11=0,"皆増 ",IF('当年度'!E11=0,"皆減 ",ROUND('増減額'!E11/'前年度'!E11*100,1))))</f>
        <v>-10.7</v>
      </c>
      <c r="F11" s="59">
        <f>IF(AND('当年度'!F11=0,'前年度'!F11=0),"",IF('前年度'!F11=0,"皆増 ",IF('当年度'!F11=0,"皆減 ",ROUND('増減額'!F11/'前年度'!F11*100,1))))</f>
        <v>7.9</v>
      </c>
      <c r="G11" s="59">
        <f>IF(AND('当年度'!G11=0,'前年度'!G11=0),"",IF('前年度'!G11=0,"皆増 ",IF('当年度'!G11=0,"皆減 ",ROUND('増減額'!G11/'前年度'!G11*100,1))))</f>
        <v>-2.3</v>
      </c>
      <c r="H11" s="59">
        <f>IF(AND('当年度'!H11=0,'前年度'!H11=0),"",IF('前年度'!H11=0,"皆増 ",IF('当年度'!H11=0,"皆減 ",ROUND('増減額'!H11/'前年度'!H11*100,1))))</f>
        <v>-5.8</v>
      </c>
      <c r="I11" s="59">
        <f>IF(AND('当年度'!I11=0,'前年度'!I11=0),"",IF('前年度'!I11=0,"皆増 ",IF('当年度'!I11=0,"皆減 ",ROUND('増減額'!I11/'前年度'!I11*100,1))))</f>
      </c>
      <c r="J11" s="59">
        <f>IF(AND('当年度'!J11=0,'前年度'!J11=0),"",IF('前年度'!J11=0,"皆増 ",IF('当年度'!J11=0,"皆減 ",ROUND('増減額'!J11/'前年度'!J11*100,1))))</f>
        <v>99.7</v>
      </c>
      <c r="K11" s="59">
        <f>IF(AND('当年度'!K11=0,'前年度'!K11=0),"",IF('前年度'!K11=0,"皆増 ",IF('当年度'!K11=0,"皆減 ",ROUND('増減額'!K11/'前年度'!K11*100,1))))</f>
        <v>9.2</v>
      </c>
      <c r="L11" s="59">
        <f>IF(AND('当年度'!L11=0,'前年度'!L11=0),"",IF('前年度'!L11=0,"皆増 ",IF('当年度'!L11=0,"皆減 ",ROUND('増減額'!L11/'前年度'!L11*100,1))))</f>
        <v>8.2</v>
      </c>
      <c r="M11" s="59">
        <f>IF(AND('当年度'!M11=0,'前年度'!M11=0),"",IF('前年度'!M11=0,"皆増 ",IF('当年度'!M11=0,"皆減 ",ROUND('増減額'!M11/'前年度'!M11*100,1))))</f>
      </c>
      <c r="N11" s="59">
        <f>IF(AND('当年度'!N11=0,'前年度'!N11=0),"",IF('前年度'!N11=0,"皆増 ",IF('当年度'!N11=0,"皆減 ",ROUND('増減額'!N11/'前年度'!N11*100,1))))</f>
        <v>83.3</v>
      </c>
    </row>
    <row r="12" spans="1:14" ht="21.75" customHeight="1">
      <c r="A12" s="29"/>
      <c r="B12" s="25" t="s">
        <v>22</v>
      </c>
      <c r="C12" s="59">
        <f>IF(AND('当年度'!C12=0,'前年度'!C12=0),"",IF('前年度'!C12=0,"皆増 ",IF('当年度'!C12=0,"皆減 ",ROUND('増減額'!C12/'前年度'!C12*100,1))))</f>
        <v>3.3</v>
      </c>
      <c r="D12" s="59">
        <f>IF(AND('当年度'!D12=0,'前年度'!D12=0),"",IF('前年度'!D12=0,"皆増 ",IF('当年度'!D12=0,"皆減 ",ROUND('増減額'!D12/'前年度'!D12*100,1))))</f>
        <v>-0.6</v>
      </c>
      <c r="E12" s="59">
        <f>IF(AND('当年度'!E12=0,'前年度'!E12=0),"",IF('前年度'!E12=0,"皆増 ",IF('当年度'!E12=0,"皆減 ",ROUND('増減額'!E12/'前年度'!E12*100,1))))</f>
        <v>-2.4</v>
      </c>
      <c r="F12" s="59">
        <f>IF(AND('当年度'!F12=0,'前年度'!F12=0),"",IF('前年度'!F12=0,"皆増 ",IF('当年度'!F12=0,"皆減 ",ROUND('増減額'!F12/'前年度'!F12*100,1))))</f>
        <v>32.8</v>
      </c>
      <c r="G12" s="59">
        <f>IF(AND('当年度'!G12=0,'前年度'!G12=0),"",IF('前年度'!G12=0,"皆増 ",IF('当年度'!G12=0,"皆減 ",ROUND('増減額'!G12/'前年度'!G12*100,1))))</f>
        <v>10.4</v>
      </c>
      <c r="H12" s="59">
        <f>IF(AND('当年度'!H12=0,'前年度'!H12=0),"",IF('前年度'!H12=0,"皆増 ",IF('当年度'!H12=0,"皆減 ",ROUND('増減額'!H12/'前年度'!H12*100,1))))</f>
        <v>2.9</v>
      </c>
      <c r="I12" s="59">
        <f>IF(AND('当年度'!I12=0,'前年度'!I12=0),"",IF('前年度'!I12=0,"皆増 ",IF('当年度'!I12=0,"皆減 ",ROUND('増減額'!I12/'前年度'!I12*100,1))))</f>
        <v>44.4</v>
      </c>
      <c r="J12" s="59">
        <f>IF(AND('当年度'!J12=0,'前年度'!J12=0),"",IF('前年度'!J12=0,"皆増 ",IF('当年度'!J12=0,"皆減 ",ROUND('増減額'!J12/'前年度'!J12*100,1))))</f>
        <v>-1.7</v>
      </c>
      <c r="K12" s="59">
        <f>IF(AND('当年度'!K12=0,'前年度'!K12=0),"",IF('前年度'!K12=0,"皆増 ",IF('当年度'!K12=0,"皆減 ",ROUND('増減額'!K12/'前年度'!K12*100,1))))</f>
        <v>5.8</v>
      </c>
      <c r="L12" s="59">
        <f>IF(AND('当年度'!L12=0,'前年度'!L12=0),"",IF('前年度'!L12=0,"皆増 ",IF('当年度'!L12=0,"皆減 ",ROUND('増減額'!L12/'前年度'!L12*100,1))))</f>
        <v>5.2</v>
      </c>
      <c r="M12" s="59" t="str">
        <f>IF(AND('当年度'!M12=0,'前年度'!M12=0),"",IF('前年度'!M12=0,"皆増 ",IF('当年度'!M12=0,"皆減 ",ROUND('増減額'!M12/'前年度'!M12*100,1))))</f>
        <v>皆減 </v>
      </c>
      <c r="N12" s="59">
        <f>IF(AND('当年度'!N12=0,'前年度'!N12=0),"",IF('前年度'!N12=0,"皆増 ",IF('当年度'!N12=0,"皆減 ",ROUND('増減額'!N12/'前年度'!N12*100,1))))</f>
        <v>64.9</v>
      </c>
    </row>
    <row r="13" spans="1:14" ht="21.75" customHeight="1">
      <c r="A13" s="29"/>
      <c r="B13" s="25" t="s">
        <v>23</v>
      </c>
      <c r="C13" s="59">
        <f>IF(AND('当年度'!C13=0,'前年度'!C13=0),"",IF('前年度'!C13=0,"皆増 ",IF('当年度'!C13=0,"皆減 ",ROUND('増減額'!C13/'前年度'!C13*100,1))))</f>
        <v>-3</v>
      </c>
      <c r="D13" s="59">
        <f>IF(AND('当年度'!D13=0,'前年度'!D13=0),"",IF('前年度'!D13=0,"皆増 ",IF('当年度'!D13=0,"皆減 ",ROUND('増減額'!D13/'前年度'!D13*100,1))))</f>
        <v>-1.7</v>
      </c>
      <c r="E13" s="59">
        <f>IF(AND('当年度'!E13=0,'前年度'!E13=0),"",IF('前年度'!E13=0,"皆増 ",IF('当年度'!E13=0,"皆減 ",ROUND('増減額'!E13/'前年度'!E13*100,1))))</f>
        <v>4.5</v>
      </c>
      <c r="F13" s="59">
        <f>IF(AND('当年度'!F13=0,'前年度'!F13=0),"",IF('前年度'!F13=0,"皆増 ",IF('当年度'!F13=0,"皆減 ",ROUND('増減額'!F13/'前年度'!F13*100,1))))</f>
        <v>-4.6</v>
      </c>
      <c r="G13" s="59">
        <f>IF(AND('当年度'!G13=0,'前年度'!G13=0),"",IF('前年度'!G13=0,"皆増 ",IF('当年度'!G13=0,"皆減 ",ROUND('増減額'!G13/'前年度'!G13*100,1))))</f>
        <v>-5</v>
      </c>
      <c r="H13" s="59">
        <f>IF(AND('当年度'!H13=0,'前年度'!H13=0),"",IF('前年度'!H13=0,"皆増 ",IF('当年度'!H13=0,"皆減 ",ROUND('増減額'!H13/'前年度'!H13*100,1))))</f>
        <v>7</v>
      </c>
      <c r="I13" s="59">
        <f>IF(AND('当年度'!I13=0,'前年度'!I13=0),"",IF('前年度'!I13=0,"皆増 ",IF('当年度'!I13=0,"皆減 ",ROUND('増減額'!I13/'前年度'!I13*100,1))))</f>
        <v>-40.6</v>
      </c>
      <c r="J13" s="59">
        <f>IF(AND('当年度'!J13=0,'前年度'!J13=0),"",IF('前年度'!J13=0,"皆増 ",IF('当年度'!J13=0,"皆減 ",ROUND('増減額'!J13/'前年度'!J13*100,1))))</f>
        <v>91.7</v>
      </c>
      <c r="K13" s="59">
        <f>IF(AND('当年度'!K13=0,'前年度'!K13=0),"",IF('前年度'!K13=0,"皆増 ",IF('当年度'!K13=0,"皆減 ",ROUND('増減額'!K13/'前年度'!K13*100,1))))</f>
        <v>5.2</v>
      </c>
      <c r="L13" s="59">
        <f>IF(AND('当年度'!L13=0,'前年度'!L13=0),"",IF('前年度'!L13=0,"皆増 ",IF('当年度'!L13=0,"皆減 ",ROUND('増減額'!L13/'前年度'!L13*100,1))))</f>
        <v>6.8</v>
      </c>
      <c r="M13" s="59">
        <f>IF(AND('当年度'!M13=0,'前年度'!M13=0),"",IF('前年度'!M13=0,"皆増 ",IF('当年度'!M13=0,"皆減 ",ROUND('増減額'!M13/'前年度'!M13*100,1))))</f>
      </c>
      <c r="N13" s="59">
        <f>IF(AND('当年度'!N13=0,'前年度'!N13=0),"",IF('前年度'!N13=0,"皆増 ",IF('当年度'!N13=0,"皆減 ",ROUND('増減額'!N13/'前年度'!N13*100,1))))</f>
        <v>48.2</v>
      </c>
    </row>
    <row r="14" spans="1:14" ht="21.75" customHeight="1">
      <c r="A14" s="29"/>
      <c r="B14" s="25" t="s">
        <v>24</v>
      </c>
      <c r="C14" s="59">
        <f>IF(AND('当年度'!C14=0,'前年度'!C14=0),"",IF('前年度'!C14=0,"皆増 ",IF('当年度'!C14=0,"皆減 ",ROUND('増減額'!C14/'前年度'!C14*100,1))))</f>
        <v>-13.6</v>
      </c>
      <c r="D14" s="59">
        <f>IF(AND('当年度'!D14=0,'前年度'!D14=0),"",IF('前年度'!D14=0,"皆増 ",IF('当年度'!D14=0,"皆減 ",ROUND('増減額'!D14/'前年度'!D14*100,1))))</f>
        <v>-3.5</v>
      </c>
      <c r="E14" s="59">
        <f>IF(AND('当年度'!E14=0,'前年度'!E14=0),"",IF('前年度'!E14=0,"皆増 ",IF('当年度'!E14=0,"皆減 ",ROUND('増減額'!E14/'前年度'!E14*100,1))))</f>
        <v>101.5</v>
      </c>
      <c r="F14" s="59">
        <f>IF(AND('当年度'!F14=0,'前年度'!F14=0),"",IF('前年度'!F14=0,"皆増 ",IF('当年度'!F14=0,"皆減 ",ROUND('増減額'!F14/'前年度'!F14*100,1))))</f>
        <v>50.7</v>
      </c>
      <c r="G14" s="59">
        <f>IF(AND('当年度'!G14=0,'前年度'!G14=0),"",IF('前年度'!G14=0,"皆増 ",IF('当年度'!G14=0,"皆減 ",ROUND('増減額'!G14/'前年度'!G14*100,1))))</f>
        <v>-3</v>
      </c>
      <c r="H14" s="59">
        <f>IF(AND('当年度'!H14=0,'前年度'!H14=0),"",IF('前年度'!H14=0,"皆増 ",IF('当年度'!H14=0,"皆減 ",ROUND('増減額'!H14/'前年度'!H14*100,1))))</f>
        <v>-0.5</v>
      </c>
      <c r="I14" s="59">
        <f>IF(AND('当年度'!I14=0,'前年度'!I14=0),"",IF('前年度'!I14=0,"皆増 ",IF('当年度'!I14=0,"皆減 ",ROUND('増減額'!I14/'前年度'!I14*100,1))))</f>
      </c>
      <c r="J14" s="59">
        <f>IF(AND('当年度'!J14=0,'前年度'!J14=0),"",IF('前年度'!J14=0,"皆増 ",IF('当年度'!J14=0,"皆減 ",ROUND('増減額'!J14/'前年度'!J14*100,1))))</f>
        <v>-3.6</v>
      </c>
      <c r="K14" s="59">
        <f>IF(AND('当年度'!K14=0,'前年度'!K14=0),"",IF('前年度'!K14=0,"皆増 ",IF('当年度'!K14=0,"皆減 ",ROUND('増減額'!K14/'前年度'!K14*100,1))))</f>
        <v>-1.5</v>
      </c>
      <c r="L14" s="59">
        <f>IF(AND('当年度'!L14=0,'前年度'!L14=0),"",IF('前年度'!L14=0,"皆増 ",IF('当年度'!L14=0,"皆減 ",ROUND('増減額'!L14/'前年度'!L14*100,1))))</f>
        <v>-11.5</v>
      </c>
      <c r="M14" s="59">
        <f>IF(AND('当年度'!M14=0,'前年度'!M14=0),"",IF('前年度'!M14=0,"皆増 ",IF('当年度'!M14=0,"皆減 ",ROUND('増減額'!M14/'前年度'!M14*100,1))))</f>
      </c>
      <c r="N14" s="59">
        <f>IF(AND('当年度'!N14=0,'前年度'!N14=0),"",IF('前年度'!N14=0,"皆増 ",IF('当年度'!N14=0,"皆減 ",ROUND('増減額'!N14/'前年度'!N14*100,1))))</f>
        <v>-17.2</v>
      </c>
    </row>
    <row r="15" spans="1:14" ht="21.75" customHeight="1">
      <c r="A15" s="29"/>
      <c r="B15" s="25" t="s">
        <v>25</v>
      </c>
      <c r="C15" s="59">
        <f>IF(AND('当年度'!C15=0,'前年度'!C15=0),"",IF('前年度'!C15=0,"皆増 ",IF('当年度'!C15=0,"皆減 ",ROUND('増減額'!C15/'前年度'!C15*100,1))))</f>
        <v>-4.7</v>
      </c>
      <c r="D15" s="59">
        <f>IF(AND('当年度'!D15=0,'前年度'!D15=0),"",IF('前年度'!D15=0,"皆増 ",IF('当年度'!D15=0,"皆減 ",ROUND('増減額'!D15/'前年度'!D15*100,1))))</f>
        <v>0.5</v>
      </c>
      <c r="E15" s="59">
        <f>IF(AND('当年度'!E15=0,'前年度'!E15=0),"",IF('前年度'!E15=0,"皆増 ",IF('当年度'!E15=0,"皆減 ",ROUND('増減額'!E15/'前年度'!E15*100,1))))</f>
        <v>12.8</v>
      </c>
      <c r="F15" s="59">
        <f>IF(AND('当年度'!F15=0,'前年度'!F15=0),"",IF('前年度'!F15=0,"皆増 ",IF('当年度'!F15=0,"皆減 ",ROUND('増減額'!F15/'前年度'!F15*100,1))))</f>
        <v>3.5</v>
      </c>
      <c r="G15" s="59">
        <f>IF(AND('当年度'!G15=0,'前年度'!G15=0),"",IF('前年度'!G15=0,"皆増 ",IF('当年度'!G15=0,"皆減 ",ROUND('増減額'!G15/'前年度'!G15*100,1))))</f>
        <v>10.6</v>
      </c>
      <c r="H15" s="59">
        <f>IF(AND('当年度'!H15=0,'前年度'!H15=0),"",IF('前年度'!H15=0,"皆増 ",IF('当年度'!H15=0,"皆減 ",ROUND('増減額'!H15/'前年度'!H15*100,1))))</f>
        <v>10</v>
      </c>
      <c r="I15" s="59">
        <f>IF(AND('当年度'!I15=0,'前年度'!I15=0),"",IF('前年度'!I15=0,"皆増 ",IF('当年度'!I15=0,"皆減 ",ROUND('増減額'!I15/'前年度'!I15*100,1))))</f>
      </c>
      <c r="J15" s="59">
        <f>IF(AND('当年度'!J15=0,'前年度'!J15=0),"",IF('前年度'!J15=0,"皆増 ",IF('当年度'!J15=0,"皆減 ",ROUND('増減額'!J15/'前年度'!J15*100,1))))</f>
        <v>40.1</v>
      </c>
      <c r="K15" s="59">
        <f>IF(AND('当年度'!K15=0,'前年度'!K15=0),"",IF('前年度'!K15=0,"皆増 ",IF('当年度'!K15=0,"皆減 ",ROUND('増減額'!K15/'前年度'!K15*100,1))))</f>
        <v>4.4</v>
      </c>
      <c r="L15" s="59">
        <f>IF(AND('当年度'!L15=0,'前年度'!L15=0),"",IF('前年度'!L15=0,"皆増 ",IF('当年度'!L15=0,"皆減 ",ROUND('増減額'!L15/'前年度'!L15*100,1))))</f>
        <v>3.4</v>
      </c>
      <c r="M15" s="59">
        <f>IF(AND('当年度'!M15=0,'前年度'!M15=0),"",IF('前年度'!M15=0,"皆増 ",IF('当年度'!M15=0,"皆減 ",ROUND('増減額'!M15/'前年度'!M15*100,1))))</f>
      </c>
      <c r="N15" s="59">
        <f>IF(AND('当年度'!N15=0,'前年度'!N15=0),"",IF('前年度'!N15=0,"皆増 ",IF('当年度'!N15=0,"皆減 ",ROUND('増減額'!N15/'前年度'!N15*100,1))))</f>
        <v>55</v>
      </c>
    </row>
    <row r="16" spans="1:14" ht="21.75" customHeight="1">
      <c r="A16" s="29"/>
      <c r="B16" s="24" t="s">
        <v>26</v>
      </c>
      <c r="C16" s="59">
        <f>IF(AND('当年度'!C16=0,'前年度'!C16=0),"",IF('前年度'!C16=0,"皆増 ",IF('当年度'!C16=0,"皆減 ",ROUND('増減額'!C16/'前年度'!C16*100,1))))</f>
        <v>-0.2</v>
      </c>
      <c r="D16" s="59">
        <f>IF(AND('当年度'!D16=0,'前年度'!D16=0),"",IF('前年度'!D16=0,"皆増 ",IF('当年度'!D16=0,"皆減 ",ROUND('増減額'!D16/'前年度'!D16*100,1))))</f>
        <v>26.8</v>
      </c>
      <c r="E16" s="59">
        <f>IF(AND('当年度'!E16=0,'前年度'!E16=0),"",IF('前年度'!E16=0,"皆増 ",IF('当年度'!E16=0,"皆減 ",ROUND('増減額'!E16/'前年度'!E16*100,1))))</f>
        <v>0.2</v>
      </c>
      <c r="F16" s="59">
        <f>IF(AND('当年度'!F16=0,'前年度'!F16=0),"",IF('前年度'!F16=0,"皆増 ",IF('当年度'!F16=0,"皆減 ",ROUND('増減額'!F16/'前年度'!F16*100,1))))</f>
        <v>3.6</v>
      </c>
      <c r="G16" s="59">
        <f>IF(AND('当年度'!G16=0,'前年度'!G16=0),"",IF('前年度'!G16=0,"皆増 ",IF('当年度'!G16=0,"皆減 ",ROUND('増減額'!G16/'前年度'!G16*100,1))))</f>
        <v>15.4</v>
      </c>
      <c r="H16" s="59">
        <f>IF(AND('当年度'!H16=0,'前年度'!H16=0),"",IF('前年度'!H16=0,"皆増 ",IF('当年度'!H16=0,"皆減 ",ROUND('増減額'!H16/'前年度'!H16*100,1))))</f>
        <v>-14.5</v>
      </c>
      <c r="I16" s="59">
        <f>IF(AND('当年度'!I16=0,'前年度'!I16=0),"",IF('前年度'!I16=0,"皆増 ",IF('当年度'!I16=0,"皆減 ",ROUND('増減額'!I16/'前年度'!I16*100,1))))</f>
        <v>24.9</v>
      </c>
      <c r="J16" s="59">
        <f>IF(AND('当年度'!J16=0,'前年度'!J16=0),"",IF('前年度'!J16=0,"皆増 ",IF('当年度'!J16=0,"皆減 ",ROUND('増減額'!J16/'前年度'!J16*100,1))))</f>
        <v>3.3</v>
      </c>
      <c r="K16" s="59">
        <f>IF(AND('当年度'!K16=0,'前年度'!K16=0),"",IF('前年度'!K16=0,"皆増 ",IF('当年度'!K16=0,"皆減 ",ROUND('増減額'!K16/'前年度'!K16*100,1))))</f>
        <v>1.8</v>
      </c>
      <c r="L16" s="59">
        <f>IF(AND('当年度'!L16=0,'前年度'!L16=0),"",IF('前年度'!L16=0,"皆増 ",IF('当年度'!L16=0,"皆減 ",ROUND('増減額'!L16/'前年度'!L16*100,1))))</f>
        <v>4.3</v>
      </c>
      <c r="M16" s="59">
        <f>IF(AND('当年度'!M16=0,'前年度'!M16=0),"",IF('前年度'!M16=0,"皆増 ",IF('当年度'!M16=0,"皆減 ",ROUND('増減額'!M16/'前年度'!M16*100,1))))</f>
      </c>
      <c r="N16" s="59">
        <f>IF(AND('当年度'!N16=0,'前年度'!N16=0),"",IF('前年度'!N16=0,"皆増 ",IF('当年度'!N16=0,"皆減 ",ROUND('増減額'!N16/'前年度'!N16*100,1))))</f>
        <v>30.1</v>
      </c>
    </row>
    <row r="17" spans="1:14" ht="21.75" customHeight="1">
      <c r="A17" s="29"/>
      <c r="B17" s="25" t="s">
        <v>111</v>
      </c>
      <c r="C17" s="59">
        <f>IF(AND('当年度'!C17=0,'前年度'!C17=0),"",IF('前年度'!C17=0,"皆増 ",IF('当年度'!C17=0,"皆減 ",ROUND('増減額'!C17/'前年度'!C17*100,1))))</f>
        <v>8</v>
      </c>
      <c r="D17" s="59">
        <f>IF(AND('当年度'!D17=0,'前年度'!D17=0),"",IF('前年度'!D17=0,"皆増 ",IF('当年度'!D17=0,"皆減 ",ROUND('増減額'!D17/'前年度'!D17*100,1))))</f>
        <v>-2</v>
      </c>
      <c r="E17" s="59">
        <f>IF(AND('当年度'!E17=0,'前年度'!E17=0),"",IF('前年度'!E17=0,"皆増 ",IF('当年度'!E17=0,"皆減 ",ROUND('増減額'!E17/'前年度'!E17*100,1))))</f>
        <v>-40.8</v>
      </c>
      <c r="F17" s="59">
        <f>IF(AND('当年度'!F17=0,'前年度'!F17=0),"",IF('前年度'!F17=0,"皆増 ",IF('当年度'!F17=0,"皆減 ",ROUND('増減額'!F17/'前年度'!F17*100,1))))</f>
        <v>18.7</v>
      </c>
      <c r="G17" s="59">
        <f>IF(AND('当年度'!G17=0,'前年度'!G17=0),"",IF('前年度'!G17=0,"皆増 ",IF('当年度'!G17=0,"皆減 ",ROUND('増減額'!G17/'前年度'!G17*100,1))))</f>
        <v>-17</v>
      </c>
      <c r="H17" s="59">
        <f>IF(AND('当年度'!H17=0,'前年度'!H17=0),"",IF('前年度'!H17=0,"皆増 ",IF('当年度'!H17=0,"皆減 ",ROUND('増減額'!H17/'前年度'!H17*100,1))))</f>
        <v>3.4</v>
      </c>
      <c r="I17" s="59" t="str">
        <f>IF(AND('当年度'!I17=0,'前年度'!I17=0),"",IF('前年度'!I17=0,"皆増 ",IF('当年度'!I17=0,"皆減 ",ROUND('増減額'!I17/'前年度'!I17*100,1))))</f>
        <v>皆減 </v>
      </c>
      <c r="J17" s="59">
        <f>IF(AND('当年度'!J17=0,'前年度'!J17=0),"",IF('前年度'!J17=0,"皆増 ",IF('当年度'!J17=0,"皆減 ",ROUND('増減額'!J17/'前年度'!J17*100,1))))</f>
        <v>7.4</v>
      </c>
      <c r="K17" s="59">
        <f>IF(AND('当年度'!K17=0,'前年度'!K17=0),"",IF('前年度'!K17=0,"皆増 ",IF('当年度'!K17=0,"皆減 ",ROUND('増減額'!K17/'前年度'!K17*100,1))))</f>
        <v>0.4</v>
      </c>
      <c r="L17" s="59">
        <f>IF(AND('当年度'!L17=0,'前年度'!L17=0),"",IF('前年度'!L17=0,"皆増 ",IF('当年度'!L17=0,"皆減 ",ROUND('増減額'!L17/'前年度'!L17*100,1))))</f>
        <v>3.2</v>
      </c>
      <c r="M17" s="59">
        <f>IF(AND('当年度'!M17=0,'前年度'!M17=0),"",IF('前年度'!M17=0,"皆増 ",IF('当年度'!M17=0,"皆減 ",ROUND('増減額'!M17/'前年度'!M17*100,1))))</f>
      </c>
      <c r="N17" s="59">
        <f>IF(AND('当年度'!N17=0,'前年度'!N17=0),"",IF('前年度'!N17=0,"皆増 ",IF('当年度'!N17=0,"皆減 ",ROUND('増減額'!N17/'前年度'!N17*100,1))))</f>
        <v>243.1</v>
      </c>
    </row>
    <row r="18" spans="1:14" ht="21.75" customHeight="1">
      <c r="A18" s="29"/>
      <c r="B18" s="25" t="s">
        <v>112</v>
      </c>
      <c r="C18" s="61">
        <f>IF(AND('当年度'!C18=0,'前年度'!C18=0),"",IF('前年度'!C18=0,"皆増 ",IF('当年度'!C18=0,"皆減 ",ROUND('増減額'!C18/'前年度'!C18*100,1))))</f>
        <v>-1.8</v>
      </c>
      <c r="D18" s="61">
        <f>IF(AND('当年度'!D18=0,'前年度'!D18=0),"",IF('前年度'!D18=0,"皆増 ",IF('当年度'!D18=0,"皆減 ",ROUND('増減額'!D18/'前年度'!D18*100,1))))</f>
        <v>-3.5</v>
      </c>
      <c r="E18" s="61">
        <f>IF(AND('当年度'!E18=0,'前年度'!E18=0),"",IF('前年度'!E18=0,"皆増 ",IF('当年度'!E18=0,"皆減 ",ROUND('増減額'!E18/'前年度'!E18*100,1))))</f>
        <v>-3.9</v>
      </c>
      <c r="F18" s="61">
        <f>IF(AND('当年度'!F18=0,'前年度'!F18=0),"",IF('前年度'!F18=0,"皆増 ",IF('当年度'!F18=0,"皆減 ",ROUND('増減額'!F18/'前年度'!F18*100,1))))</f>
        <v>0.3</v>
      </c>
      <c r="G18" s="61">
        <f>IF(AND('当年度'!G18=0,'前年度'!G18=0),"",IF('前年度'!G18=0,"皆増 ",IF('当年度'!G18=0,"皆減 ",ROUND('増減額'!G18/'前年度'!G18*100,1))))</f>
        <v>-5.8</v>
      </c>
      <c r="H18" s="61">
        <f>IF(AND('当年度'!H18=0,'前年度'!H18=0),"",IF('前年度'!H18=0,"皆増 ",IF('当年度'!H18=0,"皆減 ",ROUND('増減額'!H18/'前年度'!H18*100,1))))</f>
        <v>1.2</v>
      </c>
      <c r="I18" s="61">
        <f>IF(AND('当年度'!I18=0,'前年度'!I18=0),"",IF('前年度'!I18=0,"皆増 ",IF('当年度'!I18=0,"皆減 ",ROUND('増減額'!I18/'前年度'!I18*100,1))))</f>
      </c>
      <c r="J18" s="61">
        <f>IF(AND('当年度'!J18=0,'前年度'!J18=0),"",IF('前年度'!J18=0,"皆増 ",IF('当年度'!J18=0,"皆減 ",ROUND('増減額'!J18/'前年度'!J18*100,1))))</f>
        <v>13.8</v>
      </c>
      <c r="K18" s="61">
        <f>IF(AND('当年度'!K18=0,'前年度'!K18=0),"",IF('前年度'!K18=0,"皆増 ",IF('当年度'!K18=0,"皆減 ",ROUND('増減額'!K18/'前年度'!K18*100,1))))</f>
        <v>-0.1</v>
      </c>
      <c r="L18" s="61">
        <f>IF(AND('当年度'!L18=0,'前年度'!L18=0),"",IF('前年度'!L18=0,"皆増 ",IF('当年度'!L18=0,"皆減 ",ROUND('増減額'!L18/'前年度'!L18*100,1))))</f>
        <v>-0.3</v>
      </c>
      <c r="M18" s="61">
        <f>IF(AND('当年度'!M18=0,'前年度'!M18=0),"",IF('前年度'!M18=0,"皆増 ",IF('当年度'!M18=0,"皆減 ",ROUND('増減額'!M18/'前年度'!M18*100,1))))</f>
      </c>
      <c r="N18" s="61">
        <f>IF(AND('当年度'!N18=0,'前年度'!N18=0),"",IF('前年度'!N18=0,"皆増 ",IF('当年度'!N18=0,"皆減 ",ROUND('増減額'!N18/'前年度'!N18*100,1))))</f>
        <v>47.4</v>
      </c>
    </row>
    <row r="19" spans="1:14" ht="21.75" customHeight="1">
      <c r="A19" s="29"/>
      <c r="B19" s="26" t="s">
        <v>113</v>
      </c>
      <c r="C19" s="62">
        <f>IF(AND('当年度'!C19=0,'前年度'!C19=0),"",IF('前年度'!C19=0,"皆増 ",IF('当年度'!C19=0,"皆減 ",ROUND('増減額'!C19/'前年度'!C19*100,1))))</f>
        <v>0</v>
      </c>
      <c r="D19" s="62">
        <f>IF(AND('当年度'!D19=0,'前年度'!D19=0),"",IF('前年度'!D19=0,"皆増 ",IF('当年度'!D19=0,"皆減 ",ROUND('増減額'!D19/'前年度'!D19*100,1))))</f>
        <v>-0.2</v>
      </c>
      <c r="E19" s="62">
        <f>IF(AND('当年度'!E19=0,'前年度'!E19=0),"",IF('前年度'!E19=0,"皆増 ",IF('当年度'!E19=0,"皆減 ",ROUND('増減額'!E19/'前年度'!E19*100,1))))</f>
        <v>9.9</v>
      </c>
      <c r="F19" s="62">
        <f>IF(AND('当年度'!F19=0,'前年度'!F19=0),"",IF('前年度'!F19=0,"皆増 ",IF('当年度'!F19=0,"皆減 ",ROUND('増減額'!F19/'前年度'!F19*100,1))))</f>
        <v>9.3</v>
      </c>
      <c r="G19" s="62">
        <f>IF(AND('当年度'!G19=0,'前年度'!G19=0),"",IF('前年度'!G19=0,"皆増 ",IF('当年度'!G19=0,"皆減 ",ROUND('増減額'!G19/'前年度'!G19*100,1))))</f>
        <v>17.7</v>
      </c>
      <c r="H19" s="63">
        <f>IF(AND('当年度'!H19=0,'前年度'!H19=0),"",IF('前年度'!H19=0,"皆増 ",IF('当年度'!H19=0,"皆減 ",ROUND('増減額'!H19/'前年度'!H19*100,1))))</f>
        <v>-1.5</v>
      </c>
      <c r="I19" s="62">
        <f>IF(AND('当年度'!I19=0,'前年度'!I19=0),"",IF('前年度'!I19=0,"皆増 ",IF('当年度'!I19=0,"皆減 ",ROUND('増減額'!I19/'前年度'!I19*100,1))))</f>
      </c>
      <c r="J19" s="62">
        <f>IF(AND('当年度'!J19=0,'前年度'!J19=0),"",IF('前年度'!J19=0,"皆増 ",IF('当年度'!J19=0,"皆減 ",ROUND('増減額'!J19/'前年度'!J19*100,1))))</f>
        <v>8.8</v>
      </c>
      <c r="K19" s="63">
        <f>IF(AND('当年度'!K19=0,'前年度'!K19=0),"",IF('前年度'!K19=0,"皆増 ",IF('当年度'!K19=0,"皆減 ",ROUND('増減額'!K19/'前年度'!K19*100,1))))</f>
        <v>2.9</v>
      </c>
      <c r="L19" s="62">
        <f>IF(AND('当年度'!L19=0,'前年度'!L19=0),"",IF('前年度'!L19=0,"皆増 ",IF('当年度'!L19=0,"皆減 ",ROUND('増減額'!L19/'前年度'!L19*100,1))))</f>
        <v>2.9</v>
      </c>
      <c r="M19" s="62">
        <f>IF(AND('当年度'!M19=0,'前年度'!M19=0),"",IF('前年度'!M19=0,"皆増 ",IF('当年度'!M19=0,"皆減 ",ROUND('増減額'!M19/'前年度'!M19*100,1))))</f>
      </c>
      <c r="N19" s="62">
        <f>IF(AND('当年度'!N19=0,'前年度'!N19=0),"",IF('前年度'!N19=0,"皆増 ",IF('当年度'!N19=0,"皆減 ",ROUND('増減額'!N19/'前年度'!N19*100,1))))</f>
        <v>86</v>
      </c>
    </row>
    <row r="20" spans="1:14" ht="21.75" customHeight="1">
      <c r="A20" s="29"/>
      <c r="B20" s="25" t="s">
        <v>30</v>
      </c>
      <c r="C20" s="61">
        <f>IF(AND('当年度'!C20=0,'前年度'!C20=0),"",IF('前年度'!C20=0,"皆増 ",IF('当年度'!C20=0,"皆減 ",ROUND('増減額'!C20/'前年度'!C20*100,1))))</f>
        <v>1.8</v>
      </c>
      <c r="D20" s="61">
        <f>IF(AND('当年度'!D20=0,'前年度'!D20=0),"",IF('前年度'!D20=0,"皆増 ",IF('当年度'!D20=0,"皆減 ",ROUND('増減額'!D20/'前年度'!D20*100,1))))</f>
        <v>3.4</v>
      </c>
      <c r="E20" s="61" t="str">
        <f>IF(AND('当年度'!E20=0,'前年度'!E20=0),"",IF('前年度'!E20=0,"皆増 ",IF('当年度'!E20=0,"皆減 ",ROUND('増減額'!E20/'前年度'!E20*100,1))))</f>
        <v>皆増 </v>
      </c>
      <c r="F20" s="61">
        <f>IF(AND('当年度'!F20=0,'前年度'!F20=0),"",IF('前年度'!F20=0,"皆増 ",IF('当年度'!F20=0,"皆減 ",ROUND('増減額'!F20/'前年度'!F20*100,1))))</f>
        <v>17.1</v>
      </c>
      <c r="G20" s="61">
        <f>IF(AND('当年度'!G20=0,'前年度'!G20=0),"",IF('前年度'!G20=0,"皆増 ",IF('当年度'!G20=0,"皆減 ",ROUND('増減額'!G20/'前年度'!G20*100,1))))</f>
        <v>-5.9</v>
      </c>
      <c r="H20" s="61">
        <f>IF(AND('当年度'!H20=0,'前年度'!H20=0),"",IF('前年度'!H20=0,"皆増 ",IF('当年度'!H20=0,"皆減 ",ROUND('増減額'!H20/'前年度'!H20*100,1))))</f>
        <v>-4.2</v>
      </c>
      <c r="I20" s="61">
        <f>IF(AND('当年度'!I20=0,'前年度'!I20=0),"",IF('前年度'!I20=0,"皆増 ",IF('当年度'!I20=0,"皆減 ",ROUND('増減額'!I20/'前年度'!I20*100,1))))</f>
      </c>
      <c r="J20" s="61">
        <f>IF(AND('当年度'!J20=0,'前年度'!J20=0),"",IF('前年度'!J20=0,"皆増 ",IF('当年度'!J20=0,"皆減 ",ROUND('増減額'!J20/'前年度'!J20*100,1))))</f>
        <v>-0.4</v>
      </c>
      <c r="K20" s="61">
        <f>IF(AND('当年度'!K20=0,'前年度'!K20=0),"",IF('前年度'!K20=0,"皆増 ",IF('当年度'!K20=0,"皆減 ",ROUND('増減額'!K20/'前年度'!K20*100,1))))</f>
        <v>0.3</v>
      </c>
      <c r="L20" s="61">
        <f>IF(AND('当年度'!L20=0,'前年度'!L20=0),"",IF('前年度'!L20=0,"皆増 ",IF('当年度'!L20=0,"皆減 ",ROUND('増減額'!L20/'前年度'!L20*100,1))))</f>
        <v>4.3</v>
      </c>
      <c r="M20" s="61">
        <f>IF(AND('当年度'!M20=0,'前年度'!M20=0),"",IF('前年度'!M20=0,"皆増 ",IF('当年度'!M20=0,"皆減 ",ROUND('増減額'!M20/'前年度'!M20*100,1))))</f>
      </c>
      <c r="N20" s="61">
        <f>IF(AND('当年度'!N20=0,'前年度'!N20=0),"",IF('前年度'!N20=0,"皆増 ",IF('当年度'!N20=0,"皆減 ",ROUND('増減額'!N20/'前年度'!N20*100,1))))</f>
        <v>37.3</v>
      </c>
    </row>
    <row r="21" spans="1:14" ht="21.75" customHeight="1">
      <c r="A21" s="29"/>
      <c r="B21" s="25" t="s">
        <v>34</v>
      </c>
      <c r="C21" s="61">
        <f>IF(AND('当年度'!C21=0,'前年度'!C21=0),"",IF('前年度'!C21=0,"皆増 ",IF('当年度'!C21=0,"皆減 ",ROUND('増減額'!C21/'前年度'!C21*100,1))))</f>
        <v>-0.1</v>
      </c>
      <c r="D21" s="61">
        <f>IF(AND('当年度'!D21=0,'前年度'!D21=0),"",IF('前年度'!D21=0,"皆増 ",IF('当年度'!D21=0,"皆減 ",ROUND('増減額'!D21/'前年度'!D21*100,1))))</f>
        <v>14.5</v>
      </c>
      <c r="E21" s="61">
        <f>IF(AND('当年度'!E21=0,'前年度'!E21=0),"",IF('前年度'!E21=0,"皆増 ",IF('当年度'!E21=0,"皆減 ",ROUND('増減額'!E21/'前年度'!E21*100,1))))</f>
        <v>-8.5</v>
      </c>
      <c r="F21" s="61">
        <f>IF(AND('当年度'!F21=0,'前年度'!F21=0),"",IF('前年度'!F21=0,"皆増 ",IF('当年度'!F21=0,"皆減 ",ROUND('増減額'!F21/'前年度'!F21*100,1))))</f>
        <v>16.4</v>
      </c>
      <c r="G21" s="61">
        <f>IF(AND('当年度'!G21=0,'前年度'!G21=0),"",IF('前年度'!G21=0,"皆増 ",IF('当年度'!G21=0,"皆減 ",ROUND('増減額'!G21/'前年度'!G21*100,1))))</f>
        <v>8.1</v>
      </c>
      <c r="H21" s="61">
        <f>IF(AND('当年度'!H21=0,'前年度'!H21=0),"",IF('前年度'!H21=0,"皆増 ",IF('当年度'!H21=0,"皆減 ",ROUND('増減額'!H21/'前年度'!H21*100,1))))</f>
        <v>-1.1</v>
      </c>
      <c r="I21" s="61">
        <f>IF(AND('当年度'!I21=0,'前年度'!I21=0),"",IF('前年度'!I21=0,"皆増 ",IF('当年度'!I21=0,"皆減 ",ROUND('増減額'!I21/'前年度'!I21*100,1))))</f>
      </c>
      <c r="J21" s="61">
        <f>IF(AND('当年度'!J21=0,'前年度'!J21=0),"",IF('前年度'!J21=0,"皆増 ",IF('当年度'!J21=0,"皆減 ",ROUND('増減額'!J21/'前年度'!J21*100,1))))</f>
        <v>1.9</v>
      </c>
      <c r="K21" s="61">
        <f>IF(AND('当年度'!K21=0,'前年度'!K21=0),"",IF('前年度'!K21=0,"皆増 ",IF('当年度'!K21=0,"皆減 ",ROUND('増減額'!K21/'前年度'!K21*100,1))))</f>
        <v>5.3</v>
      </c>
      <c r="L21" s="61">
        <f>IF(AND('当年度'!L21=0,'前年度'!L21=0),"",IF('前年度'!L21=0,"皆増 ",IF('当年度'!L21=0,"皆減 ",ROUND('増減額'!L21/'前年度'!L21*100,1))))</f>
        <v>1.4</v>
      </c>
      <c r="M21" s="61">
        <f>IF(AND('当年度'!M21=0,'前年度'!M21=0),"",IF('前年度'!M21=0,"皆増 ",IF('当年度'!M21=0,"皆減 ",ROUND('増減額'!M21/'前年度'!M21*100,1))))</f>
      </c>
      <c r="N21" s="61">
        <f>IF(AND('当年度'!N21=0,'前年度'!N21=0),"",IF('前年度'!N21=0,"皆増 ",IF('当年度'!N21=0,"皆減 ",ROUND('増減額'!N21/'前年度'!N21*100,1))))</f>
        <v>57.3</v>
      </c>
    </row>
    <row r="22" spans="1:14" ht="21.75" customHeight="1">
      <c r="A22" s="29"/>
      <c r="B22" s="25" t="s">
        <v>36</v>
      </c>
      <c r="C22" s="61">
        <f>IF(AND('当年度'!C22=0,'前年度'!C22=0),"",IF('前年度'!C22=0,"皆増 ",IF('当年度'!C22=0,"皆減 ",ROUND('増減額'!C22/'前年度'!C22*100,1))))</f>
        <v>-0.5</v>
      </c>
      <c r="D22" s="61">
        <f>IF(AND('当年度'!D22=0,'前年度'!D22=0),"",IF('前年度'!D22=0,"皆増 ",IF('当年度'!D22=0,"皆減 ",ROUND('増減額'!D22/'前年度'!D22*100,1))))</f>
        <v>3.2</v>
      </c>
      <c r="E22" s="61">
        <f>IF(AND('当年度'!E22=0,'前年度'!E22=0),"",IF('前年度'!E22=0,"皆増 ",IF('当年度'!E22=0,"皆減 ",ROUND('増減額'!E22/'前年度'!E22*100,1))))</f>
        <v>13.7</v>
      </c>
      <c r="F22" s="61">
        <f>IF(AND('当年度'!F22=0,'前年度'!F22=0),"",IF('前年度'!F22=0,"皆増 ",IF('当年度'!F22=0,"皆減 ",ROUND('増減額'!F22/'前年度'!F22*100,1))))</f>
        <v>7.2</v>
      </c>
      <c r="G22" s="61">
        <f>IF(AND('当年度'!G22=0,'前年度'!G22=0),"",IF('前年度'!G22=0,"皆増 ",IF('当年度'!G22=0,"皆減 ",ROUND('増減額'!G22/'前年度'!G22*100,1))))</f>
        <v>-3</v>
      </c>
      <c r="H22" s="61">
        <f>IF(AND('当年度'!H22=0,'前年度'!H22=0),"",IF('前年度'!H22=0,"皆増 ",IF('当年度'!H22=0,"皆減 ",ROUND('増減額'!H22/'前年度'!H22*100,1))))</f>
        <v>2.7</v>
      </c>
      <c r="I22" s="61">
        <f>IF(AND('当年度'!I22=0,'前年度'!I22=0),"",IF('前年度'!I22=0,"皆増 ",IF('当年度'!I22=0,"皆減 ",ROUND('増減額'!I22/'前年度'!I22*100,1))))</f>
        <v>5.7</v>
      </c>
      <c r="J22" s="61">
        <f>IF(AND('当年度'!J22=0,'前年度'!J22=0),"",IF('前年度'!J22=0,"皆増 ",IF('当年度'!J22=0,"皆減 ",ROUND('増減額'!J22/'前年度'!J22*100,1))))</f>
        <v>-0.3</v>
      </c>
      <c r="K22" s="61">
        <f>IF(AND('当年度'!K22=0,'前年度'!K22=0),"",IF('前年度'!K22=0,"皆増 ",IF('当年度'!K22=0,"皆減 ",ROUND('増減額'!K22/'前年度'!K22*100,1))))</f>
        <v>1.3</v>
      </c>
      <c r="L22" s="61">
        <f>IF(AND('当年度'!L22=0,'前年度'!L22=0),"",IF('前年度'!L22=0,"皆増 ",IF('当年度'!L22=0,"皆減 ",ROUND('増減額'!L22/'前年度'!L22*100,1))))</f>
        <v>3</v>
      </c>
      <c r="M22" s="61">
        <f>IF(AND('当年度'!M22=0,'前年度'!M22=0),"",IF('前年度'!M22=0,"皆増 ",IF('当年度'!M22=0,"皆減 ",ROUND('増減額'!M22/'前年度'!M22*100,1))))</f>
      </c>
      <c r="N22" s="61">
        <f>IF(AND('当年度'!N22=0,'前年度'!N22=0),"",IF('前年度'!N22=0,"皆増 ",IF('当年度'!N22=0,"皆減 ",ROUND('増減額'!N22/'前年度'!N22*100,1))))</f>
        <v>0</v>
      </c>
    </row>
    <row r="23" spans="1:14" ht="21.75" customHeight="1">
      <c r="A23" s="29"/>
      <c r="B23" s="25" t="s">
        <v>38</v>
      </c>
      <c r="C23" s="61">
        <f>IF(AND('当年度'!C23=0,'前年度'!C23=0),"",IF('前年度'!C23=0,"皆増 ",IF('当年度'!C23=0,"皆減 ",ROUND('増減額'!C23/'前年度'!C23*100,1))))</f>
        <v>-5.2</v>
      </c>
      <c r="D23" s="61">
        <f>IF(AND('当年度'!D23=0,'前年度'!D23=0),"",IF('前年度'!D23=0,"皆増 ",IF('当年度'!D23=0,"皆減 ",ROUND('増減額'!D23/'前年度'!D23*100,1))))</f>
        <v>5.6</v>
      </c>
      <c r="E23" s="61">
        <f>IF(AND('当年度'!E23=0,'前年度'!E23=0),"",IF('前年度'!E23=0,"皆増 ",IF('当年度'!E23=0,"皆減 ",ROUND('増減額'!E23/'前年度'!E23*100,1))))</f>
        <v>276.8</v>
      </c>
      <c r="F23" s="61">
        <f>IF(AND('当年度'!F23=0,'前年度'!F23=0),"",IF('前年度'!F23=0,"皆増 ",IF('当年度'!F23=0,"皆減 ",ROUND('増減額'!F23/'前年度'!F23*100,1))))</f>
        <v>29.9</v>
      </c>
      <c r="G23" s="61">
        <f>IF(AND('当年度'!G23=0,'前年度'!G23=0),"",IF('前年度'!G23=0,"皆増 ",IF('当年度'!G23=0,"皆減 ",ROUND('増減額'!G23/'前年度'!G23*100,1))))</f>
        <v>13.7</v>
      </c>
      <c r="H23" s="61">
        <f>IF(AND('当年度'!H23=0,'前年度'!H23=0),"",IF('前年度'!H23=0,"皆増 ",IF('当年度'!H23=0,"皆減 ",ROUND('増減額'!H23/'前年度'!H23*100,1))))</f>
        <v>2.9</v>
      </c>
      <c r="I23" s="61">
        <f>IF(AND('当年度'!I23=0,'前年度'!I23=0),"",IF('前年度'!I23=0,"皆増 ",IF('当年度'!I23=0,"皆減 ",ROUND('増減額'!I23/'前年度'!I23*100,1))))</f>
      </c>
      <c r="J23" s="61">
        <f>IF(AND('当年度'!J23=0,'前年度'!J23=0),"",IF('前年度'!J23=0,"皆増 ",IF('当年度'!J23=0,"皆減 ",ROUND('増減額'!J23/'前年度'!J23*100,1))))</f>
        <v>-0.3</v>
      </c>
      <c r="K23" s="61">
        <f>IF(AND('当年度'!K23=0,'前年度'!K23=0),"",IF('前年度'!K23=0,"皆増 ",IF('当年度'!K23=0,"皆減 ",ROUND('増減額'!K23/'前年度'!K23*100,1))))</f>
        <v>4.3</v>
      </c>
      <c r="L23" s="61">
        <f>IF(AND('当年度'!L23=0,'前年度'!L23=0),"",IF('前年度'!L23=0,"皆増 ",IF('当年度'!L23=0,"皆減 ",ROUND('増減額'!L23/'前年度'!L23*100,1))))</f>
        <v>6.6</v>
      </c>
      <c r="M23" s="61">
        <f>IF(AND('当年度'!M23=0,'前年度'!M23=0),"",IF('前年度'!M23=0,"皆増 ",IF('当年度'!M23=0,"皆減 ",ROUND('増減額'!M23/'前年度'!M23*100,1))))</f>
      </c>
      <c r="N23" s="61">
        <f>IF(AND('当年度'!N23=0,'前年度'!N23=0),"",IF('前年度'!N23=0,"皆増 ",IF('当年度'!N23=0,"皆減 ",ROUND('増減額'!N23/'前年度'!N23*100,1))))</f>
        <v>71.6</v>
      </c>
    </row>
    <row r="24" spans="1:14" ht="21.75" customHeight="1">
      <c r="A24" s="29"/>
      <c r="B24" s="25" t="s">
        <v>39</v>
      </c>
      <c r="C24" s="61">
        <f>IF(AND('当年度'!C24=0,'前年度'!C24=0),"",IF('前年度'!C24=0,"皆増 ",IF('当年度'!C24=0,"皆減 ",ROUND('増減額'!C24/'前年度'!C24*100,1))))</f>
        <v>-4</v>
      </c>
      <c r="D24" s="61">
        <f>IF(AND('当年度'!D24=0,'前年度'!D24=0),"",IF('前年度'!D24=0,"皆増 ",IF('当年度'!D24=0,"皆減 ",ROUND('増減額'!D24/'前年度'!D24*100,1))))</f>
        <v>5.2</v>
      </c>
      <c r="E24" s="61">
        <f>IF(AND('当年度'!E24=0,'前年度'!E24=0),"",IF('前年度'!E24=0,"皆増 ",IF('当年度'!E24=0,"皆減 ",ROUND('増減額'!E24/'前年度'!E24*100,1))))</f>
        <v>144.5</v>
      </c>
      <c r="F24" s="61">
        <f>IF(AND('当年度'!F24=0,'前年度'!F24=0),"",IF('前年度'!F24=0,"皆増 ",IF('当年度'!F24=0,"皆減 ",ROUND('増減額'!F24/'前年度'!F24*100,1))))</f>
        <v>11.6</v>
      </c>
      <c r="G24" s="61">
        <f>IF(AND('当年度'!G24=0,'前年度'!G24=0),"",IF('前年度'!G24=0,"皆増 ",IF('当年度'!G24=0,"皆減 ",ROUND('増減額'!G24/'前年度'!G24*100,1))))</f>
        <v>-0.6</v>
      </c>
      <c r="H24" s="61">
        <f>IF(AND('当年度'!H24=0,'前年度'!H24=0),"",IF('前年度'!H24=0,"皆増 ",IF('当年度'!H24=0,"皆減 ",ROUND('増減額'!H24/'前年度'!H24*100,1))))</f>
        <v>-7.5</v>
      </c>
      <c r="I24" s="61">
        <f>IF(AND('当年度'!I24=0,'前年度'!I24=0),"",IF('前年度'!I24=0,"皆増 ",IF('当年度'!I24=0,"皆減 ",ROUND('増減額'!I24/'前年度'!I24*100,1))))</f>
        <v>-57.9</v>
      </c>
      <c r="J24" s="61">
        <f>IF(AND('当年度'!J24=0,'前年度'!J24=0),"",IF('前年度'!J24=0,"皆増 ",IF('当年度'!J24=0,"皆減 ",ROUND('増減額'!J24/'前年度'!J24*100,1))))</f>
        <v>-5</v>
      </c>
      <c r="K24" s="61">
        <f>IF(AND('当年度'!K24=0,'前年度'!K24=0),"",IF('前年度'!K24=0,"皆増 ",IF('当年度'!K24=0,"皆減 ",ROUND('増減額'!K24/'前年度'!K24*100,1))))</f>
        <v>-0.7</v>
      </c>
      <c r="L24" s="61">
        <f>IF(AND('当年度'!L24=0,'前年度'!L24=0),"",IF('前年度'!L24=0,"皆増 ",IF('当年度'!L24=0,"皆減 ",ROUND('増減額'!L24/'前年度'!L24*100,1))))</f>
        <v>-3.4</v>
      </c>
      <c r="M24" s="61">
        <f>IF(AND('当年度'!M24=0,'前年度'!M24=0),"",IF('前年度'!M24=0,"皆増 ",IF('当年度'!M24=0,"皆減 ",ROUND('増減額'!M24/'前年度'!M24*100,1))))</f>
      </c>
      <c r="N24" s="61">
        <f>IF(AND('当年度'!N24=0,'前年度'!N24=0),"",IF('前年度'!N24=0,"皆増 ",IF('当年度'!N24=0,"皆減 ",ROUND('増減額'!N24/'前年度'!N24*100,1))))</f>
      </c>
    </row>
    <row r="25" spans="1:14" ht="21.75" customHeight="1">
      <c r="A25" s="29"/>
      <c r="B25" s="24" t="s">
        <v>53</v>
      </c>
      <c r="C25" s="61">
        <f>IF(AND('当年度'!C25=0,'前年度'!C25=0),"",IF('前年度'!C25=0,"皆増 ",IF('当年度'!C25=0,"皆減 ",ROUND('増減額'!C25/'前年度'!C25*100,1))))</f>
        <v>-7.9</v>
      </c>
      <c r="D25" s="61">
        <f>IF(AND('当年度'!D25=0,'前年度'!D25=0),"",IF('前年度'!D25=0,"皆増 ",IF('当年度'!D25=0,"皆減 ",ROUND('増減額'!D25/'前年度'!D25*100,1))))</f>
        <v>4.2</v>
      </c>
      <c r="E25" s="61">
        <f>IF(AND('当年度'!E25=0,'前年度'!E25=0),"",IF('前年度'!E25=0,"皆増 ",IF('当年度'!E25=0,"皆減 ",ROUND('増減額'!E25/'前年度'!E25*100,1))))</f>
        <v>0</v>
      </c>
      <c r="F25" s="61">
        <f>IF(AND('当年度'!F25=0,'前年度'!F25=0),"",IF('前年度'!F25=0,"皆増 ",IF('当年度'!F25=0,"皆減 ",ROUND('増減額'!F25/'前年度'!F25*100,1))))</f>
        <v>13.8</v>
      </c>
      <c r="G25" s="61">
        <f>IF(AND('当年度'!G25=0,'前年度'!G25=0),"",IF('前年度'!G25=0,"皆増 ",IF('当年度'!G25=0,"皆減 ",ROUND('増減額'!G25/'前年度'!G25*100,1))))</f>
        <v>-13.9</v>
      </c>
      <c r="H25" s="61">
        <f>IF(AND('当年度'!H25=0,'前年度'!H25=0),"",IF('前年度'!H25=0,"皆増 ",IF('当年度'!H25=0,"皆減 ",ROUND('増減額'!H25/'前年度'!H25*100,1))))</f>
        <v>2</v>
      </c>
      <c r="I25" s="61">
        <f>IF(AND('当年度'!I25=0,'前年度'!I25=0),"",IF('前年度'!I25=0,"皆増 ",IF('当年度'!I25=0,"皆減 ",ROUND('増減額'!I25/'前年度'!I25*100,1))))</f>
      </c>
      <c r="J25" s="61">
        <f>IF(AND('当年度'!J25=0,'前年度'!J25=0),"",IF('前年度'!J25=0,"皆増 ",IF('当年度'!J25=0,"皆減 ",ROUND('増減額'!J25/'前年度'!J25*100,1))))</f>
        <v>-3.3</v>
      </c>
      <c r="K25" s="61">
        <f>IF(AND('当年度'!K25=0,'前年度'!K25=0),"",IF('前年度'!K25=0,"皆増 ",IF('当年度'!K25=0,"皆減 ",ROUND('増減額'!K25/'前年度'!K25*100,1))))</f>
        <v>-3.8</v>
      </c>
      <c r="L25" s="61">
        <f>IF(AND('当年度'!L25=0,'前年度'!L25=0),"",IF('前年度'!L25=0,"皆増 ",IF('当年度'!L25=0,"皆減 ",ROUND('増減額'!L25/'前年度'!L25*100,1))))</f>
        <v>4.6</v>
      </c>
      <c r="M25" s="61">
        <f>IF(AND('当年度'!M25=0,'前年度'!M25=0),"",IF('前年度'!M25=0,"皆増 ",IF('当年度'!M25=0,"皆減 ",ROUND('増減額'!M25/'前年度'!M25*100,1))))</f>
      </c>
      <c r="N25" s="61">
        <f>IF(AND('当年度'!N25=0,'前年度'!N25=0),"",IF('前年度'!N25=0,"皆増 ",IF('当年度'!N25=0,"皆減 ",ROUND('増減額'!N25/'前年度'!N25*100,1))))</f>
        <v>77.6</v>
      </c>
    </row>
    <row r="26" spans="1:14" ht="21.75" customHeight="1">
      <c r="A26" s="29"/>
      <c r="B26" s="25" t="s">
        <v>54</v>
      </c>
      <c r="C26" s="61">
        <f>IF(AND('当年度'!C26=0,'前年度'!C26=0),"",IF('前年度'!C26=0,"皆増 ",IF('当年度'!C26=0,"皆減 ",ROUND('増減額'!C26/'前年度'!C26*100,1))))</f>
        <v>1.9</v>
      </c>
      <c r="D26" s="61">
        <f>IF(AND('当年度'!D26=0,'前年度'!D26=0),"",IF('前年度'!D26=0,"皆増 ",IF('当年度'!D26=0,"皆減 ",ROUND('増減額'!D26/'前年度'!D26*100,1))))</f>
        <v>16.1</v>
      </c>
      <c r="E26" s="61">
        <f>IF(AND('当年度'!E26=0,'前年度'!E26=0),"",IF('前年度'!E26=0,"皆増 ",IF('当年度'!E26=0,"皆減 ",ROUND('増減額'!E26/'前年度'!E26*100,1))))</f>
        <v>-5.7</v>
      </c>
      <c r="F26" s="61">
        <f>IF(AND('当年度'!F26=0,'前年度'!F26=0),"",IF('前年度'!F26=0,"皆増 ",IF('当年度'!F26=0,"皆減 ",ROUND('増減額'!F26/'前年度'!F26*100,1))))</f>
        <v>20.8</v>
      </c>
      <c r="G26" s="61">
        <f>IF(AND('当年度'!G26=0,'前年度'!G26=0),"",IF('前年度'!G26=0,"皆増 ",IF('当年度'!G26=0,"皆減 ",ROUND('増減額'!G26/'前年度'!G26*100,1))))</f>
        <v>1.3</v>
      </c>
      <c r="H26" s="61">
        <f>IF(AND('当年度'!H26=0,'前年度'!H26=0),"",IF('前年度'!H26=0,"皆増 ",IF('当年度'!H26=0,"皆減 ",ROUND('増減額'!H26/'前年度'!H26*100,1))))</f>
        <v>-2.2</v>
      </c>
      <c r="I26" s="61">
        <f>IF(AND('当年度'!I26=0,'前年度'!I26=0),"",IF('前年度'!I26=0,"皆増 ",IF('当年度'!I26=0,"皆減 ",ROUND('増減額'!I26/'前年度'!I26*100,1))))</f>
        <v>2.6</v>
      </c>
      <c r="J26" s="61">
        <f>IF(AND('当年度'!J26=0,'前年度'!J26=0),"",IF('前年度'!J26=0,"皆増 ",IF('当年度'!J26=0,"皆減 ",ROUND('増減額'!J26/'前年度'!J26*100,1))))</f>
        <v>11.4</v>
      </c>
      <c r="K26" s="61">
        <f>IF(AND('当年度'!K26=0,'前年度'!K26=0),"",IF('前年度'!K26=0,"皆増 ",IF('当年度'!K26=0,"皆減 ",ROUND('増減額'!K26/'前年度'!K26*100,1))))</f>
        <v>5.3</v>
      </c>
      <c r="L26" s="61">
        <f>IF(AND('当年度'!L26=0,'前年度'!L26=0),"",IF('前年度'!L26=0,"皆増 ",IF('当年度'!L26=0,"皆減 ",ROUND('増減額'!L26/'前年度'!L26*100,1))))</f>
        <v>2.3</v>
      </c>
      <c r="M26" s="61">
        <f>IF(AND('当年度'!M26=0,'前年度'!M26=0),"",IF('前年度'!M26=0,"皆増 ",IF('当年度'!M26=0,"皆減 ",ROUND('増減額'!M26/'前年度'!M26*100,1))))</f>
      </c>
      <c r="N26" s="61">
        <f>IF(AND('当年度'!N26=0,'前年度'!N26=0),"",IF('前年度'!N26=0,"皆増 ",IF('当年度'!N26=0,"皆減 ",ROUND('増減額'!N26/'前年度'!N26*100,1))))</f>
        <v>47.8</v>
      </c>
    </row>
    <row r="27" spans="1:14" ht="21.75" customHeight="1">
      <c r="A27" s="29"/>
      <c r="B27" s="24" t="s">
        <v>55</v>
      </c>
      <c r="C27" s="61">
        <f>IF(AND('当年度'!C27=0,'前年度'!C27=0),"",IF('前年度'!C27=0,"皆増 ",IF('当年度'!C27=0,"皆減 ",ROUND('増減額'!C27/'前年度'!C27*100,1))))</f>
        <v>-6</v>
      </c>
      <c r="D27" s="61">
        <f>IF(AND('当年度'!D27=0,'前年度'!D27=0),"",IF('前年度'!D27=0,"皆増 ",IF('当年度'!D27=0,"皆減 ",ROUND('増減額'!D27/'前年度'!D27*100,1))))</f>
        <v>7.8</v>
      </c>
      <c r="E27" s="61">
        <f>IF(AND('当年度'!E27=0,'前年度'!E27=0),"",IF('前年度'!E27=0,"皆増 ",IF('当年度'!E27=0,"皆減 ",ROUND('増減額'!E27/'前年度'!E27*100,1))))</f>
        <v>-30.2</v>
      </c>
      <c r="F27" s="61">
        <f>IF(AND('当年度'!F27=0,'前年度'!F27=0),"",IF('前年度'!F27=0,"皆増 ",IF('当年度'!F27=0,"皆減 ",ROUND('増減額'!F27/'前年度'!F27*100,1))))</f>
        <v>0.1</v>
      </c>
      <c r="G27" s="61">
        <f>IF(AND('当年度'!G27=0,'前年度'!G27=0),"",IF('前年度'!G27=0,"皆増 ",IF('当年度'!G27=0,"皆減 ",ROUND('増減額'!G27/'前年度'!G27*100,1))))</f>
        <v>-3.3</v>
      </c>
      <c r="H27" s="61">
        <f>IF(AND('当年度'!H27=0,'前年度'!H27=0),"",IF('前年度'!H27=0,"皆増 ",IF('当年度'!H27=0,"皆減 ",ROUND('増減額'!H27/'前年度'!H27*100,1))))</f>
        <v>-6.5</v>
      </c>
      <c r="I27" s="61">
        <f>IF(AND('当年度'!I27=0,'前年度'!I27=0),"",IF('前年度'!I27=0,"皆増 ",IF('当年度'!I27=0,"皆減 ",ROUND('増減額'!I27/'前年度'!I27*100,1))))</f>
      </c>
      <c r="J27" s="61">
        <f>IF(AND('当年度'!J27=0,'前年度'!J27=0),"",IF('前年度'!J27=0,"皆増 ",IF('当年度'!J27=0,"皆減 ",ROUND('増減額'!J27/'前年度'!J27*100,1))))</f>
        <v>22.9</v>
      </c>
      <c r="K27" s="61">
        <f>IF(AND('当年度'!K27=0,'前年度'!K27=0),"",IF('前年度'!K27=0,"皆増 ",IF('当年度'!K27=0,"皆減 ",ROUND('増減額'!K27/'前年度'!K27*100,1))))</f>
        <v>-0.3</v>
      </c>
      <c r="L27" s="61">
        <f>IF(AND('当年度'!L27=0,'前年度'!L27=0),"",IF('前年度'!L27=0,"皆増 ",IF('当年度'!L27=0,"皆減 ",ROUND('増減額'!L27/'前年度'!L27*100,1))))</f>
        <v>6.7</v>
      </c>
      <c r="M27" s="61">
        <f>IF(AND('当年度'!M27=0,'前年度'!M27=0),"",IF('前年度'!M27=0,"皆増 ",IF('当年度'!M27=0,"皆減 ",ROUND('増減額'!M27/'前年度'!M27*100,1))))</f>
      </c>
      <c r="N27" s="61">
        <f>IF(AND('当年度'!N27=0,'前年度'!N27=0),"",IF('前年度'!N27=0,"皆増 ",IF('当年度'!N27=0,"皆減 ",ROUND('増減額'!N27/'前年度'!N27*100,1))))</f>
        <v>22.3</v>
      </c>
    </row>
    <row r="28" spans="1:14" ht="21.75" customHeight="1">
      <c r="A28" s="29"/>
      <c r="B28" s="25" t="s">
        <v>58</v>
      </c>
      <c r="C28" s="61">
        <f>IF(AND('当年度'!C28=0,'前年度'!C28=0),"",IF('前年度'!C28=0,"皆増 ",IF('当年度'!C28=0,"皆減 ",ROUND('増減額'!C28/'前年度'!C28*100,1))))</f>
        <v>-5.5</v>
      </c>
      <c r="D28" s="61">
        <f>IF(AND('当年度'!D28=0,'前年度'!D28=0),"",IF('前年度'!D28=0,"皆増 ",IF('当年度'!D28=0,"皆減 ",ROUND('増減額'!D28/'前年度'!D28*100,1))))</f>
        <v>5.4</v>
      </c>
      <c r="E28" s="61">
        <f>IF(AND('当年度'!E28=0,'前年度'!E28=0),"",IF('前年度'!E28=0,"皆増 ",IF('当年度'!E28=0,"皆減 ",ROUND('増減額'!E28/'前年度'!E28*100,1))))</f>
        <v>21.6</v>
      </c>
      <c r="F28" s="61">
        <f>IF(AND('当年度'!F28=0,'前年度'!F28=0),"",IF('前年度'!F28=0,"皆増 ",IF('当年度'!F28=0,"皆減 ",ROUND('増減額'!F28/'前年度'!F28*100,1))))</f>
        <v>21</v>
      </c>
      <c r="G28" s="61">
        <f>IF(AND('当年度'!G28=0,'前年度'!G28=0),"",IF('前年度'!G28=0,"皆増 ",IF('当年度'!G28=0,"皆減 ",ROUND('増減額'!G28/'前年度'!G28*100,1))))</f>
        <v>0.9</v>
      </c>
      <c r="H28" s="61">
        <f>IF(AND('当年度'!H28=0,'前年度'!H28=0),"",IF('前年度'!H28=0,"皆増 ",IF('当年度'!H28=0,"皆減 ",ROUND('増減額'!H28/'前年度'!H28*100,1))))</f>
        <v>0.1</v>
      </c>
      <c r="I28" s="61">
        <f>IF(AND('当年度'!I28=0,'前年度'!I28=0),"",IF('前年度'!I28=0,"皆増 ",IF('当年度'!I28=0,"皆減 ",ROUND('増減額'!I28/'前年度'!I28*100,1))))</f>
      </c>
      <c r="J28" s="61">
        <f>IF(AND('当年度'!J28=0,'前年度'!J28=0),"",IF('前年度'!J28=0,"皆増 ",IF('当年度'!J28=0,"皆減 ",ROUND('増減額'!J28/'前年度'!J28*100,1))))</f>
        <v>10</v>
      </c>
      <c r="K28" s="61">
        <f>IF(AND('当年度'!K28=0,'前年度'!K28=0),"",IF('前年度'!K28=0,"皆増 ",IF('当年度'!K28=0,"皆減 ",ROUND('増減額'!K28/'前年度'!K28*100,1))))</f>
        <v>1.6</v>
      </c>
      <c r="L28" s="61">
        <f>IF(AND('当年度'!L28=0,'前年度'!L28=0),"",IF('前年度'!L28=0,"皆増 ",IF('当年度'!L28=0,"皆減 ",ROUND('増減額'!L28/'前年度'!L28*100,1))))</f>
        <v>8.4</v>
      </c>
      <c r="M28" s="61">
        <f>IF(AND('当年度'!M28=0,'前年度'!M28=0),"",IF('前年度'!M28=0,"皆増 ",IF('当年度'!M28=0,"皆減 ",ROUND('増減額'!M28/'前年度'!M28*100,1))))</f>
      </c>
      <c r="N28" s="61">
        <f>IF(AND('当年度'!N28=0,'前年度'!N28=0),"",IF('前年度'!N28=0,"皆増 ",IF('当年度'!N28=0,"皆減 ",ROUND('増減額'!N28/'前年度'!N28*100,1))))</f>
        <v>-2.8</v>
      </c>
    </row>
    <row r="29" spans="1:14" ht="21.75" customHeight="1">
      <c r="A29" s="29"/>
      <c r="B29" s="25" t="s">
        <v>67</v>
      </c>
      <c r="C29" s="61">
        <f>IF(AND('当年度'!C29=0,'前年度'!C29=0),"",IF('前年度'!C29=0,"皆増 ",IF('当年度'!C29=0,"皆減 ",ROUND('増減額'!C29/'前年度'!C29*100,1))))</f>
        <v>2.9</v>
      </c>
      <c r="D29" s="61">
        <f>IF(AND('当年度'!D29=0,'前年度'!D29=0),"",IF('前年度'!D29=0,"皆増 ",IF('当年度'!D29=0,"皆減 ",ROUND('増減額'!D29/'前年度'!D29*100,1))))</f>
        <v>7.2</v>
      </c>
      <c r="E29" s="61">
        <f>IF(AND('当年度'!E29=0,'前年度'!E29=0),"",IF('前年度'!E29=0,"皆増 ",IF('当年度'!E29=0,"皆減 ",ROUND('増減額'!E29/'前年度'!E29*100,1))))</f>
        <v>4.2</v>
      </c>
      <c r="F29" s="61">
        <f>IF(AND('当年度'!F29=0,'前年度'!F29=0),"",IF('前年度'!F29=0,"皆増 ",IF('当年度'!F29=0,"皆減 ",ROUND('増減額'!F29/'前年度'!F29*100,1))))</f>
        <v>-2</v>
      </c>
      <c r="G29" s="61">
        <f>IF(AND('当年度'!G29=0,'前年度'!G29=0),"",IF('前年度'!G29=0,"皆増 ",IF('当年度'!G29=0,"皆減 ",ROUND('増減額'!G29/'前年度'!G29*100,1))))</f>
        <v>16.8</v>
      </c>
      <c r="H29" s="61">
        <f>IF(AND('当年度'!H29=0,'前年度'!H29=0),"",IF('前年度'!H29=0,"皆増 ",IF('当年度'!H29=0,"皆減 ",ROUND('増減額'!H29/'前年度'!H29*100,1))))</f>
        <v>-3.6</v>
      </c>
      <c r="I29" s="61">
        <f>IF(AND('当年度'!I29=0,'前年度'!I29=0),"",IF('前年度'!I29=0,"皆増 ",IF('当年度'!I29=0,"皆減 ",ROUND('増減額'!I29/'前年度'!I29*100,1))))</f>
      </c>
      <c r="J29" s="61">
        <f>IF(AND('当年度'!J29=0,'前年度'!J29=0),"",IF('前年度'!J29=0,"皆増 ",IF('当年度'!J29=0,"皆減 ",ROUND('増減額'!J29/'前年度'!J29*100,1))))</f>
        <v>-9.9</v>
      </c>
      <c r="K29" s="61">
        <f>IF(AND('当年度'!K29=0,'前年度'!K29=0),"",IF('前年度'!K29=0,"皆増 ",IF('当年度'!K29=0,"皆減 ",ROUND('増減額'!K29/'前年度'!K29*100,1))))</f>
        <v>2.4</v>
      </c>
      <c r="L29" s="61">
        <f>IF(AND('当年度'!L29=0,'前年度'!L29=0),"",IF('前年度'!L29=0,"皆増 ",IF('当年度'!L29=0,"皆減 ",ROUND('増減額'!L29/'前年度'!L29*100,1))))</f>
        <v>2</v>
      </c>
      <c r="M29" s="61">
        <f>IF(AND('当年度'!M29=0,'前年度'!M29=0),"",IF('前年度'!M29=0,"皆増 ",IF('当年度'!M29=0,"皆減 ",ROUND('増減額'!M29/'前年度'!M29*100,1))))</f>
      </c>
      <c r="N29" s="61">
        <f>IF(AND('当年度'!N29=0,'前年度'!N29=0),"",IF('前年度'!N29=0,"皆増 ",IF('当年度'!N29=0,"皆減 ",ROUND('増減額'!N29/'前年度'!N29*100,1))))</f>
        <v>23</v>
      </c>
    </row>
    <row r="30" spans="1:14" ht="21.75" customHeight="1">
      <c r="A30" s="29"/>
      <c r="B30" s="25" t="s">
        <v>114</v>
      </c>
      <c r="C30" s="61">
        <f>IF(AND('当年度'!C30=0,'前年度'!C30=0),"",IF('前年度'!C30=0,"皆増 ",IF('当年度'!C30=0,"皆減 ",ROUND('増減額'!C30/'前年度'!C30*100,1))))</f>
        <v>-2.5</v>
      </c>
      <c r="D30" s="61">
        <f>IF(AND('当年度'!D30=0,'前年度'!D30=0),"",IF('前年度'!D30=0,"皆増 ",IF('当年度'!D30=0,"皆減 ",ROUND('増減額'!D30/'前年度'!D30*100,1))))</f>
        <v>-4.2</v>
      </c>
      <c r="E30" s="61">
        <f>IF(AND('当年度'!E30=0,'前年度'!E30=0),"",IF('前年度'!E30=0,"皆増 ",IF('当年度'!E30=0,"皆減 ",ROUND('増減額'!E30/'前年度'!E30*100,1))))</f>
        <v>-0.3</v>
      </c>
      <c r="F30" s="61">
        <f>IF(AND('当年度'!F30=0,'前年度'!F30=0),"",IF('前年度'!F30=0,"皆増 ",IF('当年度'!F30=0,"皆減 ",ROUND('増減額'!F30/'前年度'!F30*100,1))))</f>
        <v>-8.7</v>
      </c>
      <c r="G30" s="61">
        <f>IF(AND('当年度'!G30=0,'前年度'!G30=0),"",IF('前年度'!G30=0,"皆増 ",IF('当年度'!G30=0,"皆減 ",ROUND('増減額'!G30/'前年度'!G30*100,1))))</f>
        <v>0</v>
      </c>
      <c r="H30" s="61">
        <f>IF(AND('当年度'!H30=0,'前年度'!H30=0),"",IF('前年度'!H30=0,"皆増 ",IF('当年度'!H30=0,"皆減 ",ROUND('増減額'!H30/'前年度'!H30*100,1))))</f>
        <v>-0.5</v>
      </c>
      <c r="I30" s="61">
        <f>IF(AND('当年度'!I30=0,'前年度'!I30=0),"",IF('前年度'!I30=0,"皆増 ",IF('当年度'!I30=0,"皆減 ",ROUND('増減額'!I30/'前年度'!I30*100,1))))</f>
      </c>
      <c r="J30" s="61">
        <f>IF(AND('当年度'!J30=0,'前年度'!J30=0),"",IF('前年度'!J30=0,"皆増 ",IF('当年度'!J30=0,"皆減 ",ROUND('増減額'!J30/'前年度'!J30*100,1))))</f>
        <v>6</v>
      </c>
      <c r="K30" s="61">
        <f>IF(AND('当年度'!K30=0,'前年度'!K30=0),"",IF('前年度'!K30=0,"皆増 ",IF('当年度'!K30=0,"皆減 ",ROUND('増減額'!K30/'前年度'!K30*100,1))))</f>
        <v>-1</v>
      </c>
      <c r="L30" s="61">
        <f>IF(AND('当年度'!L30=0,'前年度'!L30=0),"",IF('前年度'!L30=0,"皆増 ",IF('当年度'!L30=0,"皆減 ",ROUND('増減額'!L30/'前年度'!L30*100,1))))</f>
        <v>4.4</v>
      </c>
      <c r="M30" s="61">
        <f>IF(AND('当年度'!M30=0,'前年度'!M30=0),"",IF('前年度'!M30=0,"皆増 ",IF('当年度'!M30=0,"皆減 ",ROUND('増減額'!M30/'前年度'!M30*100,1))))</f>
      </c>
      <c r="N30" s="61">
        <f>IF(AND('当年度'!N30=0,'前年度'!N30=0),"",IF('前年度'!N30=0,"皆増 ",IF('当年度'!N30=0,"皆減 ",ROUND('増減額'!N30/'前年度'!N30*100,1))))</f>
        <v>16.5</v>
      </c>
    </row>
    <row r="31" spans="1:14" ht="21.75" customHeight="1">
      <c r="A31" s="29"/>
      <c r="B31" s="24" t="s">
        <v>115</v>
      </c>
      <c r="C31" s="61">
        <f>IF(AND('当年度'!C31=0,'前年度'!C31=0),"",IF('前年度'!C31=0,"皆増 ",IF('当年度'!C31=0,"皆減 ",ROUND('増減額'!C31/'前年度'!C31*100,1))))</f>
        <v>-2.4</v>
      </c>
      <c r="D31" s="61">
        <f>IF(AND('当年度'!D31=0,'前年度'!D31=0),"",IF('前年度'!D31=0,"皆増 ",IF('当年度'!D31=0,"皆減 ",ROUND('増減額'!D31/'前年度'!D31*100,1))))</f>
        <v>10</v>
      </c>
      <c r="E31" s="61">
        <f>IF(AND('当年度'!E31=0,'前年度'!E31=0),"",IF('前年度'!E31=0,"皆増 ",IF('当年度'!E31=0,"皆減 ",ROUND('増減額'!E31/'前年度'!E31*100,1))))</f>
        <v>-63.2</v>
      </c>
      <c r="F31" s="61">
        <f>IF(AND('当年度'!F31=0,'前年度'!F31=0),"",IF('前年度'!F31=0,"皆増 ",IF('当年度'!F31=0,"皆減 ",ROUND('増減額'!F31/'前年度'!F31*100,1))))</f>
        <v>3.4</v>
      </c>
      <c r="G31" s="61">
        <f>IF(AND('当年度'!G31=0,'前年度'!G31=0),"",IF('前年度'!G31=0,"皆増 ",IF('当年度'!G31=0,"皆減 ",ROUND('増減額'!G31/'前年度'!G31*100,1))))</f>
        <v>-5.3</v>
      </c>
      <c r="H31" s="61">
        <f>IF(AND('当年度'!H31=0,'前年度'!H31=0),"",IF('前年度'!H31=0,"皆増 ",IF('当年度'!H31=0,"皆減 ",ROUND('増減額'!H31/'前年度'!H31*100,1))))</f>
        <v>-1.4</v>
      </c>
      <c r="I31" s="61" t="str">
        <f>IF(AND('当年度'!I31=0,'前年度'!I31=0),"",IF('前年度'!I31=0,"皆増 ",IF('当年度'!I31=0,"皆減 ",ROUND('増減額'!I31/'前年度'!I31*100,1))))</f>
        <v>皆増 </v>
      </c>
      <c r="J31" s="61">
        <f>IF(AND('当年度'!J31=0,'前年度'!J31=0),"",IF('前年度'!J31=0,"皆増 ",IF('当年度'!J31=0,"皆減 ",ROUND('増減額'!J31/'前年度'!J31*100,1))))</f>
        <v>-1.1</v>
      </c>
      <c r="K31" s="61">
        <f>IF(AND('当年度'!K31=0,'前年度'!K31=0),"",IF('前年度'!K31=0,"皆増 ",IF('当年度'!K31=0,"皆減 ",ROUND('増減額'!K31/'前年度'!K31*100,1))))</f>
        <v>-0.9</v>
      </c>
      <c r="L31" s="61">
        <f>IF(AND('当年度'!L31=0,'前年度'!L31=0),"",IF('前年度'!L31=0,"皆増 ",IF('当年度'!L31=0,"皆減 ",ROUND('増減額'!L31/'前年度'!L31*100,1))))</f>
        <v>4.3</v>
      </c>
      <c r="M31" s="61">
        <f>IF(AND('当年度'!M31=0,'前年度'!M31=0),"",IF('前年度'!M31=0,"皆増 ",IF('当年度'!M31=0,"皆減 ",ROUND('増減額'!M31/'前年度'!M31*100,1))))</f>
      </c>
      <c r="N31" s="61">
        <f>IF(AND('当年度'!N31=0,'前年度'!N31=0),"",IF('前年度'!N31=0,"皆増 ",IF('当年度'!N31=0,"皆減 ",ROUND('増減額'!N31/'前年度'!N31*100,1))))</f>
        <v>20.5</v>
      </c>
    </row>
    <row r="32" spans="1:14" ht="21.75" customHeight="1">
      <c r="A32" s="29"/>
      <c r="B32" s="24" t="s">
        <v>116</v>
      </c>
      <c r="C32" s="61">
        <f>IF(AND('当年度'!C32=0,'前年度'!C32=0),"",IF('前年度'!C32=0,"皆増 ",IF('当年度'!C32=0,"皆減 ",ROUND('増減額'!C32/'前年度'!C32*100,1))))</f>
        <v>-5.6</v>
      </c>
      <c r="D32" s="61">
        <f>IF(AND('当年度'!D32=0,'前年度'!D32=0),"",IF('前年度'!D32=0,"皆増 ",IF('当年度'!D32=0,"皆減 ",ROUND('増減額'!D32/'前年度'!D32*100,1))))</f>
        <v>3.5</v>
      </c>
      <c r="E32" s="61">
        <f>IF(AND('当年度'!E32=0,'前年度'!E32=0),"",IF('前年度'!E32=0,"皆増 ",IF('当年度'!E32=0,"皆減 ",ROUND('増減額'!E32/'前年度'!E32*100,1))))</f>
        <v>-10.5</v>
      </c>
      <c r="F32" s="61">
        <f>IF(AND('当年度'!F32=0,'前年度'!F32=0),"",IF('前年度'!F32=0,"皆増 ",IF('当年度'!F32=0,"皆減 ",ROUND('増減額'!F32/'前年度'!F32*100,1))))</f>
        <v>5.6</v>
      </c>
      <c r="G32" s="61">
        <f>IF(AND('当年度'!G32=0,'前年度'!G32=0),"",IF('前年度'!G32=0,"皆増 ",IF('当年度'!G32=0,"皆減 ",ROUND('増減額'!G32/'前年度'!G32*100,1))))</f>
        <v>-7.6</v>
      </c>
      <c r="H32" s="61">
        <f>IF(AND('当年度'!H32=0,'前年度'!H32=0),"",IF('前年度'!H32=0,"皆増 ",IF('当年度'!H32=0,"皆減 ",ROUND('増減額'!H32/'前年度'!H32*100,1))))</f>
        <v>-5.9</v>
      </c>
      <c r="I32" s="61">
        <f>IF(AND('当年度'!I32=0,'前年度'!I32=0),"",IF('前年度'!I32=0,"皆増 ",IF('当年度'!I32=0,"皆減 ",ROUND('増減額'!I32/'前年度'!I32*100,1))))</f>
      </c>
      <c r="J32" s="61">
        <f>IF(AND('当年度'!J32=0,'前年度'!J32=0),"",IF('前年度'!J32=0,"皆増 ",IF('当年度'!J32=0,"皆減 ",ROUND('増減額'!J32/'前年度'!J32*100,1))))</f>
        <v>2.8</v>
      </c>
      <c r="K32" s="61">
        <f>IF(AND('当年度'!K32=0,'前年度'!K32=0),"",IF('前年度'!K32=0,"皆増 ",IF('当年度'!K32=0,"皆減 ",ROUND('増減額'!K32/'前年度'!K32*100,1))))</f>
        <v>-3.2</v>
      </c>
      <c r="L32" s="61">
        <f>IF(AND('当年度'!L32=0,'前年度'!L32=0),"",IF('前年度'!L32=0,"皆増 ",IF('当年度'!L32=0,"皆減 ",ROUND('増減額'!L32/'前年度'!L32*100,1))))</f>
        <v>3.8</v>
      </c>
      <c r="M32" s="61">
        <f>IF(AND('当年度'!M32=0,'前年度'!M32=0),"",IF('前年度'!M32=0,"皆増 ",IF('当年度'!M32=0,"皆減 ",ROUND('増減額'!M32/'前年度'!M32*100,1))))</f>
      </c>
      <c r="N32" s="61">
        <f>IF(AND('当年度'!N32=0,'前年度'!N32=0),"",IF('前年度'!N32=0,"皆増 ",IF('当年度'!N32=0,"皆減 ",ROUND('増減額'!N32/'前年度'!N32*100,1))))</f>
        <v>23.9</v>
      </c>
    </row>
    <row r="33" spans="1:14" ht="21.75" customHeight="1">
      <c r="A33" s="29"/>
      <c r="B33" s="25" t="s">
        <v>80</v>
      </c>
      <c r="C33" s="61">
        <f>IF(AND('当年度'!C33=0,'前年度'!C33=0),"",IF('前年度'!C33=0,"皆増 ",IF('当年度'!C33=0,"皆減 ",ROUND('増減額'!C33/'前年度'!C33*100,1))))</f>
        <v>1.1</v>
      </c>
      <c r="D33" s="61">
        <f>IF(AND('当年度'!D33=0,'前年度'!D33=0),"",IF('前年度'!D33=0,"皆増 ",IF('当年度'!D33=0,"皆減 ",ROUND('増減額'!D33/'前年度'!D33*100,1))))</f>
        <v>-1.4</v>
      </c>
      <c r="E33" s="61">
        <f>IF(AND('当年度'!E33=0,'前年度'!E33=0),"",IF('前年度'!E33=0,"皆増 ",IF('当年度'!E33=0,"皆減 ",ROUND('増減額'!E33/'前年度'!E33*100,1))))</f>
        <v>15.1</v>
      </c>
      <c r="F33" s="61">
        <f>IF(AND('当年度'!F33=0,'前年度'!F33=0),"",IF('前年度'!F33=0,"皆増 ",IF('当年度'!F33=0,"皆減 ",ROUND('増減額'!F33/'前年度'!F33*100,1))))</f>
        <v>6.2</v>
      </c>
      <c r="G33" s="61">
        <f>IF(AND('当年度'!G33=0,'前年度'!G33=0),"",IF('前年度'!G33=0,"皆増 ",IF('当年度'!G33=0,"皆減 ",ROUND('増減額'!G33/'前年度'!G33*100,1))))</f>
        <v>7.5</v>
      </c>
      <c r="H33" s="61">
        <f>IF(AND('当年度'!H33=0,'前年度'!H33=0),"",IF('前年度'!H33=0,"皆増 ",IF('当年度'!H33=0,"皆減 ",ROUND('増減額'!H33/'前年度'!H33*100,1))))</f>
        <v>-1.3</v>
      </c>
      <c r="I33" s="61">
        <f>IF(AND('当年度'!I33=0,'前年度'!I33=0),"",IF('前年度'!I33=0,"皆増 ",IF('当年度'!I33=0,"皆減 ",ROUND('増減額'!I33/'前年度'!I33*100,1))))</f>
      </c>
      <c r="J33" s="61">
        <f>IF(AND('当年度'!J33=0,'前年度'!J33=0),"",IF('前年度'!J33=0,"皆増 ",IF('当年度'!J33=0,"皆減 ",ROUND('増減額'!J33/'前年度'!J33*100,1))))</f>
        <v>8.7</v>
      </c>
      <c r="K33" s="61">
        <f>IF(AND('当年度'!K33=0,'前年度'!K33=0),"",IF('前年度'!K33=0,"皆増 ",IF('当年度'!K33=0,"皆減 ",ROUND('増減額'!K33/'前年度'!K33*100,1))))</f>
        <v>3.3</v>
      </c>
      <c r="L33" s="61">
        <f>IF(AND('当年度'!L33=0,'前年度'!L33=0),"",IF('前年度'!L33=0,"皆増 ",IF('当年度'!L33=0,"皆減 ",ROUND('増減額'!L33/'前年度'!L33*100,1))))</f>
        <v>6.7</v>
      </c>
      <c r="M33" s="61">
        <f>IF(AND('当年度'!M33=0,'前年度'!M33=0),"",IF('前年度'!M33=0,"皆増 ",IF('当年度'!M33=0,"皆減 ",ROUND('増減額'!M33/'前年度'!M33*100,1))))</f>
      </c>
      <c r="N33" s="61">
        <f>IF(AND('当年度'!N33=0,'前年度'!N33=0),"",IF('前年度'!N33=0,"皆増 ",IF('当年度'!N33=0,"皆減 ",ROUND('増減額'!N33/'前年度'!N33*100,1))))</f>
        <v>-10.2</v>
      </c>
    </row>
    <row r="34" spans="1:14" ht="21.75" customHeight="1">
      <c r="A34" s="29"/>
      <c r="B34" s="24" t="s">
        <v>81</v>
      </c>
      <c r="C34" s="61">
        <f>IF(AND('当年度'!C34=0,'前年度'!C34=0),"",IF('前年度'!C34=0,"皆増 ",IF('当年度'!C34=0,"皆減 ",ROUND('増減額'!C34/'前年度'!C34*100,1))))</f>
        <v>-1.8</v>
      </c>
      <c r="D34" s="61">
        <f>IF(AND('当年度'!D34=0,'前年度'!D34=0),"",IF('前年度'!D34=0,"皆増 ",IF('当年度'!D34=0,"皆減 ",ROUND('増減額'!D34/'前年度'!D34*100,1))))</f>
        <v>-3.8</v>
      </c>
      <c r="E34" s="61">
        <f>IF(AND('当年度'!E34=0,'前年度'!E34=0),"",IF('前年度'!E34=0,"皆増 ",IF('当年度'!E34=0,"皆減 ",ROUND('増減額'!E34/'前年度'!E34*100,1))))</f>
        <v>-2.4</v>
      </c>
      <c r="F34" s="61">
        <f>IF(AND('当年度'!F34=0,'前年度'!F34=0),"",IF('前年度'!F34=0,"皆増 ",IF('当年度'!F34=0,"皆減 ",ROUND('増減額'!F34/'前年度'!F34*100,1))))</f>
        <v>16.1</v>
      </c>
      <c r="G34" s="61">
        <f>IF(AND('当年度'!G34=0,'前年度'!G34=0),"",IF('前年度'!G34=0,"皆増 ",IF('当年度'!G34=0,"皆減 ",ROUND('増減額'!G34/'前年度'!G34*100,1))))</f>
        <v>-3.1</v>
      </c>
      <c r="H34" s="61">
        <f>IF(AND('当年度'!H34=0,'前年度'!H34=0),"",IF('前年度'!H34=0,"皆増 ",IF('当年度'!H34=0,"皆減 ",ROUND('増減額'!H34/'前年度'!H34*100,1))))</f>
        <v>5.9</v>
      </c>
      <c r="I34" s="61">
        <f>IF(AND('当年度'!I34=0,'前年度'!I34=0),"",IF('前年度'!I34=0,"皆増 ",IF('当年度'!I34=0,"皆減 ",ROUND('増減額'!I34/'前年度'!I34*100,1))))</f>
      </c>
      <c r="J34" s="61">
        <f>IF(AND('当年度'!J34=0,'前年度'!J34=0),"",IF('前年度'!J34=0,"皆増 ",IF('当年度'!J34=0,"皆減 ",ROUND('増減額'!J34/'前年度'!J34*100,1))))</f>
        <v>44.2</v>
      </c>
      <c r="K34" s="61">
        <f>IF(AND('当年度'!K34=0,'前年度'!K34=0),"",IF('前年度'!K34=0,"皆増 ",IF('当年度'!K34=0,"皆減 ",ROUND('増減額'!K34/'前年度'!K34*100,1))))</f>
        <v>4.2</v>
      </c>
      <c r="L34" s="61">
        <f>IF(AND('当年度'!L34=0,'前年度'!L34=0),"",IF('前年度'!L34=0,"皆増 ",IF('当年度'!L34=0,"皆減 ",ROUND('増減額'!L34/'前年度'!L34*100,1))))</f>
        <v>9.4</v>
      </c>
      <c r="M34" s="61">
        <f>IF(AND('当年度'!M34=0,'前年度'!M34=0),"",IF('前年度'!M34=0,"皆増 ",IF('当年度'!M34=0,"皆減 ",ROUND('増減額'!M34/'前年度'!M34*100,1))))</f>
      </c>
      <c r="N34" s="61">
        <f>IF(AND('当年度'!N34=0,'前年度'!N34=0),"",IF('前年度'!N34=0,"皆増 ",IF('当年度'!N34=0,"皆減 ",ROUND('増減額'!N34/'前年度'!N34*100,1))))</f>
        <v>20.1</v>
      </c>
    </row>
    <row r="35" spans="1:14" ht="24.75" customHeight="1">
      <c r="A35" s="29"/>
      <c r="B35" s="27" t="s">
        <v>84</v>
      </c>
      <c r="C35" s="64">
        <f>IF(AND('当年度'!C35=0,'前年度'!C35=0),"",IF('前年度'!C35=0,"皆増 ",IF('当年度'!C35=0,"皆減 ",ROUND('増減額'!C35/'前年度'!C35*100,1))))</f>
        <v>-1.5</v>
      </c>
      <c r="D35" s="64">
        <f>IF(AND('当年度'!D35=0,'前年度'!D35=0),"",IF('前年度'!D35=0,"皆増 ",IF('当年度'!D35=0,"皆減 ",ROUND('増減額'!D35/'前年度'!D35*100,1))))</f>
        <v>2.5</v>
      </c>
      <c r="E35" s="64">
        <f>IF(AND('当年度'!E35=0,'前年度'!E35=0),"",IF('前年度'!E35=0,"皆増 ",IF('当年度'!E35=0,"皆減 ",ROUND('増減額'!E35/'前年度'!E35*100,1))))</f>
        <v>7.6</v>
      </c>
      <c r="F35" s="64">
        <f>IF(AND('当年度'!F35=0,'前年度'!F35=0),"",IF('前年度'!F35=0,"皆増 ",IF('当年度'!F35=0,"皆減 ",ROUND('増減額'!F35/'前年度'!F35*100,1))))</f>
        <v>13.2</v>
      </c>
      <c r="G35" s="64">
        <f>IF(AND('当年度'!G35=0,'前年度'!G35=0),"",IF('前年度'!G35=0,"皆増 ",IF('当年度'!G35=0,"皆減 ",ROUND('増減額'!G35/'前年度'!G35*100,1))))</f>
        <v>2.8</v>
      </c>
      <c r="H35" s="64">
        <f>IF(AND('当年度'!H35=0,'前年度'!H35=0),"",IF('前年度'!H35=0,"皆増 ",IF('当年度'!H35=0,"皆減 ",ROUND('増減額'!H35/'前年度'!H35*100,1))))</f>
        <v>-0.2</v>
      </c>
      <c r="I35" s="64">
        <f>IF(AND('当年度'!I35=0,'前年度'!I35=0),"",IF('前年度'!I35=0,"皆増 ",IF('当年度'!I35=0,"皆減 ",ROUND('増減額'!I35/'前年度'!I35*100,1))))</f>
        <v>19.5</v>
      </c>
      <c r="J35" s="64">
        <f>IF(AND('当年度'!J35=0,'前年度'!J35=0),"",IF('前年度'!J35=0,"皆増 ",IF('当年度'!J35=0,"皆減 ",ROUND('増減額'!J35/'前年度'!J35*100,1))))</f>
        <v>7.4</v>
      </c>
      <c r="K35" s="64">
        <f>IF(AND('当年度'!K35=0,'前年度'!K35=0),"",IF('前年度'!K35=0,"皆増 ",IF('当年度'!K35=0,"皆減 ",ROUND('増減額'!K35/'前年度'!K35*100,1))))</f>
        <v>2.3</v>
      </c>
      <c r="L35" s="64">
        <f>IF(AND('当年度'!L35=0,'前年度'!L35=0),"",IF('前年度'!L35=0,"皆増 ",IF('当年度'!L35=0,"皆減 ",ROUND('増減額'!L35/'前年度'!L35*100,1))))</f>
        <v>1.3</v>
      </c>
      <c r="M35" s="64" t="str">
        <f>IF(AND('当年度'!M35=0,'前年度'!M35=0),"",IF('前年度'!M35=0,"皆増 ",IF('当年度'!M35=0,"皆減 ",ROUND('増減額'!M35/'前年度'!M35*100,1))))</f>
        <v>皆減 </v>
      </c>
      <c r="N35" s="64">
        <f>IF(AND('当年度'!N35=0,'前年度'!N35=0),"",IF('前年度'!N35=0,"皆増 ",IF('当年度'!N35=0,"皆減 ",ROUND('増減額'!N35/'前年度'!N35*100,1))))</f>
        <v>54.2</v>
      </c>
    </row>
    <row r="36" spans="1:14" ht="24.75" customHeight="1">
      <c r="A36" s="29"/>
      <c r="B36" s="27" t="s">
        <v>183</v>
      </c>
      <c r="C36" s="64">
        <f>IF(AND('当年度'!C36=0,'前年度'!C36=0),"",IF('前年度'!C36=0,"皆増 ",IF('当年度'!C36=0,"皆減 ",ROUND('増減額'!C36/'前年度'!C36*100,1))))</f>
        <v>-2.4</v>
      </c>
      <c r="D36" s="64">
        <f>IF(AND('当年度'!D36=0,'前年度'!D36=0),"",IF('前年度'!D36=0,"皆増 ",IF('当年度'!D36=0,"皆減 ",ROUND('増減額'!D36/'前年度'!D36*100,1))))</f>
        <v>5.3</v>
      </c>
      <c r="E36" s="64">
        <f>IF(AND('当年度'!E36=0,'前年度'!E36=0),"",IF('前年度'!E36=0,"皆増 ",IF('当年度'!E36=0,"皆減 ",ROUND('増減額'!E36/'前年度'!E36*100,1))))</f>
        <v>7.1</v>
      </c>
      <c r="F36" s="64">
        <f>IF(AND('当年度'!F36=0,'前年度'!F36=0),"",IF('前年度'!F36=0,"皆増 ",IF('当年度'!F36=0,"皆減 ",ROUND('増減額'!F36/'前年度'!F36*100,1))))</f>
        <v>10</v>
      </c>
      <c r="G36" s="64">
        <f>IF(AND('当年度'!G36=0,'前年度'!G36=0),"",IF('前年度'!G36=0,"皆増 ",IF('当年度'!G36=0,"皆減 ",ROUND('増減額'!G36/'前年度'!G36*100,1))))</f>
        <v>-1.3</v>
      </c>
      <c r="H36" s="64">
        <f>IF(AND('当年度'!H36=0,'前年度'!H36=0),"",IF('前年度'!H36=0,"皆増 ",IF('当年度'!H36=0,"皆減 ",ROUND('増減額'!H36/'前年度'!H36*100,1))))</f>
        <v>-1.5</v>
      </c>
      <c r="I36" s="64">
        <f>IF(AND('当年度'!I36=0,'前年度'!I36=0),"",IF('前年度'!I36=0,"皆増 ",IF('当年度'!I36=0,"皆減 ",ROUND('増減額'!I36/'前年度'!I36*100,1))))</f>
        <v>10.5</v>
      </c>
      <c r="J36" s="64">
        <f>IF(AND('当年度'!J36=0,'前年度'!J36=0),"",IF('前年度'!J36=0,"皆増 ",IF('当年度'!J36=0,"皆減 ",ROUND('増減額'!J36/'前年度'!J36*100,1))))</f>
        <v>4</v>
      </c>
      <c r="K36" s="64">
        <f>IF(AND('当年度'!K36=0,'前年度'!K36=0),"",IF('前年度'!K36=0,"皆増 ",IF('当年度'!K36=0,"皆減 ",ROUND('増減額'!K36/'前年度'!K36*100,1))))</f>
        <v>0.8</v>
      </c>
      <c r="L36" s="64">
        <f>IF(AND('当年度'!L36=0,'前年度'!L36=0),"",IF('前年度'!L36=0,"皆増 ",IF('当年度'!L36=0,"皆減 ",ROUND('増減額'!L36/'前年度'!L36*100,1))))</f>
        <v>3.9</v>
      </c>
      <c r="M36" s="64">
        <f>IF(AND('当年度'!M36=0,'前年度'!M36=0),"",IF('前年度'!M36=0,"皆増 ",IF('当年度'!M36=0,"皆減 ",ROUND('増減額'!M36/'前年度'!M36*100,1))))</f>
      </c>
      <c r="N36" s="64">
        <f>IF(AND('当年度'!N36=0,'前年度'!N36=0),"",IF('前年度'!N36=0,"皆増 ",IF('当年度'!N36=0,"皆減 ",ROUND('増減額'!N36/'前年度'!N36*100,1))))</f>
        <v>29.4</v>
      </c>
    </row>
    <row r="37" spans="1:14" ht="24.75" customHeight="1">
      <c r="A37" s="29"/>
      <c r="B37" s="27" t="s">
        <v>85</v>
      </c>
      <c r="C37" s="64">
        <f>IF(AND('当年度'!C37=0,'前年度'!C37=0),"",IF('前年度'!C37=0,"皆増 ",IF('当年度'!C37=0,"皆減 ",ROUND('増減額'!C37/'前年度'!C37*100,1))))</f>
        <v>-1.6</v>
      </c>
      <c r="D37" s="64">
        <f>IF(AND('当年度'!D37=0,'前年度'!D37=0),"",IF('前年度'!D37=0,"皆増 ",IF('当年度'!D37=0,"皆減 ",ROUND('増減額'!D37/'前年度'!D37*100,1))))</f>
        <v>2.8</v>
      </c>
      <c r="E37" s="64">
        <f>IF(AND('当年度'!E37=0,'前年度'!E37=0),"",IF('前年度'!E37=0,"皆増 ",IF('当年度'!E37=0,"皆減 ",ROUND('増減額'!E37/'前年度'!E37*100,1))))</f>
        <v>7.6</v>
      </c>
      <c r="F37" s="64">
        <f>IF(AND('当年度'!F37=0,'前年度'!F37=0),"",IF('前年度'!F37=0,"皆増 ",IF('当年度'!F37=0,"皆減 ",ROUND('増減額'!F37/'前年度'!F37*100,1))))</f>
        <v>12.9</v>
      </c>
      <c r="G37" s="64">
        <f>IF(AND('当年度'!G37=0,'前年度'!G37=0),"",IF('前年度'!G37=0,"皆増 ",IF('当年度'!G37=0,"皆減 ",ROUND('増減額'!G37/'前年度'!G37*100,1))))</f>
        <v>1.9</v>
      </c>
      <c r="H37" s="65">
        <f>IF(AND('当年度'!H37=0,'前年度'!H37=0),"",IF('前年度'!H37=0,"皆増 ",IF('当年度'!H37=0,"皆減 ",ROUND('増減額'!H37/'前年度'!H37*100,1))))</f>
        <v>-0.4</v>
      </c>
      <c r="I37" s="64">
        <f>IF(AND('当年度'!I37=0,'前年度'!I37=0),"",IF('前年度'!I37=0,"皆増 ",IF('当年度'!I37=0,"皆減 ",ROUND('増減額'!I37/'前年度'!I37*100,1))))</f>
        <v>18.5</v>
      </c>
      <c r="J37" s="64">
        <f>IF(AND('当年度'!J37=0,'前年度'!J37=0),"",IF('前年度'!J37=0,"皆増 ",IF('当年度'!J37=0,"皆減 ",ROUND('増減額'!J37/'前年度'!J37*100,1))))</f>
        <v>6.8</v>
      </c>
      <c r="K37" s="64">
        <f>IF(AND('当年度'!K37=0,'前年度'!K37=0),"",IF('前年度'!K37=0,"皆増 ",IF('当年度'!K37=0,"皆減 ",ROUND('増減額'!K37/'前年度'!K37*100,1))))</f>
        <v>2.1</v>
      </c>
      <c r="L37" s="64">
        <f>IF(AND('当年度'!L37=0,'前年度'!L37=0),"",IF('前年度'!L37=0,"皆増 ",IF('当年度'!L37=0,"皆減 ",ROUND('増減額'!L37/'前年度'!L37*100,1))))</f>
        <v>1.7</v>
      </c>
      <c r="M37" s="64" t="str">
        <f>IF(AND('当年度'!M37=0,'前年度'!M37=0),"",IF('前年度'!M37=0,"皆増 ",IF('当年度'!M37=0,"皆減 ",ROUND('増減額'!M37/'前年度'!M37*100,1))))</f>
        <v>皆減 </v>
      </c>
      <c r="N37" s="64">
        <f>IF(AND('当年度'!N37=0,'前年度'!N37=0),"",IF('前年度'!N37=0,"皆増 ",IF('当年度'!N37=0,"皆減 ",ROUND('増減額'!N37/'前年度'!N37*100,1))))</f>
        <v>50</v>
      </c>
    </row>
  </sheetData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ゴシック,標準"&amp;24９ 経常経費の状況（対前年度増減率）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3"/>
  <sheetViews>
    <sheetView showGridLines="0" view="pageBreakPreview" zoomScale="65" zoomScaleNormal="50" zoomScaleSheetLayoutView="65" workbookViewId="0" topLeftCell="A1">
      <pane xSplit="2" ySplit="5" topLeftCell="C6" activePane="bottomRight" state="frozen"/>
      <selection pane="topLeft" activeCell="M1" sqref="M1:N16384"/>
      <selection pane="topRight" activeCell="M1" sqref="M1:N16384"/>
      <selection pane="bottomLeft" activeCell="M1" sqref="M1:N16384"/>
      <selection pane="bottomRight" activeCell="B1" sqref="B1"/>
    </sheetView>
  </sheetViews>
  <sheetFormatPr defaultColWidth="8.66015625" defaultRowHeight="18"/>
  <cols>
    <col min="1" max="1" width="0" style="18" hidden="1" customWidth="1"/>
    <col min="2" max="2" width="11.66015625" style="18" customWidth="1"/>
    <col min="3" max="11" width="12.66015625" style="0" customWidth="1"/>
    <col min="12" max="12" width="2.66015625" style="0" customWidth="1"/>
    <col min="13" max="14" width="13.16015625" style="0" customWidth="1"/>
    <col min="15" max="15" width="11.66015625" style="0" customWidth="1"/>
    <col min="16" max="16" width="2.66015625" style="0" customWidth="1"/>
    <col min="17" max="17" width="8.66015625" style="0" customWidth="1"/>
  </cols>
  <sheetData>
    <row r="1" ht="17.25">
      <c r="B1" s="43" t="s">
        <v>96</v>
      </c>
    </row>
    <row r="2" spans="2:15" ht="17.25">
      <c r="B2" s="19"/>
      <c r="C2" s="2"/>
      <c r="D2" s="2"/>
      <c r="E2" s="2"/>
      <c r="F2" s="2"/>
      <c r="G2" s="2"/>
      <c r="H2" s="2"/>
      <c r="I2" s="6"/>
      <c r="K2" s="6" t="s">
        <v>86</v>
      </c>
      <c r="M2" s="6"/>
      <c r="N2" s="6"/>
      <c r="O2" s="6" t="s">
        <v>182</v>
      </c>
    </row>
    <row r="3" spans="2:15" ht="17.25">
      <c r="B3" s="20"/>
      <c r="C3" s="8"/>
      <c r="D3" s="8"/>
      <c r="E3" s="8"/>
      <c r="F3" s="8"/>
      <c r="G3" s="8"/>
      <c r="H3" s="8"/>
      <c r="I3" s="8"/>
      <c r="J3" s="8"/>
      <c r="K3" s="8"/>
      <c r="M3" s="44"/>
      <c r="N3" s="45"/>
      <c r="O3" s="8"/>
    </row>
    <row r="4" spans="2:15" ht="17.25">
      <c r="B4" s="21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46" t="s">
        <v>8</v>
      </c>
      <c r="J4" s="9" t="s">
        <v>9</v>
      </c>
      <c r="K4" s="9" t="s">
        <v>87</v>
      </c>
      <c r="M4" s="9" t="s">
        <v>88</v>
      </c>
      <c r="N4" s="9" t="s">
        <v>124</v>
      </c>
      <c r="O4" s="9" t="s">
        <v>11</v>
      </c>
    </row>
    <row r="5" spans="2:15" ht="17.25">
      <c r="B5" s="22"/>
      <c r="C5" s="13"/>
      <c r="D5" s="13"/>
      <c r="E5" s="13"/>
      <c r="F5" s="13"/>
      <c r="G5" s="13"/>
      <c r="H5" s="13"/>
      <c r="I5" s="10" t="s">
        <v>12</v>
      </c>
      <c r="J5" s="13"/>
      <c r="K5" s="10" t="s">
        <v>89</v>
      </c>
      <c r="M5" s="13"/>
      <c r="N5" s="13" t="s">
        <v>125</v>
      </c>
      <c r="O5" s="10" t="s">
        <v>90</v>
      </c>
    </row>
    <row r="6" spans="2:17" ht="19.5" customHeight="1">
      <c r="B6" s="23" t="s">
        <v>15</v>
      </c>
      <c r="C6" s="66">
        <f>ROUND('当年度'!C6/'当年度'!$L6*100,1)</f>
        <v>29.9</v>
      </c>
      <c r="D6" s="66">
        <f>ROUND('当年度'!D6/'当年度'!$L6*100,1)</f>
        <v>18.5</v>
      </c>
      <c r="E6" s="66">
        <f>ROUND('当年度'!E6/'当年度'!$L6*100,1)</f>
        <v>1.6</v>
      </c>
      <c r="F6" s="66">
        <f>ROUND('当年度'!F6/'当年度'!$L6*100,1)</f>
        <v>8.7</v>
      </c>
      <c r="G6" s="66">
        <f>ROUND('当年度'!G6/'当年度'!$L6*100,1)</f>
        <v>4</v>
      </c>
      <c r="H6" s="66">
        <f>ROUND('当年度'!H6/'当年度'!$L6*100,1)</f>
        <v>19.5</v>
      </c>
      <c r="I6" s="66">
        <f>ROUND('当年度'!I6/'当年度'!$L6*100,1)</f>
        <v>0</v>
      </c>
      <c r="J6" s="66">
        <f>ROUND('当年度'!J6/'当年度'!$L6*100,1)</f>
        <v>16</v>
      </c>
      <c r="K6" s="67">
        <f>ROUND('当年度'!K6/'当年度'!$L6*100,1)</f>
        <v>98.2</v>
      </c>
      <c r="M6" s="78">
        <v>66768153</v>
      </c>
      <c r="N6" s="79">
        <v>7654317</v>
      </c>
      <c r="O6" s="77">
        <f>ROUND('当年度'!L6/M6*100,1)</f>
        <v>92.7</v>
      </c>
      <c r="Q6" s="180">
        <f>ROUND('当年度'!K6/'当年度'!$L6*100,2)</f>
        <v>98.18</v>
      </c>
    </row>
    <row r="7" spans="2:17" ht="19.5" customHeight="1">
      <c r="B7" s="24" t="s">
        <v>16</v>
      </c>
      <c r="C7" s="66">
        <f>ROUND('当年度'!C7/'当年度'!$L7*100,1)</f>
        <v>23.1</v>
      </c>
      <c r="D7" s="66">
        <f>ROUND('当年度'!D7/'当年度'!$L7*100,1)</f>
        <v>15.8</v>
      </c>
      <c r="E7" s="66">
        <f>ROUND('当年度'!E7/'当年度'!$L7*100,1)</f>
        <v>2</v>
      </c>
      <c r="F7" s="66">
        <f>ROUND('当年度'!F7/'当年度'!$L7*100,1)</f>
        <v>8.8</v>
      </c>
      <c r="G7" s="66">
        <f>ROUND('当年度'!G7/'当年度'!$L7*100,1)</f>
        <v>13.8</v>
      </c>
      <c r="H7" s="66">
        <f>ROUND('当年度'!H7/'当年度'!$L7*100,1)</f>
        <v>19.7</v>
      </c>
      <c r="I7" s="66">
        <f>ROUND('当年度'!I7/'当年度'!$L7*100,1)</f>
        <v>0</v>
      </c>
      <c r="J7" s="66">
        <f>ROUND('当年度'!J7/'当年度'!$L7*100,1)</f>
        <v>7.8</v>
      </c>
      <c r="K7" s="66">
        <f>ROUND('当年度'!K7/'当年度'!$L7*100,1)</f>
        <v>91</v>
      </c>
      <c r="M7" s="80">
        <v>65045111</v>
      </c>
      <c r="N7" s="81">
        <v>4488421</v>
      </c>
      <c r="O7" s="77">
        <f>ROUND('当年度'!L7/M7*100,1)</f>
        <v>98.9</v>
      </c>
      <c r="Q7" s="180">
        <f>ROUND('当年度'!K7/'当年度'!$L7*100,2)</f>
        <v>91.02</v>
      </c>
    </row>
    <row r="8" spans="2:17" ht="19.5" customHeight="1">
      <c r="B8" s="24" t="s">
        <v>17</v>
      </c>
      <c r="C8" s="66">
        <f>ROUND('当年度'!C8/'当年度'!$L8*100,1)</f>
        <v>29</v>
      </c>
      <c r="D8" s="66">
        <f>ROUND('当年度'!D8/'当年度'!$L8*100,1)</f>
        <v>14.5</v>
      </c>
      <c r="E8" s="66">
        <f>ROUND('当年度'!E8/'当年度'!$L8*100,1)</f>
        <v>0.5</v>
      </c>
      <c r="F8" s="66">
        <f>ROUND('当年度'!F8/'当年度'!$L8*100,1)</f>
        <v>9.9</v>
      </c>
      <c r="G8" s="66">
        <f>ROUND('当年度'!G8/'当年度'!$L8*100,1)</f>
        <v>11.4</v>
      </c>
      <c r="H8" s="66">
        <f>ROUND('当年度'!H8/'当年度'!$L8*100,1)</f>
        <v>19.1</v>
      </c>
      <c r="I8" s="66">
        <f>ROUND('当年度'!I8/'当年度'!$L8*100,1)</f>
        <v>0</v>
      </c>
      <c r="J8" s="66">
        <f>ROUND('当年度'!J8/'当年度'!$L8*100,1)</f>
        <v>10.4</v>
      </c>
      <c r="K8" s="66">
        <f>ROUND('当年度'!K8/'当年度'!$L8*100,1)</f>
        <v>94.8</v>
      </c>
      <c r="M8" s="80">
        <v>29219989</v>
      </c>
      <c r="N8" s="79">
        <v>3205500</v>
      </c>
      <c r="O8" s="77">
        <f>ROUND('当年度'!L8/M8*100,1)</f>
        <v>91.7</v>
      </c>
      <c r="Q8" s="180">
        <f>ROUND('当年度'!K8/'当年度'!$L8*100,2)</f>
        <v>94.8</v>
      </c>
    </row>
    <row r="9" spans="2:17" ht="19.5" customHeight="1">
      <c r="B9" s="25" t="s">
        <v>18</v>
      </c>
      <c r="C9" s="66">
        <f>ROUND('当年度'!C9/'当年度'!$L9*100,1)</f>
        <v>25.3</v>
      </c>
      <c r="D9" s="66">
        <f>ROUND('当年度'!D9/'当年度'!$L9*100,1)</f>
        <v>13.9</v>
      </c>
      <c r="E9" s="66">
        <f>ROUND('当年度'!E9/'当年度'!$L9*100,1)</f>
        <v>1.7</v>
      </c>
      <c r="F9" s="66">
        <f>ROUND('当年度'!F9/'当年度'!$L9*100,1)</f>
        <v>10.4</v>
      </c>
      <c r="G9" s="66">
        <f>ROUND('当年度'!G9/'当年度'!$L9*100,1)</f>
        <v>14</v>
      </c>
      <c r="H9" s="66">
        <f>ROUND('当年度'!H9/'当年度'!$L9*100,1)</f>
        <v>17.2</v>
      </c>
      <c r="I9" s="66">
        <f>ROUND('当年度'!I9/'当年度'!$L9*100,1)</f>
        <v>1</v>
      </c>
      <c r="J9" s="66">
        <f>ROUND('当年度'!J9/'当年度'!$L9*100,1)</f>
        <v>11</v>
      </c>
      <c r="K9" s="66">
        <f>ROUND('当年度'!K9/'当年度'!$L9*100,1)</f>
        <v>94.6</v>
      </c>
      <c r="M9" s="81">
        <v>39446514</v>
      </c>
      <c r="N9" s="82">
        <v>3972905</v>
      </c>
      <c r="O9" s="77">
        <f>ROUND('当年度'!L9/M9*100,1)</f>
        <v>92.3</v>
      </c>
      <c r="Q9" s="180">
        <f>ROUND('当年度'!K9/'当年度'!$L9*100,2)</f>
        <v>94.59</v>
      </c>
    </row>
    <row r="10" spans="2:17" ht="19.5" customHeight="1">
      <c r="B10" s="25" t="s">
        <v>19</v>
      </c>
      <c r="C10" s="66">
        <f>ROUND('当年度'!C10/'当年度'!$L10*100,1)</f>
        <v>32.2</v>
      </c>
      <c r="D10" s="66">
        <f>ROUND('当年度'!D10/'当年度'!$L10*100,1)</f>
        <v>19.2</v>
      </c>
      <c r="E10" s="66">
        <f>ROUND('当年度'!E10/'当年度'!$L10*100,1)</f>
        <v>1.1</v>
      </c>
      <c r="F10" s="66">
        <f>ROUND('当年度'!F10/'当年度'!$L10*100,1)</f>
        <v>9.4</v>
      </c>
      <c r="G10" s="66">
        <f>ROUND('当年度'!G10/'当年度'!$L10*100,1)</f>
        <v>17.7</v>
      </c>
      <c r="H10" s="66">
        <f>ROUND('当年度'!H10/'当年度'!$L10*100,1)</f>
        <v>17.2</v>
      </c>
      <c r="I10" s="66">
        <f>ROUND('当年度'!I10/'当年度'!$L10*100,1)</f>
        <v>0</v>
      </c>
      <c r="J10" s="66">
        <f>ROUND('当年度'!J10/'当年度'!$L10*100,1)</f>
        <v>9.2</v>
      </c>
      <c r="K10" s="66">
        <f>ROUND('当年度'!K10/'当年度'!$L10*100,1)</f>
        <v>106.1</v>
      </c>
      <c r="M10" s="81">
        <v>28655305</v>
      </c>
      <c r="N10" s="82">
        <v>3287317</v>
      </c>
      <c r="O10" s="77">
        <f>ROUND('当年度'!L10/M10*100,1)</f>
        <v>91.7</v>
      </c>
      <c r="Q10" s="180">
        <f>ROUND('当年度'!K10/'当年度'!$L10*100,2)</f>
        <v>106.15</v>
      </c>
    </row>
    <row r="11" spans="2:17" ht="19.5" customHeight="1">
      <c r="B11" s="25" t="s">
        <v>21</v>
      </c>
      <c r="C11" s="66">
        <f>ROUND('当年度'!C11/'当年度'!$L11*100,1)</f>
        <v>31.2</v>
      </c>
      <c r="D11" s="66">
        <f>ROUND('当年度'!D11/'当年度'!$L11*100,1)</f>
        <v>18.1</v>
      </c>
      <c r="E11" s="66">
        <f>ROUND('当年度'!E11/'当年度'!$L11*100,1)</f>
        <v>1.9</v>
      </c>
      <c r="F11" s="66">
        <f>ROUND('当年度'!F11/'当年度'!$L11*100,1)</f>
        <v>11.7</v>
      </c>
      <c r="G11" s="66">
        <f>ROUND('当年度'!G11/'当年度'!$L11*100,1)</f>
        <v>3.5</v>
      </c>
      <c r="H11" s="66">
        <f>ROUND('当年度'!H11/'当年度'!$L11*100,1)</f>
        <v>16.3</v>
      </c>
      <c r="I11" s="66">
        <f>ROUND('当年度'!I11/'当年度'!$L11*100,1)</f>
        <v>0</v>
      </c>
      <c r="J11" s="66">
        <f>ROUND('当年度'!J11/'当年度'!$L11*100,1)</f>
        <v>15.7</v>
      </c>
      <c r="K11" s="66">
        <f>ROUND('当年度'!K11/'当年度'!$L11*100,1)</f>
        <v>98.5</v>
      </c>
      <c r="M11" s="81">
        <v>36405218</v>
      </c>
      <c r="N11" s="82">
        <v>3934912</v>
      </c>
      <c r="O11" s="77">
        <f>ROUND('当年度'!L11/M11*100,1)</f>
        <v>94.7</v>
      </c>
      <c r="Q11" s="180">
        <f>ROUND('当年度'!K11/'当年度'!$L11*100,2)</f>
        <v>98.45</v>
      </c>
    </row>
    <row r="12" spans="2:17" ht="19.5" customHeight="1">
      <c r="B12" s="25" t="s">
        <v>22</v>
      </c>
      <c r="C12" s="66">
        <f>ROUND('当年度'!C12/'当年度'!$L12*100,1)</f>
        <v>29.1</v>
      </c>
      <c r="D12" s="66">
        <f>ROUND('当年度'!D12/'当年度'!$L12*100,1)</f>
        <v>12.8</v>
      </c>
      <c r="E12" s="66">
        <f>ROUND('当年度'!E12/'当年度'!$L12*100,1)</f>
        <v>1.5</v>
      </c>
      <c r="F12" s="66">
        <f>ROUND('当年度'!F12/'当年度'!$L12*100,1)</f>
        <v>10.6</v>
      </c>
      <c r="G12" s="66">
        <f>ROUND('当年度'!G12/'当年度'!$L12*100,1)</f>
        <v>18.7</v>
      </c>
      <c r="H12" s="66">
        <f>ROUND('当年度'!H12/'当年度'!$L12*100,1)</f>
        <v>18.5</v>
      </c>
      <c r="I12" s="66">
        <f>ROUND('当年度'!I12/'当年度'!$L12*100,1)</f>
        <v>0.1</v>
      </c>
      <c r="J12" s="66">
        <f>ROUND('当年度'!J12/'当年度'!$L12*100,1)</f>
        <v>11</v>
      </c>
      <c r="K12" s="66">
        <f>ROUND('当年度'!K12/'当年度'!$L12*100,1)</f>
        <v>102.4</v>
      </c>
      <c r="M12" s="81">
        <v>15506624</v>
      </c>
      <c r="N12" s="82">
        <v>1624757</v>
      </c>
      <c r="O12" s="77">
        <f>ROUND('当年度'!L12/M12*100,1)</f>
        <v>95.8</v>
      </c>
      <c r="Q12" s="180">
        <f>ROUND('当年度'!K12/'当年度'!$L12*100,2)</f>
        <v>102.39</v>
      </c>
    </row>
    <row r="13" spans="2:17" ht="19.5" customHeight="1">
      <c r="B13" s="25" t="s">
        <v>23</v>
      </c>
      <c r="C13" s="66">
        <f>ROUND('当年度'!C13/'当年度'!$L13*100,1)</f>
        <v>25.2</v>
      </c>
      <c r="D13" s="66">
        <f>ROUND('当年度'!D13/'当年度'!$L13*100,1)</f>
        <v>15</v>
      </c>
      <c r="E13" s="66">
        <f>ROUND('当年度'!E13/'当年度'!$L13*100,1)</f>
        <v>0.9</v>
      </c>
      <c r="F13" s="66">
        <f>ROUND('当年度'!F13/'当年度'!$L13*100,1)</f>
        <v>9.1</v>
      </c>
      <c r="G13" s="66">
        <f>ROUND('当年度'!G13/'当年度'!$L13*100,1)</f>
        <v>15.8</v>
      </c>
      <c r="H13" s="66">
        <f>ROUND('当年度'!H13/'当年度'!$L13*100,1)</f>
        <v>19.1</v>
      </c>
      <c r="I13" s="66">
        <f>ROUND('当年度'!I13/'当年度'!$L13*100,1)</f>
        <v>0.1</v>
      </c>
      <c r="J13" s="66">
        <f>ROUND('当年度'!J13/'当年度'!$L13*100,1)</f>
        <v>12.3</v>
      </c>
      <c r="K13" s="66">
        <f>ROUND('当年度'!K13/'当年度'!$L13*100,1)</f>
        <v>97.5</v>
      </c>
      <c r="M13" s="81">
        <v>6045593</v>
      </c>
      <c r="N13" s="82">
        <v>505414</v>
      </c>
      <c r="O13" s="77">
        <f>ROUND('当年度'!L13/M13*100,1)</f>
        <v>94.7</v>
      </c>
      <c r="Q13" s="180">
        <f>ROUND('当年度'!K13/'当年度'!$L13*100,2)</f>
        <v>97.52</v>
      </c>
    </row>
    <row r="14" spans="2:17" ht="19.5" customHeight="1">
      <c r="B14" s="25" t="s">
        <v>24</v>
      </c>
      <c r="C14" s="66">
        <f>ROUND('当年度'!C14/'当年度'!$L14*100,1)</f>
        <v>23.8</v>
      </c>
      <c r="D14" s="66">
        <f>ROUND('当年度'!D14/'当年度'!$L14*100,1)</f>
        <v>21.2</v>
      </c>
      <c r="E14" s="66">
        <f>ROUND('当年度'!E14/'当年度'!$L14*100,1)</f>
        <v>2.8</v>
      </c>
      <c r="F14" s="66">
        <f>ROUND('当年度'!F14/'当年度'!$L14*100,1)</f>
        <v>7.1</v>
      </c>
      <c r="G14" s="66">
        <f>ROUND('当年度'!G14/'当年度'!$L14*100,1)</f>
        <v>4</v>
      </c>
      <c r="H14" s="66">
        <f>ROUND('当年度'!H14/'当年度'!$L14*100,1)</f>
        <v>18.2</v>
      </c>
      <c r="I14" s="66">
        <f>ROUND('当年度'!I14/'当年度'!$L14*100,1)</f>
        <v>0</v>
      </c>
      <c r="J14" s="66">
        <f>ROUND('当年度'!J14/'当年度'!$L14*100,1)</f>
        <v>12.1</v>
      </c>
      <c r="K14" s="66">
        <f>ROUND('当年度'!K14/'当年度'!$L14*100,1)</f>
        <v>89.2</v>
      </c>
      <c r="M14" s="81">
        <v>13302528</v>
      </c>
      <c r="N14" s="82">
        <v>1127623</v>
      </c>
      <c r="O14" s="77">
        <f>ROUND('当年度'!L14/M14*100,1)</f>
        <v>97.9</v>
      </c>
      <c r="Q14" s="180">
        <f>ROUND('当年度'!K14/'当年度'!$L14*100,2)</f>
        <v>89.22</v>
      </c>
    </row>
    <row r="15" spans="2:17" ht="19.5" customHeight="1">
      <c r="B15" s="25" t="s">
        <v>25</v>
      </c>
      <c r="C15" s="66">
        <f>ROUND('当年度'!C15/'当年度'!$L15*100,1)</f>
        <v>34.8</v>
      </c>
      <c r="D15" s="66">
        <f>ROUND('当年度'!D15/'当年度'!$L15*100,1)</f>
        <v>13.8</v>
      </c>
      <c r="E15" s="66">
        <f>ROUND('当年度'!E15/'当年度'!$L15*100,1)</f>
        <v>0.4</v>
      </c>
      <c r="F15" s="66">
        <f>ROUND('当年度'!F15/'当年度'!$L15*100,1)</f>
        <v>6.3</v>
      </c>
      <c r="G15" s="66">
        <f>ROUND('当年度'!G15/'当年度'!$L15*100,1)</f>
        <v>5.6</v>
      </c>
      <c r="H15" s="66">
        <f>ROUND('当年度'!H15/'当年度'!$L15*100,1)</f>
        <v>20.2</v>
      </c>
      <c r="I15" s="66">
        <f>ROUND('当年度'!I15/'当年度'!$L15*100,1)</f>
        <v>0</v>
      </c>
      <c r="J15" s="66">
        <f>ROUND('当年度'!J15/'当年度'!$L15*100,1)</f>
        <v>10.1</v>
      </c>
      <c r="K15" s="66">
        <f>ROUND('当年度'!K15/'当年度'!$L15*100,1)</f>
        <v>91.2</v>
      </c>
      <c r="M15" s="81">
        <v>6340585</v>
      </c>
      <c r="N15" s="82">
        <v>547672</v>
      </c>
      <c r="O15" s="77">
        <f>ROUND('当年度'!L15/M15*100,1)</f>
        <v>96.7</v>
      </c>
      <c r="Q15" s="180">
        <f>ROUND('当年度'!K15/'当年度'!$L15*100,2)</f>
        <v>91.2</v>
      </c>
    </row>
    <row r="16" spans="2:17" ht="19.5" customHeight="1">
      <c r="B16" s="24" t="s">
        <v>26</v>
      </c>
      <c r="C16" s="66">
        <f>ROUND('当年度'!C16/'当年度'!$L16*100,1)</f>
        <v>33.5</v>
      </c>
      <c r="D16" s="66">
        <f>ROUND('当年度'!D16/'当年度'!$L16*100,1)</f>
        <v>14.6</v>
      </c>
      <c r="E16" s="66">
        <f>ROUND('当年度'!E16/'当年度'!$L16*100,1)</f>
        <v>0.7</v>
      </c>
      <c r="F16" s="66">
        <f>ROUND('当年度'!F16/'当年度'!$L16*100,1)</f>
        <v>5.6</v>
      </c>
      <c r="G16" s="66">
        <f>ROUND('当年度'!G16/'当年度'!$L16*100,1)</f>
        <v>6.2</v>
      </c>
      <c r="H16" s="66">
        <f>ROUND('当年度'!H16/'当年度'!$L16*100,1)</f>
        <v>17.1</v>
      </c>
      <c r="I16" s="66">
        <f>ROUND('当年度'!I16/'当年度'!$L16*100,1)</f>
        <v>0</v>
      </c>
      <c r="J16" s="66">
        <f>ROUND('当年度'!J16/'当年度'!$L16*100,1)</f>
        <v>11.6</v>
      </c>
      <c r="K16" s="66">
        <f>ROUND('当年度'!K16/'当年度'!$L16*100,1)</f>
        <v>89.1</v>
      </c>
      <c r="M16" s="80">
        <v>7061062</v>
      </c>
      <c r="N16" s="79">
        <v>540606</v>
      </c>
      <c r="O16" s="77">
        <f>ROUND('当年度'!L16/M16*100,1)</f>
        <v>93.7</v>
      </c>
      <c r="Q16" s="180">
        <f>ROUND('当年度'!K16/'当年度'!$L16*100,2)</f>
        <v>89.1</v>
      </c>
    </row>
    <row r="17" spans="2:17" ht="19.5" customHeight="1">
      <c r="B17" s="25" t="s">
        <v>111</v>
      </c>
      <c r="C17" s="68">
        <f>ROUND('当年度'!C17/'当年度'!$L17*100,1)</f>
        <v>24.3</v>
      </c>
      <c r="D17" s="68">
        <f>ROUND('当年度'!D17/'当年度'!$L17*100,1)</f>
        <v>19.7</v>
      </c>
      <c r="E17" s="68">
        <f>ROUND('当年度'!E17/'当年度'!$L17*100,1)</f>
        <v>0.6</v>
      </c>
      <c r="F17" s="68">
        <f>ROUND('当年度'!F17/'当年度'!$L17*100,1)</f>
        <v>4.2</v>
      </c>
      <c r="G17" s="68">
        <f>ROUND('当年度'!G17/'当年度'!$L17*100,1)</f>
        <v>14.2</v>
      </c>
      <c r="H17" s="68">
        <f>ROUND('当年度'!H17/'当年度'!$L17*100,1)</f>
        <v>18.6</v>
      </c>
      <c r="I17" s="68">
        <f>ROUND('当年度'!I17/'当年度'!$L17*100,1)</f>
        <v>0</v>
      </c>
      <c r="J17" s="68">
        <f>ROUND('当年度'!J17/'当年度'!$L17*100,1)</f>
        <v>15.3</v>
      </c>
      <c r="K17" s="66">
        <f>ROUND('当年度'!K17/'当年度'!$L17*100,1)</f>
        <v>96.9</v>
      </c>
      <c r="M17" s="81">
        <v>13724983</v>
      </c>
      <c r="N17" s="81">
        <v>2058321</v>
      </c>
      <c r="O17" s="77">
        <f>ROUND('当年度'!L17/M17*100,1)</f>
        <v>88</v>
      </c>
      <c r="Q17" s="180">
        <f>ROUND('当年度'!K17/'当年度'!$L17*100,2)</f>
        <v>96.85</v>
      </c>
    </row>
    <row r="18" spans="2:17" ht="19.5" customHeight="1">
      <c r="B18" s="25" t="s">
        <v>112</v>
      </c>
      <c r="C18" s="68">
        <f>ROUND('当年度'!C18/'当年度'!$L18*100,1)</f>
        <v>28.7</v>
      </c>
      <c r="D18" s="68">
        <f>ROUND('当年度'!D18/'当年度'!$L18*100,1)</f>
        <v>10.1</v>
      </c>
      <c r="E18" s="68">
        <f>ROUND('当年度'!E18/'当年度'!$L18*100,1)</f>
        <v>0.9</v>
      </c>
      <c r="F18" s="68">
        <f>ROUND('当年度'!F18/'当年度'!$L18*100,1)</f>
        <v>6.4</v>
      </c>
      <c r="G18" s="68">
        <f>ROUND('当年度'!G18/'当年度'!$L18*100,1)</f>
        <v>16.4</v>
      </c>
      <c r="H18" s="68">
        <f>ROUND('当年度'!H18/'当年度'!$L18*100,1)</f>
        <v>20.3</v>
      </c>
      <c r="I18" s="68">
        <f>ROUND('当年度'!I18/'当年度'!$L18*100,1)</f>
        <v>0</v>
      </c>
      <c r="J18" s="68">
        <f>ROUND('当年度'!J18/'当年度'!$L18*100,1)</f>
        <v>13</v>
      </c>
      <c r="K18" s="66">
        <f>ROUND('当年度'!K18/'当年度'!$L18*100,1)</f>
        <v>95.8</v>
      </c>
      <c r="M18" s="81">
        <v>16338025</v>
      </c>
      <c r="N18" s="81">
        <v>1707143</v>
      </c>
      <c r="O18" s="77">
        <f>ROUND('当年度'!L18/M18*100,1)</f>
        <v>89.9</v>
      </c>
      <c r="Q18" s="180">
        <f>ROUND('当年度'!K18/'当年度'!$L18*100,2)</f>
        <v>95.84</v>
      </c>
    </row>
    <row r="19" spans="2:17" ht="19.5" customHeight="1">
      <c r="B19" s="26" t="s">
        <v>113</v>
      </c>
      <c r="C19" s="69">
        <f>ROUND('当年度'!C19/'当年度'!$L19*100,1)</f>
        <v>30.3</v>
      </c>
      <c r="D19" s="69">
        <f>ROUND('当年度'!D19/'当年度'!$L19*100,1)</f>
        <v>16.5</v>
      </c>
      <c r="E19" s="69">
        <f>ROUND('当年度'!E19/'当年度'!$L19*100,1)</f>
        <v>2.4</v>
      </c>
      <c r="F19" s="69">
        <f>ROUND('当年度'!F19/'当年度'!$L19*100,1)</f>
        <v>7.6</v>
      </c>
      <c r="G19" s="69">
        <f>ROUND('当年度'!G19/'当年度'!$L19*100,1)</f>
        <v>10.2</v>
      </c>
      <c r="H19" s="70">
        <f>ROUND('当年度'!H19/'当年度'!$L19*100,1)</f>
        <v>23.2</v>
      </c>
      <c r="I19" s="69">
        <f>ROUND('当年度'!I19/'当年度'!$L19*100,1)</f>
        <v>0</v>
      </c>
      <c r="J19" s="69">
        <f>ROUND('当年度'!J19/'当年度'!$L19*100,1)</f>
        <v>10.3</v>
      </c>
      <c r="K19" s="70">
        <f>ROUND('当年度'!K19/'当年度'!$L19*100,1)</f>
        <v>100.5</v>
      </c>
      <c r="M19" s="83">
        <v>28246258</v>
      </c>
      <c r="N19" s="83">
        <v>3167682</v>
      </c>
      <c r="O19" s="69">
        <f>ROUND('当年度'!L19/M19*100,1)</f>
        <v>92.8</v>
      </c>
      <c r="Q19" s="180">
        <f>ROUND('当年度'!K19/'当年度'!$L19*100,2)</f>
        <v>100.52</v>
      </c>
    </row>
    <row r="20" spans="2:17" ht="19.5" customHeight="1">
      <c r="B20" s="25" t="s">
        <v>30</v>
      </c>
      <c r="C20" s="68">
        <f>ROUND('当年度'!C20/'当年度'!$L20*100,1)</f>
        <v>25.8</v>
      </c>
      <c r="D20" s="68">
        <f>ROUND('当年度'!D20/'当年度'!$L20*100,1)</f>
        <v>13.5</v>
      </c>
      <c r="E20" s="68">
        <f>ROUND('当年度'!E20/'当年度'!$L20*100,1)</f>
        <v>0.4</v>
      </c>
      <c r="F20" s="68">
        <f>ROUND('当年度'!F20/'当年度'!$L20*100,1)</f>
        <v>2.6</v>
      </c>
      <c r="G20" s="68">
        <f>ROUND('当年度'!G20/'当年度'!$L20*100,1)</f>
        <v>13.6</v>
      </c>
      <c r="H20" s="68">
        <f>ROUND('当年度'!H20/'当年度'!$L20*100,1)</f>
        <v>11</v>
      </c>
      <c r="I20" s="68">
        <f>ROUND('当年度'!I20/'当年度'!$L20*100,1)</f>
        <v>0</v>
      </c>
      <c r="J20" s="68">
        <f>ROUND('当年度'!J20/'当年度'!$L20*100,1)</f>
        <v>17.7</v>
      </c>
      <c r="K20" s="66">
        <f>ROUND('当年度'!K20/'当年度'!$L20*100,1)</f>
        <v>84.5</v>
      </c>
      <c r="M20" s="81">
        <v>2069117</v>
      </c>
      <c r="N20" s="81">
        <v>259168</v>
      </c>
      <c r="O20" s="76">
        <f>ROUND('当年度'!L20/M20*100,1)</f>
        <v>89.8</v>
      </c>
      <c r="Q20" s="180">
        <f>ROUND('当年度'!K20/'当年度'!$L20*100,2)</f>
        <v>84.55</v>
      </c>
    </row>
    <row r="21" spans="2:17" ht="19.5" customHeight="1">
      <c r="B21" s="25" t="s">
        <v>34</v>
      </c>
      <c r="C21" s="68">
        <f>ROUND('当年度'!C21/'当年度'!$L21*100,1)</f>
        <v>28.2</v>
      </c>
      <c r="D21" s="68">
        <f>ROUND('当年度'!D21/'当年度'!$L21*100,1)</f>
        <v>18.6</v>
      </c>
      <c r="E21" s="68">
        <f>ROUND('当年度'!E21/'当年度'!$L21*100,1)</f>
        <v>0.8</v>
      </c>
      <c r="F21" s="68">
        <f>ROUND('当年度'!F21/'当年度'!$L21*100,1)</f>
        <v>5.9</v>
      </c>
      <c r="G21" s="68">
        <f>ROUND('当年度'!G21/'当年度'!$L21*100,1)</f>
        <v>19.5</v>
      </c>
      <c r="H21" s="68">
        <f>ROUND('当年度'!H21/'当年度'!$L21*100,1)</f>
        <v>10.6</v>
      </c>
      <c r="I21" s="68">
        <f>ROUND('当年度'!I21/'当年度'!$L21*100,1)</f>
        <v>0</v>
      </c>
      <c r="J21" s="68">
        <f>ROUND('当年度'!J21/'当年度'!$L21*100,1)</f>
        <v>7.4</v>
      </c>
      <c r="K21" s="66">
        <f>ROUND('当年度'!K21/'当年度'!$L21*100,1)</f>
        <v>91</v>
      </c>
      <c r="M21" s="81">
        <v>5309747</v>
      </c>
      <c r="N21" s="81">
        <v>598839</v>
      </c>
      <c r="O21" s="77">
        <f>ROUND('当年度'!L21/M21*100,1)</f>
        <v>90.2</v>
      </c>
      <c r="Q21" s="180">
        <f>ROUND('当年度'!K21/'当年度'!$L21*100,2)</f>
        <v>91.01</v>
      </c>
    </row>
    <row r="22" spans="2:17" ht="19.5" customHeight="1">
      <c r="B22" s="25" t="s">
        <v>36</v>
      </c>
      <c r="C22" s="68">
        <f>ROUND('当年度'!C22/'当年度'!$L22*100,1)</f>
        <v>29.7</v>
      </c>
      <c r="D22" s="68">
        <f>ROUND('当年度'!D22/'当年度'!$L22*100,1)</f>
        <v>22.3</v>
      </c>
      <c r="E22" s="68">
        <f>ROUND('当年度'!E22/'当年度'!$L22*100,1)</f>
        <v>2.7</v>
      </c>
      <c r="F22" s="68">
        <f>ROUND('当年度'!F22/'当年度'!$L22*100,1)</f>
        <v>5.9</v>
      </c>
      <c r="G22" s="68">
        <f>ROUND('当年度'!G22/'当年度'!$L22*100,1)</f>
        <v>8.1</v>
      </c>
      <c r="H22" s="68">
        <f>ROUND('当年度'!H22/'当年度'!$L22*100,1)</f>
        <v>10.5</v>
      </c>
      <c r="I22" s="68">
        <f>ROUND('当年度'!I22/'当年度'!$L22*100,1)</f>
        <v>0.1</v>
      </c>
      <c r="J22" s="68">
        <f>ROUND('当年度'!J22/'当年度'!$L22*100,1)</f>
        <v>15.4</v>
      </c>
      <c r="K22" s="66">
        <f>ROUND('当年度'!K22/'当年度'!$L22*100,1)</f>
        <v>94.7</v>
      </c>
      <c r="M22" s="81">
        <v>7824920</v>
      </c>
      <c r="N22" s="81">
        <v>819240</v>
      </c>
      <c r="O22" s="77">
        <f>ROUND('当年度'!L22/M22*100,1)</f>
        <v>92.8</v>
      </c>
      <c r="Q22" s="180">
        <f>ROUND('当年度'!K22/'当年度'!$L22*100,2)</f>
        <v>94.73</v>
      </c>
    </row>
    <row r="23" spans="2:17" ht="19.5" customHeight="1">
      <c r="B23" s="25" t="s">
        <v>38</v>
      </c>
      <c r="C23" s="68">
        <f>ROUND('当年度'!C23/'当年度'!$L23*100,1)</f>
        <v>23.4</v>
      </c>
      <c r="D23" s="68">
        <f>ROUND('当年度'!D23/'当年度'!$L23*100,1)</f>
        <v>21.7</v>
      </c>
      <c r="E23" s="68">
        <f>ROUND('当年度'!E23/'当年度'!$L23*100,1)</f>
        <v>1.2</v>
      </c>
      <c r="F23" s="68">
        <f>ROUND('当年度'!F23/'当年度'!$L23*100,1)</f>
        <v>4.1</v>
      </c>
      <c r="G23" s="68">
        <f>ROUND('当年度'!G23/'当年度'!$L23*100,1)</f>
        <v>14.5</v>
      </c>
      <c r="H23" s="68">
        <f>ROUND('当年度'!H23/'当年度'!$L23*100,1)</f>
        <v>11.8</v>
      </c>
      <c r="I23" s="68">
        <f>ROUND('当年度'!I23/'当年度'!$L23*100,1)</f>
        <v>0</v>
      </c>
      <c r="J23" s="68">
        <f>ROUND('当年度'!J23/'当年度'!$L23*100,1)</f>
        <v>13.6</v>
      </c>
      <c r="K23" s="66">
        <f>ROUND('当年度'!K23/'当年度'!$L23*100,1)</f>
        <v>90.2</v>
      </c>
      <c r="M23" s="81">
        <v>2576582</v>
      </c>
      <c r="N23" s="81">
        <v>326688</v>
      </c>
      <c r="O23" s="77">
        <f>ROUND('当年度'!L23/M23*100,1)</f>
        <v>91.1</v>
      </c>
      <c r="Q23" s="180">
        <f>ROUND('当年度'!K23/'当年度'!$L23*100,2)</f>
        <v>90.23</v>
      </c>
    </row>
    <row r="24" spans="2:17" ht="19.5" customHeight="1">
      <c r="B24" s="25" t="s">
        <v>39</v>
      </c>
      <c r="C24" s="68">
        <f>ROUND('当年度'!C24/'当年度'!$L24*100,1)</f>
        <v>15.6</v>
      </c>
      <c r="D24" s="68">
        <f>ROUND('当年度'!D24/'当年度'!$L24*100,1)</f>
        <v>15.7</v>
      </c>
      <c r="E24" s="68">
        <f>ROUND('当年度'!E24/'当年度'!$L24*100,1)</f>
        <v>0.4</v>
      </c>
      <c r="F24" s="68">
        <f>ROUND('当年度'!F24/'当年度'!$L24*100,1)</f>
        <v>4.4</v>
      </c>
      <c r="G24" s="68">
        <f>ROUND('当年度'!G24/'当年度'!$L24*100,1)</f>
        <v>12.5</v>
      </c>
      <c r="H24" s="68">
        <f>ROUND('当年度'!H24/'当年度'!$L24*100,1)</f>
        <v>2.6</v>
      </c>
      <c r="I24" s="68">
        <f>ROUND('当年度'!I24/'当年度'!$L24*100,1)</f>
        <v>0</v>
      </c>
      <c r="J24" s="68">
        <f>ROUND('当年度'!J24/'当年度'!$L24*100,1)</f>
        <v>20</v>
      </c>
      <c r="K24" s="66">
        <f>ROUND('当年度'!K24/'当年度'!$L24*100,1)</f>
        <v>71.2</v>
      </c>
      <c r="M24" s="81">
        <v>4892523</v>
      </c>
      <c r="N24" s="81">
        <v>257737</v>
      </c>
      <c r="O24" s="77">
        <f>ROUND('当年度'!L24/M24*100,1)</f>
        <v>99</v>
      </c>
      <c r="Q24" s="180">
        <f>ROUND('当年度'!K24/'当年度'!$L24*100,2)</f>
        <v>71.23</v>
      </c>
    </row>
    <row r="25" spans="2:17" ht="19.5" customHeight="1">
      <c r="B25" s="24" t="s">
        <v>53</v>
      </c>
      <c r="C25" s="68">
        <f>ROUND('当年度'!C25/'当年度'!$L25*100,1)</f>
        <v>21.2</v>
      </c>
      <c r="D25" s="68">
        <f>ROUND('当年度'!D25/'当年度'!$L25*100,1)</f>
        <v>16.2</v>
      </c>
      <c r="E25" s="68">
        <f>ROUND('当年度'!E25/'当年度'!$L25*100,1)</f>
        <v>1.9</v>
      </c>
      <c r="F25" s="68">
        <f>ROUND('当年度'!F25/'当年度'!$L25*100,1)</f>
        <v>5.6</v>
      </c>
      <c r="G25" s="68">
        <f>ROUND('当年度'!G25/'当年度'!$L25*100,1)</f>
        <v>18.7</v>
      </c>
      <c r="H25" s="68">
        <f>ROUND('当年度'!H25/'当年度'!$L25*100,1)</f>
        <v>15.3</v>
      </c>
      <c r="I25" s="68">
        <f>ROUND('当年度'!I25/'当年度'!$L25*100,1)</f>
        <v>0</v>
      </c>
      <c r="J25" s="68">
        <f>ROUND('当年度'!J25/'当年度'!$L25*100,1)</f>
        <v>10.5</v>
      </c>
      <c r="K25" s="66">
        <f>ROUND('当年度'!K25/'当年度'!$L25*100,1)</f>
        <v>89.5</v>
      </c>
      <c r="M25" s="80">
        <v>5461347</v>
      </c>
      <c r="N25" s="80">
        <v>678491</v>
      </c>
      <c r="O25" s="77">
        <f>ROUND('当年度'!L25/M25*100,1)</f>
        <v>89.6</v>
      </c>
      <c r="Q25" s="180">
        <f>ROUND('当年度'!K25/'当年度'!$L25*100,2)</f>
        <v>89.52</v>
      </c>
    </row>
    <row r="26" spans="2:17" ht="19.5" customHeight="1">
      <c r="B26" s="25" t="s">
        <v>54</v>
      </c>
      <c r="C26" s="68">
        <f>ROUND('当年度'!C26/'当年度'!$L26*100,1)</f>
        <v>25.8</v>
      </c>
      <c r="D26" s="68">
        <f>ROUND('当年度'!D26/'当年度'!$L26*100,1)</f>
        <v>10.2</v>
      </c>
      <c r="E26" s="68">
        <f>ROUND('当年度'!E26/'当年度'!$L26*100,1)</f>
        <v>0.9</v>
      </c>
      <c r="F26" s="68">
        <f>ROUND('当年度'!F26/'当年度'!$L26*100,1)</f>
        <v>8.3</v>
      </c>
      <c r="G26" s="68">
        <f>ROUND('当年度'!G26/'当年度'!$L26*100,1)</f>
        <v>13</v>
      </c>
      <c r="H26" s="68">
        <f>ROUND('当年度'!H26/'当年度'!$L26*100,1)</f>
        <v>15.5</v>
      </c>
      <c r="I26" s="68">
        <f>ROUND('当年度'!I26/'当年度'!$L26*100,1)</f>
        <v>0.7</v>
      </c>
      <c r="J26" s="68">
        <f>ROUND('当年度'!J26/'当年度'!$L26*100,1)</f>
        <v>12.9</v>
      </c>
      <c r="K26" s="66">
        <f>ROUND('当年度'!K26/'当年度'!$L26*100,1)</f>
        <v>87.2</v>
      </c>
      <c r="M26" s="81">
        <v>5088955</v>
      </c>
      <c r="N26" s="81">
        <v>498813</v>
      </c>
      <c r="O26" s="77">
        <f>ROUND('当年度'!L26/M26*100,1)</f>
        <v>91.6</v>
      </c>
      <c r="Q26" s="180">
        <f>ROUND('当年度'!K26/'当年度'!$L26*100,2)</f>
        <v>87.18</v>
      </c>
    </row>
    <row r="27" spans="2:17" ht="19.5" customHeight="1">
      <c r="B27" s="24" t="s">
        <v>55</v>
      </c>
      <c r="C27" s="68">
        <f>ROUND('当年度'!C27/'当年度'!$L27*100,1)</f>
        <v>21.3</v>
      </c>
      <c r="D27" s="68">
        <f>ROUND('当年度'!D27/'当年度'!$L27*100,1)</f>
        <v>10.7</v>
      </c>
      <c r="E27" s="68">
        <f>ROUND('当年度'!E27/'当年度'!$L27*100,1)</f>
        <v>0.2</v>
      </c>
      <c r="F27" s="68">
        <f>ROUND('当年度'!F27/'当年度'!$L27*100,1)</f>
        <v>4.3</v>
      </c>
      <c r="G27" s="68">
        <f>ROUND('当年度'!G27/'当年度'!$L27*100,1)</f>
        <v>20.4</v>
      </c>
      <c r="H27" s="68">
        <f>ROUND('当年度'!H27/'当年度'!$L27*100,1)</f>
        <v>20.1</v>
      </c>
      <c r="I27" s="68">
        <f>ROUND('当年度'!I27/'当年度'!$L27*100,1)</f>
        <v>0</v>
      </c>
      <c r="J27" s="68">
        <f>ROUND('当年度'!J27/'当年度'!$L27*100,1)</f>
        <v>13.5</v>
      </c>
      <c r="K27" s="66">
        <f>ROUND('当年度'!K27/'当年度'!$L27*100,1)</f>
        <v>90.5</v>
      </c>
      <c r="M27" s="80">
        <v>4882384</v>
      </c>
      <c r="N27" s="80">
        <v>440952</v>
      </c>
      <c r="O27" s="77">
        <f>ROUND('当年度'!L27/M27*100,1)</f>
        <v>91.7</v>
      </c>
      <c r="Q27" s="180">
        <f>ROUND('当年度'!K27/'当年度'!$L27*100,2)</f>
        <v>90.46</v>
      </c>
    </row>
    <row r="28" spans="2:17" ht="19.5" customHeight="1">
      <c r="B28" s="25" t="s">
        <v>58</v>
      </c>
      <c r="C28" s="68">
        <f>ROUND('当年度'!C28/'当年度'!$L28*100,1)</f>
        <v>22.8</v>
      </c>
      <c r="D28" s="68">
        <f>ROUND('当年度'!D28/'当年度'!$L28*100,1)</f>
        <v>14.9</v>
      </c>
      <c r="E28" s="68">
        <f>ROUND('当年度'!E28/'当年度'!$L28*100,1)</f>
        <v>0.9</v>
      </c>
      <c r="F28" s="68">
        <f>ROUND('当年度'!F28/'当年度'!$L28*100,1)</f>
        <v>4.8</v>
      </c>
      <c r="G28" s="68">
        <f>ROUND('当年度'!G28/'当年度'!$L28*100,1)</f>
        <v>17.8</v>
      </c>
      <c r="H28" s="68">
        <f>ROUND('当年度'!H28/'当年度'!$L28*100,1)</f>
        <v>14.4</v>
      </c>
      <c r="I28" s="68">
        <f>ROUND('当年度'!I28/'当年度'!$L28*100,1)</f>
        <v>0</v>
      </c>
      <c r="J28" s="68">
        <f>ROUND('当年度'!J28/'当年度'!$L28*100,1)</f>
        <v>8.2</v>
      </c>
      <c r="K28" s="66">
        <f>ROUND('当年度'!K28/'当年度'!$L28*100,1)</f>
        <v>83.7</v>
      </c>
      <c r="M28" s="81">
        <v>3680556</v>
      </c>
      <c r="N28" s="81">
        <v>446111</v>
      </c>
      <c r="O28" s="77">
        <f>ROUND('当年度'!L28/M28*100,1)</f>
        <v>94</v>
      </c>
      <c r="Q28" s="180">
        <f>ROUND('当年度'!K28/'当年度'!$L28*100,2)</f>
        <v>83.73</v>
      </c>
    </row>
    <row r="29" spans="2:17" ht="19.5" customHeight="1">
      <c r="B29" s="25" t="s">
        <v>67</v>
      </c>
      <c r="C29" s="68">
        <f>ROUND('当年度'!C29/'当年度'!$L29*100,1)</f>
        <v>27.9</v>
      </c>
      <c r="D29" s="68">
        <f>ROUND('当年度'!D29/'当年度'!$L29*100,1)</f>
        <v>13.4</v>
      </c>
      <c r="E29" s="68">
        <f>ROUND('当年度'!E29/'当年度'!$L29*100,1)</f>
        <v>2.1</v>
      </c>
      <c r="F29" s="68">
        <f>ROUND('当年度'!F29/'当年度'!$L29*100,1)</f>
        <v>4</v>
      </c>
      <c r="G29" s="68">
        <f>ROUND('当年度'!G29/'当年度'!$L29*100,1)</f>
        <v>12.9</v>
      </c>
      <c r="H29" s="68">
        <f>ROUND('当年度'!H29/'当年度'!$L29*100,1)</f>
        <v>15.3</v>
      </c>
      <c r="I29" s="68">
        <f>ROUND('当年度'!I29/'当年度'!$L29*100,1)</f>
        <v>0</v>
      </c>
      <c r="J29" s="68">
        <f>ROUND('当年度'!J29/'当年度'!$L29*100,1)</f>
        <v>8.9</v>
      </c>
      <c r="K29" s="66">
        <f>ROUND('当年度'!K29/'当年度'!$L29*100,1)</f>
        <v>84.4</v>
      </c>
      <c r="M29" s="81">
        <v>2624181</v>
      </c>
      <c r="N29" s="81">
        <v>277337</v>
      </c>
      <c r="O29" s="77">
        <f>ROUND('当年度'!L29/M29*100,1)</f>
        <v>89.6</v>
      </c>
      <c r="Q29" s="180">
        <f>ROUND('当年度'!K29/'当年度'!$L29*100,2)</f>
        <v>84.42</v>
      </c>
    </row>
    <row r="30" spans="2:17" ht="19.5" customHeight="1">
      <c r="B30" s="25" t="s">
        <v>114</v>
      </c>
      <c r="C30" s="68">
        <f>ROUND('当年度'!C30/'当年度'!$L30*100,1)</f>
        <v>27.5</v>
      </c>
      <c r="D30" s="68">
        <f>ROUND('当年度'!D30/'当年度'!$L30*100,1)</f>
        <v>8.3</v>
      </c>
      <c r="E30" s="68">
        <f>ROUND('当年度'!E30/'当年度'!$L30*100,1)</f>
        <v>1.4</v>
      </c>
      <c r="F30" s="68">
        <f>ROUND('当年度'!F30/'当年度'!$L30*100,1)</f>
        <v>3.5</v>
      </c>
      <c r="G30" s="68">
        <f>ROUND('当年度'!G30/'当年度'!$L30*100,1)</f>
        <v>15.9</v>
      </c>
      <c r="H30" s="68">
        <f>ROUND('当年度'!H30/'当年度'!$L30*100,1)</f>
        <v>25.5</v>
      </c>
      <c r="I30" s="68">
        <f>ROUND('当年度'!I30/'当年度'!$L30*100,1)</f>
        <v>0</v>
      </c>
      <c r="J30" s="68">
        <f>ROUND('当年度'!J30/'当年度'!$L30*100,1)</f>
        <v>11</v>
      </c>
      <c r="K30" s="66">
        <f>ROUND('当年度'!K30/'当年度'!$L30*100,1)</f>
        <v>93.1</v>
      </c>
      <c r="M30" s="81">
        <v>5113177</v>
      </c>
      <c r="N30" s="81">
        <v>445249</v>
      </c>
      <c r="O30" s="77">
        <f>ROUND('当年度'!L30/M30*100,1)</f>
        <v>92</v>
      </c>
      <c r="Q30" s="180">
        <f>ROUND('当年度'!K30/'当年度'!$L30*100,2)</f>
        <v>93.12</v>
      </c>
    </row>
    <row r="31" spans="2:17" ht="19.5" customHeight="1">
      <c r="B31" s="24" t="s">
        <v>115</v>
      </c>
      <c r="C31" s="68">
        <f>ROUND('当年度'!C31/'当年度'!$L31*100,1)</f>
        <v>28.3</v>
      </c>
      <c r="D31" s="68">
        <f>ROUND('当年度'!D31/'当年度'!$L31*100,1)</f>
        <v>13.3</v>
      </c>
      <c r="E31" s="68">
        <f>ROUND('当年度'!E31/'当年度'!$L31*100,1)</f>
        <v>0.2</v>
      </c>
      <c r="F31" s="68">
        <f>ROUND('当年度'!F31/'当年度'!$L31*100,1)</f>
        <v>3.3</v>
      </c>
      <c r="G31" s="68">
        <f>ROUND('当年度'!G31/'当年度'!$L31*100,1)</f>
        <v>14.2</v>
      </c>
      <c r="H31" s="68">
        <f>ROUND('当年度'!H31/'当年度'!$L31*100,1)</f>
        <v>19.6</v>
      </c>
      <c r="I31" s="68">
        <f>ROUND('当年度'!I31/'当年度'!$L31*100,1)</f>
        <v>0.1</v>
      </c>
      <c r="J31" s="68">
        <f>ROUND('当年度'!J31/'当年度'!$L31*100,1)</f>
        <v>16.3</v>
      </c>
      <c r="K31" s="66">
        <f>ROUND('当年度'!K31/'当年度'!$L31*100,1)</f>
        <v>95.1</v>
      </c>
      <c r="M31" s="80">
        <v>6266288</v>
      </c>
      <c r="N31" s="80">
        <v>517899</v>
      </c>
      <c r="O31" s="77">
        <f>ROUND('当年度'!L31/M31*100,1)</f>
        <v>92.6</v>
      </c>
      <c r="Q31" s="180">
        <f>ROUND('当年度'!K31/'当年度'!$L31*100,2)</f>
        <v>95.14</v>
      </c>
    </row>
    <row r="32" spans="2:17" ht="19.5" customHeight="1">
      <c r="B32" s="24" t="s">
        <v>116</v>
      </c>
      <c r="C32" s="68">
        <f>ROUND('当年度'!C32/'当年度'!$L32*100,1)</f>
        <v>24.1</v>
      </c>
      <c r="D32" s="68">
        <f>ROUND('当年度'!D32/'当年度'!$L32*100,1)</f>
        <v>11</v>
      </c>
      <c r="E32" s="68">
        <f>ROUND('当年度'!E32/'当年度'!$L32*100,1)</f>
        <v>0.6</v>
      </c>
      <c r="F32" s="68">
        <f>ROUND('当年度'!F32/'当年度'!$L32*100,1)</f>
        <v>5.1</v>
      </c>
      <c r="G32" s="68">
        <f>ROUND('当年度'!G32/'当年度'!$L32*100,1)</f>
        <v>11.1</v>
      </c>
      <c r="H32" s="68">
        <f>ROUND('当年度'!H32/'当年度'!$L32*100,1)</f>
        <v>23.2</v>
      </c>
      <c r="I32" s="68">
        <f>ROUND('当年度'!I32/'当年度'!$L32*100,1)</f>
        <v>0</v>
      </c>
      <c r="J32" s="68">
        <f>ROUND('当年度'!J32/'当年度'!$L32*100,1)</f>
        <v>11.8</v>
      </c>
      <c r="K32" s="66">
        <f>ROUND('当年度'!K32/'当年度'!$L32*100,1)</f>
        <v>87</v>
      </c>
      <c r="M32" s="80">
        <v>6400818</v>
      </c>
      <c r="N32" s="80">
        <v>575260</v>
      </c>
      <c r="O32" s="77">
        <f>ROUND('当年度'!L32/M32*100,1)</f>
        <v>92.2</v>
      </c>
      <c r="Q32" s="180">
        <f>ROUND('当年度'!K32/'当年度'!$L32*100,2)</f>
        <v>86.96</v>
      </c>
    </row>
    <row r="33" spans="2:17" ht="19.5" customHeight="1">
      <c r="B33" s="25" t="s">
        <v>80</v>
      </c>
      <c r="C33" s="68">
        <f>ROUND('当年度'!C33/'当年度'!$L33*100,1)</f>
        <v>22.1</v>
      </c>
      <c r="D33" s="68">
        <f>ROUND('当年度'!D33/'当年度'!$L33*100,1)</f>
        <v>8.6</v>
      </c>
      <c r="E33" s="68">
        <f>ROUND('当年度'!E33/'当年度'!$L33*100,1)</f>
        <v>1.6</v>
      </c>
      <c r="F33" s="68">
        <f>ROUND('当年度'!F33/'当年度'!$L33*100,1)</f>
        <v>4.4</v>
      </c>
      <c r="G33" s="68">
        <f>ROUND('当年度'!G33/'当年度'!$L33*100,1)</f>
        <v>21.5</v>
      </c>
      <c r="H33" s="68">
        <f>ROUND('当年度'!H33/'当年度'!$L33*100,1)</f>
        <v>17.9</v>
      </c>
      <c r="I33" s="68">
        <f>ROUND('当年度'!I33/'当年度'!$L33*100,1)</f>
        <v>0</v>
      </c>
      <c r="J33" s="68">
        <f>ROUND('当年度'!J33/'当年度'!$L33*100,1)</f>
        <v>12.8</v>
      </c>
      <c r="K33" s="66">
        <f>ROUND('当年度'!K33/'当年度'!$L33*100,1)</f>
        <v>88.8</v>
      </c>
      <c r="M33" s="81">
        <v>3434657</v>
      </c>
      <c r="N33" s="81">
        <v>276251</v>
      </c>
      <c r="O33" s="77">
        <f>ROUND('当年度'!L33/M33*100,1)</f>
        <v>92.9</v>
      </c>
      <c r="Q33" s="180">
        <f>ROUND('当年度'!K33/'当年度'!$L33*100,2)</f>
        <v>88.79</v>
      </c>
    </row>
    <row r="34" spans="2:17" ht="19.5" customHeight="1">
      <c r="B34" s="24" t="s">
        <v>81</v>
      </c>
      <c r="C34" s="68">
        <f>ROUND('当年度'!C34/'当年度'!$L34*100,1)</f>
        <v>24.7</v>
      </c>
      <c r="D34" s="68">
        <f>ROUND('当年度'!D34/'当年度'!$L34*100,1)</f>
        <v>14.8</v>
      </c>
      <c r="E34" s="68">
        <f>ROUND('当年度'!E34/'当年度'!$L34*100,1)</f>
        <v>1</v>
      </c>
      <c r="F34" s="68">
        <f>ROUND('当年度'!F34/'当年度'!$L34*100,1)</f>
        <v>5.3</v>
      </c>
      <c r="G34" s="68">
        <f>ROUND('当年度'!G34/'当年度'!$L34*100,1)</f>
        <v>18.5</v>
      </c>
      <c r="H34" s="68">
        <f>ROUND('当年度'!H34/'当年度'!$L34*100,1)</f>
        <v>17.2</v>
      </c>
      <c r="I34" s="68">
        <f>ROUND('当年度'!I34/'当年度'!$L34*100,1)</f>
        <v>0</v>
      </c>
      <c r="J34" s="68">
        <f>ROUND('当年度'!J34/'当年度'!$L34*100,1)</f>
        <v>12.1</v>
      </c>
      <c r="K34" s="66">
        <f>ROUND('当年度'!K34/'当年度'!$L34*100,1)</f>
        <v>93.6</v>
      </c>
      <c r="M34" s="80">
        <v>4038279</v>
      </c>
      <c r="N34" s="80">
        <v>452147</v>
      </c>
      <c r="O34" s="77">
        <f>ROUND('当年度'!L34/M34*100,1)</f>
        <v>94.2</v>
      </c>
      <c r="Q34" s="180">
        <f>ROUND('当年度'!K34/'当年度'!$L34*100,2)</f>
        <v>93.62</v>
      </c>
    </row>
    <row r="35" spans="2:15" ht="21" customHeight="1">
      <c r="B35" s="27" t="s">
        <v>91</v>
      </c>
      <c r="C35" s="71">
        <f>ROUND('当年度'!C35/'当年度'!$L35*100,1)</f>
        <v>28</v>
      </c>
      <c r="D35" s="71">
        <f>ROUND('当年度'!D35/'当年度'!$L35*100,1)</f>
        <v>16.4</v>
      </c>
      <c r="E35" s="71">
        <f>ROUND('当年度'!E35/'当年度'!$L35*100,1)</f>
        <v>1.6</v>
      </c>
      <c r="F35" s="71">
        <f>ROUND('当年度'!F35/'当年度'!$L35*100,1)</f>
        <v>8.9</v>
      </c>
      <c r="G35" s="71">
        <f>ROUND('当年度'!G35/'当年度'!$L35*100,1)</f>
        <v>10.6</v>
      </c>
      <c r="H35" s="71">
        <f>ROUND('当年度'!H35/'当年度'!$L35*100,1)</f>
        <v>18.9</v>
      </c>
      <c r="I35" s="71">
        <f>ROUND('当年度'!I35/'当年度'!$L35*100,1)</f>
        <v>0.1</v>
      </c>
      <c r="J35" s="71">
        <f>ROUND('当年度'!J35/'当年度'!$L35*100,1)</f>
        <v>11.8</v>
      </c>
      <c r="K35" s="71">
        <f>ROUND('当年度'!K35/'当年度'!$L35*100,1)</f>
        <v>96.4</v>
      </c>
      <c r="M35" s="84">
        <f>SUM(M6:M19)</f>
        <v>372105948</v>
      </c>
      <c r="N35" s="84">
        <f>SUM(N6:N19)</f>
        <v>37822590</v>
      </c>
      <c r="O35" s="71">
        <f>ROUND('当年度'!L35/M35*100,1)</f>
        <v>93.9</v>
      </c>
    </row>
    <row r="36" spans="2:15" ht="21" customHeight="1">
      <c r="B36" s="27" t="s">
        <v>185</v>
      </c>
      <c r="C36" s="71">
        <f>ROUND('当年度'!C36/'当年度'!$L36*100,1)</f>
        <v>24.8</v>
      </c>
      <c r="D36" s="71">
        <f>ROUND('当年度'!D36/'当年度'!$L36*100,1)</f>
        <v>14.4</v>
      </c>
      <c r="E36" s="71">
        <f>ROUND('当年度'!E36/'当年度'!$L36*100,1)</f>
        <v>1.1</v>
      </c>
      <c r="F36" s="71">
        <f>ROUND('当年度'!F36/'当年度'!$L36*100,1)</f>
        <v>5</v>
      </c>
      <c r="G36" s="71">
        <f>ROUND('当年度'!G36/'当年度'!$L36*100,1)</f>
        <v>15.1</v>
      </c>
      <c r="H36" s="71">
        <f>ROUND('当年度'!H36/'当年度'!$L36*100,1)</f>
        <v>15.6</v>
      </c>
      <c r="I36" s="71">
        <f>ROUND('当年度'!I36/'当年度'!$L36*100,1)</f>
        <v>0.1</v>
      </c>
      <c r="J36" s="71">
        <f>ROUND('当年度'!J36/'当年度'!$L36*100,1)</f>
        <v>12.9</v>
      </c>
      <c r="K36" s="71">
        <f>ROUND('当年度'!K36/'当年度'!$L36*100,1)</f>
        <v>88.9</v>
      </c>
      <c r="M36" s="84">
        <f>SUM(M20:M34)</f>
        <v>69663531</v>
      </c>
      <c r="N36" s="84">
        <f>SUM(N20:N34)</f>
        <v>6870182</v>
      </c>
      <c r="O36" s="71">
        <f>ROUND('当年度'!L36/M36*100,1)</f>
        <v>92.4</v>
      </c>
    </row>
    <row r="37" spans="2:15" ht="21" customHeight="1">
      <c r="B37" s="27" t="s">
        <v>92</v>
      </c>
      <c r="C37" s="71">
        <f>ROUND('当年度'!C37/'当年度'!$L37*100,1)</f>
        <v>27.5</v>
      </c>
      <c r="D37" s="71">
        <f>ROUND('当年度'!D37/'当年度'!$L37*100,1)</f>
        <v>16.1</v>
      </c>
      <c r="E37" s="71">
        <f>ROUND('当年度'!E37/'当年度'!$L37*100,1)</f>
        <v>1.5</v>
      </c>
      <c r="F37" s="71">
        <f>ROUND('当年度'!F37/'当年度'!$L37*100,1)</f>
        <v>8.3</v>
      </c>
      <c r="G37" s="71">
        <f>ROUND('当年度'!G37/'当年度'!$L37*100,1)</f>
        <v>11.3</v>
      </c>
      <c r="H37" s="71">
        <f>ROUND('当年度'!H37/'当年度'!$L37*100,1)</f>
        <v>18.4</v>
      </c>
      <c r="I37" s="71">
        <f>ROUND('当年度'!I37/'当年度'!$L37*100,1)</f>
        <v>0.1</v>
      </c>
      <c r="J37" s="71">
        <f>ROUND('当年度'!J37/'当年度'!$L37*100,1)</f>
        <v>12</v>
      </c>
      <c r="K37" s="71">
        <f>ROUND('当年度'!K37/'当年度'!$L37*100,1)</f>
        <v>95.3</v>
      </c>
      <c r="M37" s="84">
        <f>SUM(M6:M34)</f>
        <v>441769479</v>
      </c>
      <c r="N37" s="84">
        <f>SUM(N6:N34)</f>
        <v>44692772</v>
      </c>
      <c r="O37" s="71">
        <f>ROUND('当年度'!L37/M37*100,1)</f>
        <v>93.7</v>
      </c>
    </row>
    <row r="38" spans="3:15" ht="17.25">
      <c r="C38" s="4" t="s">
        <v>99</v>
      </c>
      <c r="I38" s="4"/>
      <c r="K38" s="3"/>
      <c r="L38" s="3"/>
      <c r="O38" s="4" t="s">
        <v>99</v>
      </c>
    </row>
    <row r="39" spans="2:15" ht="17.25">
      <c r="B39" s="30" t="s">
        <v>101</v>
      </c>
      <c r="C39" s="2"/>
      <c r="D39" s="2"/>
      <c r="E39" s="2"/>
      <c r="F39" s="2"/>
      <c r="G39" s="2"/>
      <c r="H39" s="2"/>
      <c r="I39" s="2"/>
      <c r="K39" s="6" t="s">
        <v>86</v>
      </c>
      <c r="L39" s="3"/>
      <c r="O39" s="6" t="s">
        <v>86</v>
      </c>
    </row>
    <row r="40" spans="2:15" ht="21" customHeight="1">
      <c r="B40" s="27" t="s">
        <v>91</v>
      </c>
      <c r="C40" s="71">
        <f>ROUND(AVERAGE(C6:C19),1)</f>
        <v>28.6</v>
      </c>
      <c r="D40" s="71">
        <f aca="true" t="shared" si="0" ref="D40:K40">ROUND(AVERAGE(D6:D19),1)</f>
        <v>16</v>
      </c>
      <c r="E40" s="71">
        <f t="shared" si="0"/>
        <v>1.4</v>
      </c>
      <c r="F40" s="71">
        <f t="shared" si="0"/>
        <v>8.3</v>
      </c>
      <c r="G40" s="71">
        <f t="shared" si="0"/>
        <v>11.1</v>
      </c>
      <c r="H40" s="71">
        <f t="shared" si="0"/>
        <v>18.9</v>
      </c>
      <c r="I40" s="71">
        <f t="shared" si="0"/>
        <v>0.1</v>
      </c>
      <c r="J40" s="71">
        <f t="shared" si="0"/>
        <v>11.8</v>
      </c>
      <c r="K40" s="71">
        <f t="shared" si="0"/>
        <v>96.1</v>
      </c>
      <c r="M40" s="3"/>
      <c r="N40" s="12"/>
      <c r="O40" s="90">
        <f>ROUND(AVERAGE(O6:O19),1)</f>
        <v>93.7</v>
      </c>
    </row>
    <row r="41" spans="2:15" ht="21" customHeight="1">
      <c r="B41" s="27" t="s">
        <v>184</v>
      </c>
      <c r="C41" s="71">
        <f aca="true" t="shared" si="1" ref="C41:K41">ROUND(AVERAGE(C20:C34),1)</f>
        <v>24.6</v>
      </c>
      <c r="D41" s="71">
        <f t="shared" si="1"/>
        <v>14.2</v>
      </c>
      <c r="E41" s="71">
        <f t="shared" si="1"/>
        <v>1.1</v>
      </c>
      <c r="F41" s="71">
        <f t="shared" si="1"/>
        <v>4.8</v>
      </c>
      <c r="G41" s="71">
        <f t="shared" si="1"/>
        <v>15.5</v>
      </c>
      <c r="H41" s="71">
        <f t="shared" si="1"/>
        <v>15.4</v>
      </c>
      <c r="I41" s="71">
        <f t="shared" si="1"/>
        <v>0.1</v>
      </c>
      <c r="J41" s="71">
        <f t="shared" si="1"/>
        <v>12.8</v>
      </c>
      <c r="K41" s="71">
        <f t="shared" si="1"/>
        <v>88.3</v>
      </c>
      <c r="M41" s="3"/>
      <c r="N41" s="12"/>
      <c r="O41" s="90">
        <f>ROUND(AVERAGE(O20:O34),1)</f>
        <v>92.2</v>
      </c>
    </row>
    <row r="42" spans="2:15" ht="21" customHeight="1">
      <c r="B42" s="27" t="s">
        <v>92</v>
      </c>
      <c r="C42" s="71">
        <f aca="true" t="shared" si="2" ref="C42:K42">ROUND(AVERAGE(C6:C34),1)</f>
        <v>26.5</v>
      </c>
      <c r="D42" s="71">
        <f t="shared" si="2"/>
        <v>15.1</v>
      </c>
      <c r="E42" s="71">
        <f t="shared" si="2"/>
        <v>1.2</v>
      </c>
      <c r="F42" s="71">
        <f t="shared" si="2"/>
        <v>6.5</v>
      </c>
      <c r="G42" s="71">
        <f t="shared" si="2"/>
        <v>13.4</v>
      </c>
      <c r="H42" s="71">
        <f t="shared" si="2"/>
        <v>17.1</v>
      </c>
      <c r="I42" s="71">
        <f t="shared" si="2"/>
        <v>0.1</v>
      </c>
      <c r="J42" s="71">
        <f t="shared" si="2"/>
        <v>12.3</v>
      </c>
      <c r="K42" s="91">
        <f t="shared" si="2"/>
        <v>92.1</v>
      </c>
      <c r="M42" s="3"/>
      <c r="N42" s="12"/>
      <c r="O42" s="90">
        <f>ROUND(AVERAGE(O6:O34),1)</f>
        <v>92.9</v>
      </c>
    </row>
    <row r="43" spans="3:15" ht="17.25">
      <c r="C43" t="s">
        <v>102</v>
      </c>
      <c r="O43" t="s">
        <v>102</v>
      </c>
    </row>
  </sheetData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3" r:id="rId1"/>
  <headerFooter alignWithMargins="0">
    <oddHeader>&amp;L&amp;"ＭＳ ゴシック,標準"&amp;18９-２ 経常収支比率の状況（２２年度決算）※減収補てん債特例分、臨時財政対策債を含まず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Q43"/>
  <sheetViews>
    <sheetView showGridLines="0" view="pageBreakPreview" zoomScale="65" zoomScaleNormal="50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18" hidden="1" customWidth="1"/>
    <col min="2" max="2" width="11.66015625" style="18" customWidth="1"/>
    <col min="3" max="11" width="12.66015625" style="0" customWidth="1"/>
    <col min="12" max="12" width="2.66015625" style="0" customWidth="1"/>
    <col min="13" max="14" width="13.16015625" style="0" customWidth="1"/>
    <col min="15" max="15" width="11.66015625" style="0" customWidth="1"/>
    <col min="16" max="16" width="2.66015625" style="0" customWidth="1"/>
    <col min="17" max="17" width="10.66015625" style="0" customWidth="1"/>
  </cols>
  <sheetData>
    <row r="1" ht="17.25">
      <c r="B1" s="43" t="s">
        <v>97</v>
      </c>
    </row>
    <row r="2" spans="2:15" ht="17.25">
      <c r="B2" s="19"/>
      <c r="C2" s="2"/>
      <c r="D2" s="2"/>
      <c r="E2" s="2"/>
      <c r="F2" s="2"/>
      <c r="G2" s="2"/>
      <c r="H2" s="2"/>
      <c r="I2" s="6"/>
      <c r="K2" s="6" t="s">
        <v>86</v>
      </c>
      <c r="M2" s="6"/>
      <c r="N2" s="6"/>
      <c r="O2" s="6" t="s">
        <v>182</v>
      </c>
    </row>
    <row r="3" spans="2:15" ht="17.25">
      <c r="B3" s="20"/>
      <c r="C3" s="8"/>
      <c r="D3" s="8"/>
      <c r="E3" s="8"/>
      <c r="F3" s="8"/>
      <c r="G3" s="8"/>
      <c r="H3" s="8"/>
      <c r="I3" s="8"/>
      <c r="J3" s="8"/>
      <c r="K3" s="8"/>
      <c r="M3" s="44"/>
      <c r="N3" s="45"/>
      <c r="O3" s="8"/>
    </row>
    <row r="4" spans="2:15" ht="17.25">
      <c r="B4" s="21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87</v>
      </c>
      <c r="M4" s="9" t="s">
        <v>88</v>
      </c>
      <c r="N4" s="9" t="s">
        <v>124</v>
      </c>
      <c r="O4" s="9" t="s">
        <v>11</v>
      </c>
    </row>
    <row r="5" spans="2:15" ht="17.25">
      <c r="B5" s="22"/>
      <c r="C5" s="13"/>
      <c r="D5" s="13"/>
      <c r="E5" s="13"/>
      <c r="F5" s="13"/>
      <c r="G5" s="13"/>
      <c r="H5" s="13"/>
      <c r="I5" s="10" t="s">
        <v>12</v>
      </c>
      <c r="J5" s="13"/>
      <c r="K5" s="10" t="s">
        <v>89</v>
      </c>
      <c r="M5" s="13"/>
      <c r="N5" s="13" t="s">
        <v>125</v>
      </c>
      <c r="O5" s="10" t="s">
        <v>90</v>
      </c>
    </row>
    <row r="6" spans="2:17" ht="19.5" customHeight="1">
      <c r="B6" s="23" t="s">
        <v>15</v>
      </c>
      <c r="C6" s="74">
        <f>ROUND('前年度'!C6/'前年度'!$L6*100,1)</f>
        <v>31</v>
      </c>
      <c r="D6" s="74">
        <f>ROUND('前年度'!D6/'前年度'!$L6*100,1)</f>
        <v>17.4</v>
      </c>
      <c r="E6" s="74">
        <f>ROUND('前年度'!E6/'前年度'!$L6*100,1)</f>
        <v>1.3</v>
      </c>
      <c r="F6" s="74">
        <f>ROUND('前年度'!F6/'前年度'!$L6*100,1)</f>
        <v>7.7</v>
      </c>
      <c r="G6" s="74">
        <f>ROUND('前年度'!G6/'前年度'!$L6*100,1)</f>
        <v>4.1</v>
      </c>
      <c r="H6" s="74">
        <f>ROUND('前年度'!H6/'前年度'!$L6*100,1)</f>
        <v>20.1</v>
      </c>
      <c r="I6" s="74">
        <f>ROUND('前年度'!I6/'前年度'!$L6*100,1)</f>
        <v>0</v>
      </c>
      <c r="J6" s="74">
        <f>ROUND('前年度'!J6/'前年度'!$L6*100,1)</f>
        <v>16</v>
      </c>
      <c r="K6" s="75">
        <f>ROUND('前年度'!K6/('前年度'!$L6)*100,1)</f>
        <v>97.6</v>
      </c>
      <c r="M6" s="78">
        <v>64946399</v>
      </c>
      <c r="N6" s="78">
        <v>4199172</v>
      </c>
      <c r="O6" s="75">
        <f>ROUND('前年度'!L6/M6*100,1)</f>
        <v>93.4</v>
      </c>
      <c r="Q6" s="180"/>
    </row>
    <row r="7" spans="2:17" ht="19.5" customHeight="1">
      <c r="B7" s="24" t="s">
        <v>16</v>
      </c>
      <c r="C7" s="66">
        <f>ROUND('前年度'!C7/'前年度'!$L7*100,1)</f>
        <v>22.4</v>
      </c>
      <c r="D7" s="66">
        <f>ROUND('前年度'!D7/'前年度'!$L7*100,1)</f>
        <v>15.8</v>
      </c>
      <c r="E7" s="66">
        <f>ROUND('前年度'!E7/'前年度'!$L7*100,1)</f>
        <v>1.7</v>
      </c>
      <c r="F7" s="66">
        <f>ROUND('前年度'!F7/'前年度'!$L7*100,1)</f>
        <v>7.4</v>
      </c>
      <c r="G7" s="66">
        <f>ROUND('前年度'!G7/'前年度'!$L7*100,1)</f>
        <v>14.2</v>
      </c>
      <c r="H7" s="66">
        <f>ROUND('前年度'!H7/'前年度'!$L7*100,1)</f>
        <v>19.5</v>
      </c>
      <c r="I7" s="66">
        <f>ROUND('前年度'!I7/'前年度'!$L7*100,1)</f>
        <v>0</v>
      </c>
      <c r="J7" s="66">
        <f>ROUND('前年度'!J7/'前年度'!$L7*100,1)</f>
        <v>7.7</v>
      </c>
      <c r="K7" s="68">
        <f>ROUND('前年度'!K7/('前年度'!$L7)*100,1)</f>
        <v>88.5</v>
      </c>
      <c r="M7" s="80">
        <v>70323657</v>
      </c>
      <c r="N7" s="80">
        <v>3407933</v>
      </c>
      <c r="O7" s="68">
        <f>ROUND('前年度'!L7/M7*100,1)</f>
        <v>93.4</v>
      </c>
      <c r="Q7" s="180"/>
    </row>
    <row r="8" spans="2:17" ht="19.5" customHeight="1">
      <c r="B8" s="24" t="s">
        <v>17</v>
      </c>
      <c r="C8" s="68">
        <f>ROUND('前年度'!C8/'前年度'!$L8*100,1)</f>
        <v>30.8</v>
      </c>
      <c r="D8" s="68">
        <f>ROUND('前年度'!D8/'前年度'!$L8*100,1)</f>
        <v>14.6</v>
      </c>
      <c r="E8" s="68">
        <f>ROUND('前年度'!E8/'前年度'!$L8*100,1)</f>
        <v>0.8</v>
      </c>
      <c r="F8" s="68">
        <f>ROUND('前年度'!F8/'前年度'!$L8*100,1)</f>
        <v>9.1</v>
      </c>
      <c r="G8" s="68">
        <f>ROUND('前年度'!G8/'前年度'!$L8*100,1)</f>
        <v>11.2</v>
      </c>
      <c r="H8" s="68">
        <f>ROUND('前年度'!H8/'前年度'!$L8*100,1)</f>
        <v>19.4</v>
      </c>
      <c r="I8" s="68">
        <f>ROUND('前年度'!I8/'前年度'!$L8*100,1)</f>
        <v>0</v>
      </c>
      <c r="J8" s="68">
        <f>ROUND('前年度'!J8/'前年度'!$L8*100,1)</f>
        <v>10.4</v>
      </c>
      <c r="K8" s="68">
        <f>ROUND('前年度'!K8/('前年度'!$L8)*100,1)</f>
        <v>96.3</v>
      </c>
      <c r="M8" s="81">
        <v>28094374</v>
      </c>
      <c r="N8" s="81">
        <v>1928096</v>
      </c>
      <c r="O8" s="68">
        <f>ROUND('前年度'!L8/M8*100,1)</f>
        <v>92.7</v>
      </c>
      <c r="Q8" s="180"/>
    </row>
    <row r="9" spans="2:17" ht="19.5" customHeight="1">
      <c r="B9" s="25" t="s">
        <v>18</v>
      </c>
      <c r="C9" s="66">
        <f>ROUND('前年度'!C9/'前年度'!$L9*100,1)</f>
        <v>27.8</v>
      </c>
      <c r="D9" s="66">
        <f>ROUND('前年度'!D9/'前年度'!$L9*100,1)</f>
        <v>14.2</v>
      </c>
      <c r="E9" s="66">
        <f>ROUND('前年度'!E9/'前年度'!$L9*100,1)</f>
        <v>1.8</v>
      </c>
      <c r="F9" s="66">
        <f>ROUND('前年度'!F9/'前年度'!$L9*100,1)</f>
        <v>9.6</v>
      </c>
      <c r="G9" s="66">
        <f>ROUND('前年度'!G9/'前年度'!$L9*100,1)</f>
        <v>15.7</v>
      </c>
      <c r="H9" s="66">
        <f>ROUND('前年度'!H9/'前年度'!$L9*100,1)</f>
        <v>17.5</v>
      </c>
      <c r="I9" s="66">
        <f>ROUND('前年度'!I9/'前年度'!$L9*100,1)</f>
        <v>0.9</v>
      </c>
      <c r="J9" s="66">
        <f>ROUND('前年度'!J9/'前年度'!$L9*100,1)</f>
        <v>10.3</v>
      </c>
      <c r="K9" s="68">
        <f>ROUND('前年度'!K9/('前年度'!$L9)*100,1)</f>
        <v>97.6</v>
      </c>
      <c r="M9" s="81">
        <v>38417348</v>
      </c>
      <c r="N9" s="80">
        <v>2371489</v>
      </c>
      <c r="O9" s="68">
        <f>ROUND('前年度'!L9/M9*100,1)</f>
        <v>93.1</v>
      </c>
      <c r="Q9" s="180"/>
    </row>
    <row r="10" spans="2:17" ht="19.5" customHeight="1">
      <c r="B10" s="25" t="s">
        <v>19</v>
      </c>
      <c r="C10" s="66">
        <f>ROUND('前年度'!C10/'前年度'!$L10*100,1)</f>
        <v>32.6</v>
      </c>
      <c r="D10" s="66">
        <f>ROUND('前年度'!D10/'前年度'!$L10*100,1)</f>
        <v>17.3</v>
      </c>
      <c r="E10" s="66">
        <f>ROUND('前年度'!E10/'前年度'!$L10*100,1)</f>
        <v>1.1</v>
      </c>
      <c r="F10" s="66">
        <f>ROUND('前年度'!F10/'前年度'!$L10*100,1)</f>
        <v>8.4</v>
      </c>
      <c r="G10" s="66">
        <f>ROUND('前年度'!G10/'前年度'!$L10*100,1)</f>
        <v>11.5</v>
      </c>
      <c r="H10" s="66">
        <f>ROUND('前年度'!H10/'前年度'!$L10*100,1)</f>
        <v>16.1</v>
      </c>
      <c r="I10" s="66">
        <f>ROUND('前年度'!I10/'前年度'!$L10*100,1)</f>
        <v>0</v>
      </c>
      <c r="J10" s="66">
        <f>ROUND('前年度'!J10/'前年度'!$L10*100,1)</f>
        <v>14.5</v>
      </c>
      <c r="K10" s="68">
        <f>ROUND('前年度'!K10/('前年度'!$L10)*100,1)</f>
        <v>101.3</v>
      </c>
      <c r="M10" s="81">
        <v>28686761</v>
      </c>
      <c r="N10" s="80">
        <v>1870120</v>
      </c>
      <c r="O10" s="68">
        <f>ROUND('前年度'!L10/M10*100,1)</f>
        <v>92.8</v>
      </c>
      <c r="Q10" s="180"/>
    </row>
    <row r="11" spans="2:17" ht="19.5" customHeight="1">
      <c r="B11" s="25" t="s">
        <v>21</v>
      </c>
      <c r="C11" s="66">
        <f>ROUND('前年度'!C11/'前年度'!$L11*100,1)</f>
        <v>33.2</v>
      </c>
      <c r="D11" s="66">
        <f>ROUND('前年度'!D11/'前年度'!$L11*100,1)</f>
        <v>19.1</v>
      </c>
      <c r="E11" s="66">
        <f>ROUND('前年度'!E11/'前年度'!$L11*100,1)</f>
        <v>2.3</v>
      </c>
      <c r="F11" s="66">
        <f>ROUND('前年度'!F11/'前年度'!$L11*100,1)</f>
        <v>11.8</v>
      </c>
      <c r="G11" s="66">
        <f>ROUND('前年度'!G11/'前年度'!$L11*100,1)</f>
        <v>3.8</v>
      </c>
      <c r="H11" s="66">
        <f>ROUND('前年度'!H11/'前年度'!$L11*100,1)</f>
        <v>18.8</v>
      </c>
      <c r="I11" s="66">
        <f>ROUND('前年度'!I11/'前年度'!$L11*100,1)</f>
        <v>0</v>
      </c>
      <c r="J11" s="66">
        <f>ROUND('前年度'!J11/'前年度'!$L11*100,1)</f>
        <v>8.5</v>
      </c>
      <c r="K11" s="68">
        <f>ROUND('前年度'!K11/('前年度'!$L11)*100,1)</f>
        <v>97.5</v>
      </c>
      <c r="M11" s="81">
        <v>36103637</v>
      </c>
      <c r="N11" s="80">
        <v>2144048</v>
      </c>
      <c r="O11" s="68">
        <f>ROUND('前年度'!L11/M11*100,1)</f>
        <v>88.3</v>
      </c>
      <c r="Q11" s="180"/>
    </row>
    <row r="12" spans="2:17" ht="19.5" customHeight="1">
      <c r="B12" s="25" t="s">
        <v>22</v>
      </c>
      <c r="C12" s="66">
        <f>ROUND('前年度'!C12/'前年度'!$L12*100,1)</f>
        <v>29.7</v>
      </c>
      <c r="D12" s="66">
        <f>ROUND('前年度'!D12/'前年度'!$L12*100,1)</f>
        <v>13.5</v>
      </c>
      <c r="E12" s="66">
        <f>ROUND('前年度'!E12/'前年度'!$L12*100,1)</f>
        <v>1.6</v>
      </c>
      <c r="F12" s="66">
        <f>ROUND('前年度'!F12/'前年度'!$L12*100,1)</f>
        <v>8.4</v>
      </c>
      <c r="G12" s="66">
        <f>ROUND('前年度'!G12/'前年度'!$L12*100,1)</f>
        <v>17.9</v>
      </c>
      <c r="H12" s="66">
        <f>ROUND('前年度'!H12/'前年度'!$L12*100,1)</f>
        <v>18.9</v>
      </c>
      <c r="I12" s="66">
        <f>ROUND('前年度'!I12/'前年度'!$L12*100,1)</f>
        <v>0.1</v>
      </c>
      <c r="J12" s="66">
        <f>ROUND('前年度'!J12/'前年度'!$L12*100,1)</f>
        <v>11.8</v>
      </c>
      <c r="K12" s="68">
        <f>ROUND('前年度'!K12/('前年度'!$L12)*100,1)</f>
        <v>101.8</v>
      </c>
      <c r="M12" s="81">
        <v>15385082</v>
      </c>
      <c r="N12" s="80">
        <v>985065</v>
      </c>
      <c r="O12" s="68">
        <f>ROUND('前年度'!L12/M12*100,1)</f>
        <v>91.8</v>
      </c>
      <c r="Q12" s="180"/>
    </row>
    <row r="13" spans="2:17" ht="19.5" customHeight="1">
      <c r="B13" s="25" t="s">
        <v>23</v>
      </c>
      <c r="C13" s="66">
        <f>ROUND('前年度'!C13/'前年度'!$L13*100,1)</f>
        <v>27.8</v>
      </c>
      <c r="D13" s="66">
        <f>ROUND('前年度'!D13/'前年度'!$L13*100,1)</f>
        <v>16.3</v>
      </c>
      <c r="E13" s="66">
        <f>ROUND('前年度'!E13/'前年度'!$L13*100,1)</f>
        <v>0.9</v>
      </c>
      <c r="F13" s="66">
        <f>ROUND('前年度'!F13/'前年度'!$L13*100,1)</f>
        <v>10.2</v>
      </c>
      <c r="G13" s="66">
        <f>ROUND('前年度'!G13/'前年度'!$L13*100,1)</f>
        <v>17.8</v>
      </c>
      <c r="H13" s="66">
        <f>ROUND('前年度'!H13/'前年度'!$L13*100,1)</f>
        <v>19.1</v>
      </c>
      <c r="I13" s="66">
        <f>ROUND('前年度'!I13/'前年度'!$L13*100,1)</f>
        <v>0.1</v>
      </c>
      <c r="J13" s="66">
        <f>ROUND('前年度'!J13/'前年度'!$L13*100,1)</f>
        <v>6.9</v>
      </c>
      <c r="K13" s="68">
        <f>ROUND('前年度'!K13/('前年度'!$L13)*100,1)</f>
        <v>99</v>
      </c>
      <c r="M13" s="81">
        <v>5741750</v>
      </c>
      <c r="N13" s="80">
        <v>341143</v>
      </c>
      <c r="O13" s="68">
        <f>ROUND('前年度'!L13/M13*100,1)</f>
        <v>93.4</v>
      </c>
      <c r="Q13" s="180"/>
    </row>
    <row r="14" spans="2:17" ht="19.5" customHeight="1">
      <c r="B14" s="25" t="s">
        <v>24</v>
      </c>
      <c r="C14" s="66">
        <f>ROUND('前年度'!C14/'前年度'!$L14*100,1)</f>
        <v>24.4</v>
      </c>
      <c r="D14" s="66">
        <f>ROUND('前年度'!D14/'前年度'!$L14*100,1)</f>
        <v>19.5</v>
      </c>
      <c r="E14" s="66">
        <f>ROUND('前年度'!E14/'前年度'!$L14*100,1)</f>
        <v>1.2</v>
      </c>
      <c r="F14" s="66">
        <f>ROUND('前年度'!F14/'前年度'!$L14*100,1)</f>
        <v>4.2</v>
      </c>
      <c r="G14" s="66">
        <f>ROUND('前年度'!G14/'前年度'!$L14*100,1)</f>
        <v>3.6</v>
      </c>
      <c r="H14" s="66">
        <f>ROUND('前年度'!H14/'前年度'!$L14*100,1)</f>
        <v>16.2</v>
      </c>
      <c r="I14" s="66">
        <f>ROUND('前年度'!I14/'前年度'!$L14*100,1)</f>
        <v>0</v>
      </c>
      <c r="J14" s="66">
        <f>ROUND('前年度'!J14/'前年度'!$L14*100,1)</f>
        <v>11.1</v>
      </c>
      <c r="K14" s="68">
        <f>ROUND('前年度'!K14/('前年度'!$L14)*100,1)</f>
        <v>80.2</v>
      </c>
      <c r="M14" s="81">
        <v>15810521</v>
      </c>
      <c r="N14" s="80">
        <v>735832</v>
      </c>
      <c r="O14" s="68">
        <f>ROUND('前年度'!L14/M14*100,1)</f>
        <v>93.1</v>
      </c>
      <c r="Q14" s="180"/>
    </row>
    <row r="15" spans="2:17" ht="19.5" customHeight="1">
      <c r="B15" s="25" t="s">
        <v>25</v>
      </c>
      <c r="C15" s="66">
        <f>ROUND('前年度'!C15/'前年度'!$L15*100,1)</f>
        <v>37.8</v>
      </c>
      <c r="D15" s="66">
        <f>ROUND('前年度'!D15/'前年度'!$L15*100,1)</f>
        <v>14.2</v>
      </c>
      <c r="E15" s="66">
        <f>ROUND('前年度'!E15/'前年度'!$L15*100,1)</f>
        <v>0.4</v>
      </c>
      <c r="F15" s="66">
        <f>ROUND('前年度'!F15/'前年度'!$L15*100,1)</f>
        <v>6.3</v>
      </c>
      <c r="G15" s="66">
        <f>ROUND('前年度'!G15/'前年度'!$L15*100,1)</f>
        <v>5.2</v>
      </c>
      <c r="H15" s="66">
        <f>ROUND('前年度'!H15/'前年度'!$L15*100,1)</f>
        <v>19</v>
      </c>
      <c r="I15" s="66">
        <f>ROUND('前年度'!I15/'前年度'!$L15*100,1)</f>
        <v>0</v>
      </c>
      <c r="J15" s="66">
        <f>ROUND('前年度'!J15/'前年度'!$L15*100,1)</f>
        <v>7.5</v>
      </c>
      <c r="K15" s="68">
        <f>ROUND('前年度'!K15/('前年度'!$L15)*100,1)</f>
        <v>90.3</v>
      </c>
      <c r="M15" s="81">
        <v>6154244</v>
      </c>
      <c r="N15" s="80">
        <v>341830</v>
      </c>
      <c r="O15" s="68">
        <f>ROUND('前年度'!L15/M15*100,1)</f>
        <v>96.3</v>
      </c>
      <c r="Q15" s="180"/>
    </row>
    <row r="16" spans="2:17" ht="19.5" customHeight="1">
      <c r="B16" s="24" t="s">
        <v>26</v>
      </c>
      <c r="C16" s="68">
        <f>ROUND('前年度'!C16/'前年度'!$L16*100,1)</f>
        <v>35</v>
      </c>
      <c r="D16" s="68">
        <f>ROUND('前年度'!D16/'前年度'!$L16*100,1)</f>
        <v>12</v>
      </c>
      <c r="E16" s="68">
        <f>ROUND('前年度'!E16/'前年度'!$L16*100,1)</f>
        <v>0.7</v>
      </c>
      <c r="F16" s="68">
        <f>ROUND('前年度'!F16/'前年度'!$L16*100,1)</f>
        <v>5.6</v>
      </c>
      <c r="G16" s="68">
        <f>ROUND('前年度'!G16/'前年度'!$L16*100,1)</f>
        <v>5.6</v>
      </c>
      <c r="H16" s="68">
        <f>ROUND('前年度'!H16/'前年度'!$L16*100,1)</f>
        <v>20.8</v>
      </c>
      <c r="I16" s="68">
        <f>ROUND('前年度'!I16/'前年度'!$L16*100,1)</f>
        <v>0</v>
      </c>
      <c r="J16" s="68">
        <f>ROUND('前年度'!J16/'前年度'!$L16*100,1)</f>
        <v>11.7</v>
      </c>
      <c r="K16" s="68">
        <f>ROUND('前年度'!K16/('前年度'!$L16)*100,1)</f>
        <v>91.3</v>
      </c>
      <c r="M16" s="81">
        <v>6713716</v>
      </c>
      <c r="N16" s="81">
        <v>415534</v>
      </c>
      <c r="O16" s="68">
        <f>ROUND('前年度'!L16/M16*100,1)</f>
        <v>94.4</v>
      </c>
      <c r="Q16" s="180"/>
    </row>
    <row r="17" spans="2:17" ht="19.5" customHeight="1">
      <c r="B17" s="25" t="s">
        <v>111</v>
      </c>
      <c r="C17" s="68">
        <f>ROUND('前年度'!C17/'前年度'!$L17*100,1)</f>
        <v>23.2</v>
      </c>
      <c r="D17" s="68">
        <f>ROUND('前年度'!D17/'前年度'!$L17*100,1)</f>
        <v>20.8</v>
      </c>
      <c r="E17" s="68">
        <f>ROUND('前年度'!E17/'前年度'!$L17*100,1)</f>
        <v>1</v>
      </c>
      <c r="F17" s="68">
        <f>ROUND('前年度'!F17/'前年度'!$L17*100,1)</f>
        <v>3.6</v>
      </c>
      <c r="G17" s="68">
        <f>ROUND('前年度'!G17/'前年度'!$L17*100,1)</f>
        <v>17.6</v>
      </c>
      <c r="H17" s="68">
        <f>ROUND('前年度'!H17/'前年度'!$L17*100,1)</f>
        <v>18.5</v>
      </c>
      <c r="I17" s="68">
        <f>ROUND('前年度'!I17/'前年度'!$L17*100,1)</f>
        <v>0</v>
      </c>
      <c r="J17" s="68">
        <f>ROUND('前年度'!J17/'前年度'!$L17*100,1)</f>
        <v>14.7</v>
      </c>
      <c r="K17" s="68">
        <f>ROUND('前年度'!K17/('前年度'!$L17)*100,1)</f>
        <v>99.5</v>
      </c>
      <c r="M17" s="81">
        <v>13403980</v>
      </c>
      <c r="N17" s="80">
        <v>939029</v>
      </c>
      <c r="O17" s="68">
        <f>ROUND('前年度'!L17/M17*100,1)</f>
        <v>87.4</v>
      </c>
      <c r="Q17" s="180"/>
    </row>
    <row r="18" spans="2:17" ht="19.5" customHeight="1">
      <c r="B18" s="25" t="s">
        <v>112</v>
      </c>
      <c r="C18" s="68">
        <f>ROUND('前年度'!C18/'前年度'!$L18*100,1)</f>
        <v>29.1</v>
      </c>
      <c r="D18" s="68">
        <f>ROUND('前年度'!D18/'前年度'!$L18*100,1)</f>
        <v>10.4</v>
      </c>
      <c r="E18" s="68">
        <f>ROUND('前年度'!E18/'前年度'!$L18*100,1)</f>
        <v>0.9</v>
      </c>
      <c r="F18" s="68">
        <f>ROUND('前年度'!F18/'前年度'!$L18*100,1)</f>
        <v>6.4</v>
      </c>
      <c r="G18" s="68">
        <f>ROUND('前年度'!G18/'前年度'!$L18*100,1)</f>
        <v>17.4</v>
      </c>
      <c r="H18" s="68">
        <f>ROUND('前年度'!H18/'前年度'!$L18*100,1)</f>
        <v>20</v>
      </c>
      <c r="I18" s="68">
        <f>ROUND('前年度'!I18/'前年度'!$L18*100,1)</f>
        <v>0</v>
      </c>
      <c r="J18" s="68">
        <f>ROUND('前年度'!J18/'前年度'!$L18*100,1)</f>
        <v>11.4</v>
      </c>
      <c r="K18" s="68">
        <f>ROUND('前年度'!K18/('前年度'!$L18)*100,1)</f>
        <v>95.7</v>
      </c>
      <c r="M18" s="81">
        <v>15972947</v>
      </c>
      <c r="N18" s="80">
        <v>1158532</v>
      </c>
      <c r="O18" s="68">
        <f>ROUND('前年度'!L18/M18*100,1)</f>
        <v>92.2</v>
      </c>
      <c r="Q18" s="180"/>
    </row>
    <row r="19" spans="2:17" ht="19.5" customHeight="1">
      <c r="B19" s="26" t="s">
        <v>113</v>
      </c>
      <c r="C19" s="69">
        <f>ROUND('前年度'!C19/'前年度'!$L19*100,1)</f>
        <v>31.2</v>
      </c>
      <c r="D19" s="69">
        <f>ROUND('前年度'!D19/'前年度'!$L19*100,1)</f>
        <v>17.1</v>
      </c>
      <c r="E19" s="69">
        <f>ROUND('前年度'!E19/'前年度'!$L19*100,1)</f>
        <v>2.3</v>
      </c>
      <c r="F19" s="69">
        <f>ROUND('前年度'!F19/'前年度'!$L19*100,1)</f>
        <v>7.1</v>
      </c>
      <c r="G19" s="69">
        <f>ROUND('前年度'!G19/'前年度'!$L19*100,1)</f>
        <v>8.9</v>
      </c>
      <c r="H19" s="69">
        <f>ROUND('前年度'!H19/'前年度'!$L19*100,1)</f>
        <v>24.3</v>
      </c>
      <c r="I19" s="69">
        <f>ROUND('前年度'!I19/'前年度'!$L19*100,1)</f>
        <v>0</v>
      </c>
      <c r="J19" s="69">
        <f>ROUND('前年度'!J19/'前年度'!$L19*100,1)</f>
        <v>9.8</v>
      </c>
      <c r="K19" s="76">
        <f>ROUND('前年度'!K19/('前年度'!$L19)*100,1)</f>
        <v>100.6</v>
      </c>
      <c r="M19" s="83">
        <v>28052141</v>
      </c>
      <c r="N19" s="83">
        <v>1702729</v>
      </c>
      <c r="O19" s="69">
        <f>ROUND('前年度'!L19/M19*100,1)</f>
        <v>90.7</v>
      </c>
      <c r="Q19" s="180"/>
    </row>
    <row r="20" spans="2:17" ht="19.5" customHeight="1">
      <c r="B20" s="25" t="s">
        <v>30</v>
      </c>
      <c r="C20" s="68">
        <f>ROUND('前年度'!C20/'前年度'!$L20*100,1)</f>
        <v>26.5</v>
      </c>
      <c r="D20" s="68">
        <f>ROUND('前年度'!D20/'前年度'!$L20*100,1)</f>
        <v>13.7</v>
      </c>
      <c r="E20" s="68">
        <f>ROUND('前年度'!E20/'前年度'!$L20*100,1)</f>
        <v>0</v>
      </c>
      <c r="F20" s="68">
        <f>ROUND('前年度'!F20/'前年度'!$L20*100,1)</f>
        <v>2.4</v>
      </c>
      <c r="G20" s="68">
        <f>ROUND('前年度'!G20/'前年度'!$L20*100,1)</f>
        <v>15</v>
      </c>
      <c r="H20" s="68">
        <f>ROUND('前年度'!H20/'前年度'!$L20*100,1)</f>
        <v>11.9</v>
      </c>
      <c r="I20" s="68">
        <f>ROUND('前年度'!I20/'前年度'!$L20*100,1)</f>
        <v>0</v>
      </c>
      <c r="J20" s="68">
        <f>ROUND('前年度'!J20/'前年度'!$L20*100,1)</f>
        <v>18.5</v>
      </c>
      <c r="K20" s="75">
        <f>ROUND('前年度'!K20/('前年度'!$L20)*100,1)</f>
        <v>88</v>
      </c>
      <c r="M20" s="81">
        <v>1984610</v>
      </c>
      <c r="N20" s="80">
        <v>188628</v>
      </c>
      <c r="O20" s="66">
        <f>ROUND('前年度'!L20/M20*100,1)</f>
        <v>89.7</v>
      </c>
      <c r="Q20" s="180"/>
    </row>
    <row r="21" spans="2:17" ht="19.5" customHeight="1">
      <c r="B21" s="25" t="s">
        <v>34</v>
      </c>
      <c r="C21" s="68">
        <f>ROUND('前年度'!C21/'前年度'!$L21*100,1)</f>
        <v>28.6</v>
      </c>
      <c r="D21" s="68">
        <f>ROUND('前年度'!D21/'前年度'!$L21*100,1)</f>
        <v>16.5</v>
      </c>
      <c r="E21" s="68">
        <f>ROUND('前年度'!E21/'前年度'!$L21*100,1)</f>
        <v>0.9</v>
      </c>
      <c r="F21" s="68">
        <f>ROUND('前年度'!F21/'前年度'!$L21*100,1)</f>
        <v>5.1</v>
      </c>
      <c r="G21" s="68">
        <f>ROUND('前年度'!G21/'前年度'!$L21*100,1)</f>
        <v>18.3</v>
      </c>
      <c r="H21" s="68">
        <f>ROUND('前年度'!H21/'前年度'!$L21*100,1)</f>
        <v>10.9</v>
      </c>
      <c r="I21" s="68">
        <f>ROUND('前年度'!I21/'前年度'!$L21*100,1)</f>
        <v>0</v>
      </c>
      <c r="J21" s="68">
        <f>ROUND('前年度'!J21/'前年度'!$L21*100,1)</f>
        <v>7.3</v>
      </c>
      <c r="K21" s="68">
        <f>ROUND('前年度'!K21/('前年度'!$L21)*100,1)</f>
        <v>87.6</v>
      </c>
      <c r="M21" s="81">
        <v>5196560</v>
      </c>
      <c r="N21" s="80">
        <v>378866</v>
      </c>
      <c r="O21" s="68">
        <f>ROUND('前年度'!L21/M21*100,1)</f>
        <v>91</v>
      </c>
      <c r="Q21" s="180"/>
    </row>
    <row r="22" spans="2:17" ht="19.5" customHeight="1">
      <c r="B22" s="25" t="s">
        <v>36</v>
      </c>
      <c r="C22" s="68">
        <f>ROUND('前年度'!C22/'前年度'!$L22*100,1)</f>
        <v>30.8</v>
      </c>
      <c r="D22" s="68">
        <f>ROUND('前年度'!D22/'前年度'!$L22*100,1)</f>
        <v>22.2</v>
      </c>
      <c r="E22" s="68">
        <f>ROUND('前年度'!E22/'前年度'!$L22*100,1)</f>
        <v>2.4</v>
      </c>
      <c r="F22" s="68">
        <f>ROUND('前年度'!F22/'前年度'!$L22*100,1)</f>
        <v>5.7</v>
      </c>
      <c r="G22" s="68">
        <f>ROUND('前年度'!G22/'前年度'!$L22*100,1)</f>
        <v>8.6</v>
      </c>
      <c r="H22" s="68">
        <f>ROUND('前年度'!H22/'前年度'!$L22*100,1)</f>
        <v>10.5</v>
      </c>
      <c r="I22" s="68">
        <f>ROUND('前年度'!I22/'前年度'!$L22*100,1)</f>
        <v>0.1</v>
      </c>
      <c r="J22" s="68">
        <f>ROUND('前年度'!J22/'前年度'!$L22*100,1)</f>
        <v>15.9</v>
      </c>
      <c r="K22" s="68">
        <f>ROUND('前年度'!K22/('前年度'!$L22)*100,1)</f>
        <v>96.3</v>
      </c>
      <c r="M22" s="81">
        <v>7771600</v>
      </c>
      <c r="N22" s="80">
        <v>504827</v>
      </c>
      <c r="O22" s="68">
        <f>ROUND('前年度'!L22/M22*100,1)</f>
        <v>90.7</v>
      </c>
      <c r="Q22" s="180"/>
    </row>
    <row r="23" spans="2:17" ht="19.5" customHeight="1">
      <c r="B23" s="25" t="s">
        <v>38</v>
      </c>
      <c r="C23" s="68">
        <f>ROUND('前年度'!C23/'前年度'!$L23*100,1)</f>
        <v>26.3</v>
      </c>
      <c r="D23" s="68">
        <f>ROUND('前年度'!D23/'前年度'!$L23*100,1)</f>
        <v>21.9</v>
      </c>
      <c r="E23" s="68">
        <f>ROUND('前年度'!E23/'前年度'!$L23*100,1)</f>
        <v>0.3</v>
      </c>
      <c r="F23" s="68">
        <f>ROUND('前年度'!F23/'前年度'!$L23*100,1)</f>
        <v>3.3</v>
      </c>
      <c r="G23" s="68">
        <f>ROUND('前年度'!G23/'前年度'!$L23*100,1)</f>
        <v>13.6</v>
      </c>
      <c r="H23" s="68">
        <f>ROUND('前年度'!H23/'前年度'!$L23*100,1)</f>
        <v>12.2</v>
      </c>
      <c r="I23" s="68">
        <f>ROUND('前年度'!I23/'前年度'!$L23*100,1)</f>
        <v>0</v>
      </c>
      <c r="J23" s="68">
        <f>ROUND('前年度'!J23/'前年度'!$L23*100,1)</f>
        <v>14.5</v>
      </c>
      <c r="K23" s="68">
        <f>ROUND('前年度'!K23/('前年度'!$L23)*100,1)</f>
        <v>92.2</v>
      </c>
      <c r="M23" s="81">
        <v>2523636</v>
      </c>
      <c r="N23" s="80">
        <v>190807</v>
      </c>
      <c r="O23" s="68">
        <f>ROUND('前年度'!L23/M23*100,1)</f>
        <v>87.3</v>
      </c>
      <c r="Q23" s="180"/>
    </row>
    <row r="24" spans="2:17" ht="19.5" customHeight="1">
      <c r="B24" s="25" t="s">
        <v>39</v>
      </c>
      <c r="C24" s="68">
        <f>ROUND('前年度'!C24/'前年度'!$L24*100,1)</f>
        <v>15.7</v>
      </c>
      <c r="D24" s="68">
        <f>ROUND('前年度'!D24/'前年度'!$L24*100,1)</f>
        <v>14.4</v>
      </c>
      <c r="E24" s="68">
        <f>ROUND('前年度'!E24/'前年度'!$L24*100,1)</f>
        <v>0.2</v>
      </c>
      <c r="F24" s="68">
        <f>ROUND('前年度'!F24/'前年度'!$L24*100,1)</f>
        <v>3.8</v>
      </c>
      <c r="G24" s="68">
        <f>ROUND('前年度'!G24/'前年度'!$L24*100,1)</f>
        <v>12.2</v>
      </c>
      <c r="H24" s="68">
        <f>ROUND('前年度'!H24/'前年度'!$L24*100,1)</f>
        <v>2.7</v>
      </c>
      <c r="I24" s="68">
        <f>ROUND('前年度'!I24/'前年度'!$L24*100,1)</f>
        <v>0</v>
      </c>
      <c r="J24" s="68">
        <f>ROUND('前年度'!J24/'前年度'!$L24*100,1)</f>
        <v>20.3</v>
      </c>
      <c r="K24" s="68">
        <f>ROUND('前年度'!K24/('前年度'!$L24)*100,1)</f>
        <v>69.3</v>
      </c>
      <c r="M24" s="81">
        <v>5257482</v>
      </c>
      <c r="N24" s="80">
        <v>257145</v>
      </c>
      <c r="O24" s="68">
        <f>ROUND('前年度'!L24/M24*100,1)</f>
        <v>95.3</v>
      </c>
      <c r="Q24" s="180"/>
    </row>
    <row r="25" spans="2:17" ht="19.5" customHeight="1">
      <c r="B25" s="24" t="s">
        <v>53</v>
      </c>
      <c r="C25" s="68">
        <f>ROUND('前年度'!C25/'前年度'!$L25*100,1)</f>
        <v>24.1</v>
      </c>
      <c r="D25" s="68">
        <f>ROUND('前年度'!D25/'前年度'!$L25*100,1)</f>
        <v>16.3</v>
      </c>
      <c r="E25" s="68">
        <f>ROUND('前年度'!E25/'前年度'!$L25*100,1)</f>
        <v>2</v>
      </c>
      <c r="F25" s="68">
        <f>ROUND('前年度'!F25/'前年度'!$L25*100,1)</f>
        <v>5.2</v>
      </c>
      <c r="G25" s="68">
        <f>ROUND('前年度'!G25/'前年度'!$L25*100,1)</f>
        <v>22.8</v>
      </c>
      <c r="H25" s="68">
        <f>ROUND('前年度'!H25/'前年度'!$L25*100,1)</f>
        <v>15.7</v>
      </c>
      <c r="I25" s="68">
        <f>ROUND('前年度'!I25/'前年度'!$L25*100,1)</f>
        <v>0</v>
      </c>
      <c r="J25" s="68">
        <f>ROUND('前年度'!J25/'前年度'!$L25*100,1)</f>
        <v>11.4</v>
      </c>
      <c r="K25" s="68">
        <f>ROUND('前年度'!K25/('前年度'!$L25)*100,1)</f>
        <v>97.4</v>
      </c>
      <c r="M25" s="81">
        <v>5263763</v>
      </c>
      <c r="N25" s="81">
        <v>381934</v>
      </c>
      <c r="O25" s="68">
        <f>ROUND('前年度'!L25/M25*100,1)</f>
        <v>88.9</v>
      </c>
      <c r="Q25" s="180"/>
    </row>
    <row r="26" spans="2:17" ht="19.5" customHeight="1">
      <c r="B26" s="25" t="s">
        <v>54</v>
      </c>
      <c r="C26" s="68">
        <f>ROUND('前年度'!C26/'前年度'!$L26*100,1)</f>
        <v>25.9</v>
      </c>
      <c r="D26" s="68">
        <f>ROUND('前年度'!D26/'前年度'!$L26*100,1)</f>
        <v>9</v>
      </c>
      <c r="E26" s="68">
        <f>ROUND('前年度'!E26/'前年度'!$L26*100,1)</f>
        <v>0.9</v>
      </c>
      <c r="F26" s="68">
        <f>ROUND('前年度'!F26/'前年度'!$L26*100,1)</f>
        <v>7.1</v>
      </c>
      <c r="G26" s="68">
        <f>ROUND('前年度'!G26/'前年度'!$L26*100,1)</f>
        <v>13.1</v>
      </c>
      <c r="H26" s="68">
        <f>ROUND('前年度'!H26/'前年度'!$L26*100,1)</f>
        <v>16.2</v>
      </c>
      <c r="I26" s="68">
        <f>ROUND('前年度'!I26/'前年度'!$L26*100,1)</f>
        <v>0.7</v>
      </c>
      <c r="J26" s="68">
        <f>ROUND('前年度'!J26/'前年度'!$L26*100,1)</f>
        <v>11.8</v>
      </c>
      <c r="K26" s="68">
        <f>ROUND('前年度'!K26/('前年度'!$L26)*100,1)</f>
        <v>84.7</v>
      </c>
      <c r="M26" s="81">
        <v>4951765</v>
      </c>
      <c r="N26" s="80">
        <v>337590</v>
      </c>
      <c r="O26" s="68">
        <f>ROUND('前年度'!L26/M26*100,1)</f>
        <v>92</v>
      </c>
      <c r="Q26" s="180"/>
    </row>
    <row r="27" spans="2:17" ht="19.5" customHeight="1">
      <c r="B27" s="24" t="s">
        <v>55</v>
      </c>
      <c r="C27" s="68">
        <f>ROUND('前年度'!C27/'前年度'!$L27*100,1)</f>
        <v>24.2</v>
      </c>
      <c r="D27" s="68">
        <f>ROUND('前年度'!D27/'前年度'!$L27*100,1)</f>
        <v>10.5</v>
      </c>
      <c r="E27" s="68">
        <f>ROUND('前年度'!E27/'前年度'!$L27*100,1)</f>
        <v>0.3</v>
      </c>
      <c r="F27" s="68">
        <f>ROUND('前年度'!F27/'前年度'!$L27*100,1)</f>
        <v>4.6</v>
      </c>
      <c r="G27" s="68">
        <f>ROUND('前年度'!G27/'前年度'!$L27*100,1)</f>
        <v>22.5</v>
      </c>
      <c r="H27" s="68">
        <f>ROUND('前年度'!H27/'前年度'!$L27*100,1)</f>
        <v>23</v>
      </c>
      <c r="I27" s="68">
        <f>ROUND('前年度'!I27/'前年度'!$L27*100,1)</f>
        <v>0</v>
      </c>
      <c r="J27" s="68">
        <f>ROUND('前年度'!J27/'前年度'!$L27*100,1)</f>
        <v>11.7</v>
      </c>
      <c r="K27" s="68">
        <f>ROUND('前年度'!K27/('前年度'!$L27)*100,1)</f>
        <v>96.8</v>
      </c>
      <c r="M27" s="81">
        <v>4576402</v>
      </c>
      <c r="N27" s="81">
        <v>360756</v>
      </c>
      <c r="O27" s="68">
        <f>ROUND('前年度'!L27/M27*100,1)</f>
        <v>91.7</v>
      </c>
      <c r="Q27" s="180"/>
    </row>
    <row r="28" spans="2:17" ht="19.5" customHeight="1">
      <c r="B28" s="25" t="s">
        <v>58</v>
      </c>
      <c r="C28" s="68">
        <f>ROUND('前年度'!C28/'前年度'!$L28*100,1)</f>
        <v>26.1</v>
      </c>
      <c r="D28" s="68">
        <f>ROUND('前年度'!D28/'前年度'!$L28*100,1)</f>
        <v>15.3</v>
      </c>
      <c r="E28" s="68">
        <f>ROUND('前年度'!E28/'前年度'!$L28*100,1)</f>
        <v>0.8</v>
      </c>
      <c r="F28" s="68">
        <f>ROUND('前年度'!F28/'前年度'!$L28*100,1)</f>
        <v>4.3</v>
      </c>
      <c r="G28" s="68">
        <f>ROUND('前年度'!G28/'前年度'!$L28*100,1)</f>
        <v>19.1</v>
      </c>
      <c r="H28" s="68">
        <f>ROUND('前年度'!H28/'前年度'!$L28*100,1)</f>
        <v>15.5</v>
      </c>
      <c r="I28" s="68">
        <f>ROUND('前年度'!I28/'前年度'!$L28*100,1)</f>
        <v>0</v>
      </c>
      <c r="J28" s="68">
        <f>ROUND('前年度'!J28/'前年度'!$L28*100,1)</f>
        <v>8.1</v>
      </c>
      <c r="K28" s="68">
        <f>ROUND('前年度'!K28/('前年度'!$L28)*100,1)</f>
        <v>89.3</v>
      </c>
      <c r="M28" s="81">
        <v>3581968</v>
      </c>
      <c r="N28" s="80">
        <v>265317</v>
      </c>
      <c r="O28" s="68">
        <f>ROUND('前年度'!L28/M28*100,1)</f>
        <v>89.1</v>
      </c>
      <c r="Q28" s="180"/>
    </row>
    <row r="29" spans="2:17" ht="19.5" customHeight="1">
      <c r="B29" s="25" t="s">
        <v>67</v>
      </c>
      <c r="C29" s="68">
        <f>ROUND('前年度'!C29/'前年度'!$L29*100,1)</f>
        <v>27.6</v>
      </c>
      <c r="D29" s="68">
        <f>ROUND('前年度'!D29/'前年度'!$L29*100,1)</f>
        <v>12.8</v>
      </c>
      <c r="E29" s="68">
        <f>ROUND('前年度'!E29/'前年度'!$L29*100,1)</f>
        <v>2.1</v>
      </c>
      <c r="F29" s="68">
        <f>ROUND('前年度'!F29/'前年度'!$L29*100,1)</f>
        <v>4.2</v>
      </c>
      <c r="G29" s="68">
        <f>ROUND('前年度'!G29/'前年度'!$L29*100,1)</f>
        <v>11.2</v>
      </c>
      <c r="H29" s="68">
        <f>ROUND('前年度'!H29/'前年度'!$L29*100,1)</f>
        <v>16.2</v>
      </c>
      <c r="I29" s="68">
        <f>ROUND('前年度'!I29/'前年度'!$L29*100,1)</f>
        <v>0</v>
      </c>
      <c r="J29" s="68">
        <f>ROUND('前年度'!J29/'前年度'!$L29*100,1)</f>
        <v>10.1</v>
      </c>
      <c r="K29" s="68">
        <f>ROUND('前年度'!K29/('前年度'!$L29)*100,1)</f>
        <v>84</v>
      </c>
      <c r="M29" s="81">
        <v>2549931</v>
      </c>
      <c r="N29" s="80">
        <v>225451</v>
      </c>
      <c r="O29" s="68">
        <f>ROUND('前年度'!L29/M29*100,1)</f>
        <v>90.4</v>
      </c>
      <c r="Q29" s="180"/>
    </row>
    <row r="30" spans="2:17" ht="19.5" customHeight="1">
      <c r="B30" s="25" t="s">
        <v>114</v>
      </c>
      <c r="C30" s="68">
        <f>ROUND('前年度'!C30/'前年度'!$L30*100,1)</f>
        <v>29.4</v>
      </c>
      <c r="D30" s="68">
        <f>ROUND('前年度'!D30/'前年度'!$L30*100,1)</f>
        <v>9</v>
      </c>
      <c r="E30" s="68">
        <f>ROUND('前年度'!E30/'前年度'!$L30*100,1)</f>
        <v>1.4</v>
      </c>
      <c r="F30" s="68">
        <f>ROUND('前年度'!F30/'前年度'!$L30*100,1)</f>
        <v>4</v>
      </c>
      <c r="G30" s="68">
        <f>ROUND('前年度'!G30/'前年度'!$L30*100,1)</f>
        <v>16.6</v>
      </c>
      <c r="H30" s="68">
        <f>ROUND('前年度'!H30/'前年度'!$L30*100,1)</f>
        <v>26.8</v>
      </c>
      <c r="I30" s="68">
        <f>ROUND('前年度'!I30/'前年度'!$L30*100,1)</f>
        <v>0</v>
      </c>
      <c r="J30" s="68">
        <f>ROUND('前年度'!J30/'前年度'!$L30*100,1)</f>
        <v>10.9</v>
      </c>
      <c r="K30" s="68">
        <f>ROUND('前年度'!K30/('前年度'!$L30)*100,1)</f>
        <v>98.1</v>
      </c>
      <c r="M30" s="81">
        <v>4888053</v>
      </c>
      <c r="N30" s="80">
        <v>383213</v>
      </c>
      <c r="O30" s="68">
        <f>ROUND('前年度'!L30/M30*100,1)</f>
        <v>92.2</v>
      </c>
      <c r="Q30" s="180"/>
    </row>
    <row r="31" spans="2:17" ht="19.5" customHeight="1">
      <c r="B31" s="24" t="s">
        <v>115</v>
      </c>
      <c r="C31" s="68">
        <f>ROUND('前年度'!C31/'前年度'!$L31*100,1)</f>
        <v>30.3</v>
      </c>
      <c r="D31" s="68">
        <f>ROUND('前年度'!D31/'前年度'!$L31*100,1)</f>
        <v>12.6</v>
      </c>
      <c r="E31" s="68">
        <f>ROUND('前年度'!E31/'前年度'!$L31*100,1)</f>
        <v>0.4</v>
      </c>
      <c r="F31" s="68">
        <f>ROUND('前年度'!F31/'前年度'!$L31*100,1)</f>
        <v>3.3</v>
      </c>
      <c r="G31" s="68">
        <f>ROUND('前年度'!G31/'前年度'!$L31*100,1)</f>
        <v>15.6</v>
      </c>
      <c r="H31" s="68">
        <f>ROUND('前年度'!H31/'前年度'!$L31*100,1)</f>
        <v>20.7</v>
      </c>
      <c r="I31" s="68">
        <f>ROUND('前年度'!I31/'前年度'!$L31*100,1)</f>
        <v>0</v>
      </c>
      <c r="J31" s="68">
        <f>ROUND('前年度'!J31/'前年度'!$L31*100,1)</f>
        <v>17.2</v>
      </c>
      <c r="K31" s="68">
        <f>ROUND('前年度'!K31/('前年度'!$L31)*100,1)</f>
        <v>100.1</v>
      </c>
      <c r="M31" s="81">
        <v>5997793</v>
      </c>
      <c r="N31" s="81">
        <v>429830</v>
      </c>
      <c r="O31" s="68">
        <f>ROUND('前年度'!L31/M31*100,1)</f>
        <v>92.8</v>
      </c>
      <c r="Q31" s="180"/>
    </row>
    <row r="32" spans="2:17" ht="19.5" customHeight="1">
      <c r="B32" s="24" t="s">
        <v>116</v>
      </c>
      <c r="C32" s="68">
        <f>ROUND('前年度'!C32/'前年度'!$L32*100,1)</f>
        <v>26.5</v>
      </c>
      <c r="D32" s="68">
        <f>ROUND('前年度'!D32/'前年度'!$L32*100,1)</f>
        <v>11</v>
      </c>
      <c r="E32" s="68">
        <f>ROUND('前年度'!E32/'前年度'!$L32*100,1)</f>
        <v>0.7</v>
      </c>
      <c r="F32" s="68">
        <f>ROUND('前年度'!F32/'前年度'!$L32*100,1)</f>
        <v>5</v>
      </c>
      <c r="G32" s="68">
        <f>ROUND('前年度'!G32/'前年度'!$L32*100,1)</f>
        <v>12.5</v>
      </c>
      <c r="H32" s="68">
        <f>ROUND('前年度'!H32/'前年度'!$L32*100,1)</f>
        <v>25.6</v>
      </c>
      <c r="I32" s="68">
        <f>ROUND('前年度'!I32/'前年度'!$L32*100,1)</f>
        <v>0</v>
      </c>
      <c r="J32" s="68">
        <f>ROUND('前年度'!J32/'前年度'!$L32*100,1)</f>
        <v>11.9</v>
      </c>
      <c r="K32" s="68">
        <f>ROUND('前年度'!K32/('前年度'!$L32)*100,1)</f>
        <v>93.3</v>
      </c>
      <c r="M32" s="81">
        <v>6132791</v>
      </c>
      <c r="N32" s="81">
        <v>464367</v>
      </c>
      <c r="O32" s="68">
        <f>ROUND('前年度'!L32/M32*100,1)</f>
        <v>92.7</v>
      </c>
      <c r="Q32" s="180"/>
    </row>
    <row r="33" spans="2:17" ht="19.5" customHeight="1">
      <c r="B33" s="25" t="s">
        <v>80</v>
      </c>
      <c r="C33" s="68">
        <f>ROUND('前年度'!C33/'前年度'!$L33*100,1)</f>
        <v>23.3</v>
      </c>
      <c r="D33" s="68">
        <f>ROUND('前年度'!D33/'前年度'!$L33*100,1)</f>
        <v>9.3</v>
      </c>
      <c r="E33" s="68">
        <f>ROUND('前年度'!E33/'前年度'!$L33*100,1)</f>
        <v>1.5</v>
      </c>
      <c r="F33" s="68">
        <f>ROUND('前年度'!F33/'前年度'!$L33*100,1)</f>
        <v>4.4</v>
      </c>
      <c r="G33" s="68">
        <f>ROUND('前年度'!G33/'前年度'!$L33*100,1)</f>
        <v>21.3</v>
      </c>
      <c r="H33" s="68">
        <f>ROUND('前年度'!H33/'前年度'!$L33*100,1)</f>
        <v>19.3</v>
      </c>
      <c r="I33" s="68">
        <f>ROUND('前年度'!I33/'前年度'!$L33*100,1)</f>
        <v>0</v>
      </c>
      <c r="J33" s="68">
        <f>ROUND('前年度'!J33/'前年度'!$L33*100,1)</f>
        <v>12.6</v>
      </c>
      <c r="K33" s="68">
        <f>ROUND('前年度'!K33/('前年度'!$L33)*100,1)</f>
        <v>91.7</v>
      </c>
      <c r="M33" s="81">
        <v>3218380</v>
      </c>
      <c r="N33" s="80">
        <v>224124</v>
      </c>
      <c r="O33" s="68">
        <f>ROUND('前年度'!L33/M33*100,1)</f>
        <v>92.9</v>
      </c>
      <c r="Q33" s="180"/>
    </row>
    <row r="34" spans="2:17" ht="19.5" customHeight="1">
      <c r="B34" s="24" t="s">
        <v>81</v>
      </c>
      <c r="C34" s="69">
        <f>ROUND('前年度'!C34/'前年度'!$L34*100,1)</f>
        <v>27.5</v>
      </c>
      <c r="D34" s="69">
        <f>ROUND('前年度'!D34/'前年度'!$L34*100,1)</f>
        <v>16.8</v>
      </c>
      <c r="E34" s="69">
        <f>ROUND('前年度'!E34/'前年度'!$L34*100,1)</f>
        <v>1.1</v>
      </c>
      <c r="F34" s="69">
        <f>ROUND('前年度'!F34/'前年度'!$L34*100,1)</f>
        <v>5</v>
      </c>
      <c r="G34" s="69">
        <f>ROUND('前年度'!G34/'前年度'!$L34*100,1)</f>
        <v>20.9</v>
      </c>
      <c r="H34" s="69">
        <f>ROUND('前年度'!H34/'前年度'!$L34*100,1)</f>
        <v>17.8</v>
      </c>
      <c r="I34" s="69">
        <f>ROUND('前年度'!I34/'前年度'!$L34*100,1)</f>
        <v>0</v>
      </c>
      <c r="J34" s="69">
        <f>ROUND('前年度'!J34/'前年度'!$L34*100,1)</f>
        <v>9.2</v>
      </c>
      <c r="K34" s="76">
        <f>ROUND('前年度'!K34/('前年度'!$L34)*100,1)</f>
        <v>98.3</v>
      </c>
      <c r="M34" s="83">
        <v>3853841</v>
      </c>
      <c r="N34" s="83">
        <v>348273</v>
      </c>
      <c r="O34" s="76">
        <f>ROUND('前年度'!L34/M34*100,1)</f>
        <v>90.2</v>
      </c>
      <c r="Q34" s="180"/>
    </row>
    <row r="35" spans="2:15" ht="21" customHeight="1">
      <c r="B35" s="27" t="s">
        <v>91</v>
      </c>
      <c r="C35" s="71">
        <f>ROUND('前年度'!C35/'前年度'!$L35*100,1)</f>
        <v>28.8</v>
      </c>
      <c r="D35" s="71">
        <f>ROUND('前年度'!D35/'前年度'!$L35*100,1)</f>
        <v>16.2</v>
      </c>
      <c r="E35" s="71">
        <f>ROUND('前年度'!E35/'前年度'!$L35*100,1)</f>
        <v>1.5</v>
      </c>
      <c r="F35" s="71">
        <f>ROUND('前年度'!F35/'前年度'!$L35*100,1)</f>
        <v>8</v>
      </c>
      <c r="G35" s="71">
        <f>ROUND('前年度'!G35/'前年度'!$L35*100,1)</f>
        <v>10.5</v>
      </c>
      <c r="H35" s="71">
        <f>ROUND('前年度'!H35/'前年度'!$L35*100,1)</f>
        <v>19.2</v>
      </c>
      <c r="I35" s="71">
        <f>ROUND('前年度'!I35/'前年度'!$L35*100,1)</f>
        <v>0.1</v>
      </c>
      <c r="J35" s="71">
        <f>ROUND('前年度'!J35/'前年度'!$L35*100,1)</f>
        <v>11.2</v>
      </c>
      <c r="K35" s="75">
        <f>ROUND('前年度'!K35/('前年度'!$L35)*100,1)</f>
        <v>95.5</v>
      </c>
      <c r="M35" s="84">
        <f>SUM(M6:M19)</f>
        <v>373806557</v>
      </c>
      <c r="N35" s="84">
        <f>SUM(N6:N19)</f>
        <v>22540552</v>
      </c>
      <c r="O35" s="71">
        <f>ROUND('前年度'!L35/M35*100,1)</f>
        <v>92.3</v>
      </c>
    </row>
    <row r="36" spans="2:15" ht="21" customHeight="1">
      <c r="B36" s="27" t="s">
        <v>185</v>
      </c>
      <c r="C36" s="71">
        <f>ROUND('前年度'!C36/'前年度'!$L36*100,1)</f>
        <v>26.4</v>
      </c>
      <c r="D36" s="71">
        <f>ROUND('前年度'!D36/'前年度'!$L36*100,1)</f>
        <v>14.2</v>
      </c>
      <c r="E36" s="71">
        <f>ROUND('前年度'!E36/'前年度'!$L36*100,1)</f>
        <v>1.1</v>
      </c>
      <c r="F36" s="71">
        <f>ROUND('前年度'!F36/'前年度'!$L36*100,1)</f>
        <v>4.7</v>
      </c>
      <c r="G36" s="71">
        <f>ROUND('前年度'!G36/'前年度'!$L36*100,1)</f>
        <v>15.9</v>
      </c>
      <c r="H36" s="71">
        <f>ROUND('前年度'!H36/'前年度'!$L36*100,1)</f>
        <v>16.4</v>
      </c>
      <c r="I36" s="71">
        <f>ROUND('前年度'!I36/'前年度'!$L36*100,1)</f>
        <v>0.1</v>
      </c>
      <c r="J36" s="71">
        <f>ROUND('前年度'!J36/'前年度'!$L36*100,1)</f>
        <v>12.9</v>
      </c>
      <c r="K36" s="71">
        <f>ROUND('前年度'!K36/('前年度'!$L36)*100,1)</f>
        <v>91.6</v>
      </c>
      <c r="M36" s="84">
        <f>SUM(M20:M34)</f>
        <v>67748575</v>
      </c>
      <c r="N36" s="84">
        <f>SUM(N20:N34)</f>
        <v>4941128</v>
      </c>
      <c r="O36" s="71">
        <f>ROUND('前年度'!L36/M36*100,1)</f>
        <v>91.4</v>
      </c>
    </row>
    <row r="37" spans="2:15" ht="21" customHeight="1">
      <c r="B37" s="27" t="s">
        <v>92</v>
      </c>
      <c r="C37" s="71">
        <f>ROUND('前年度'!C37/'前年度'!$L37*100,1)</f>
        <v>28.4</v>
      </c>
      <c r="D37" s="71">
        <f>ROUND('前年度'!D37/'前年度'!$L37*100,1)</f>
        <v>15.9</v>
      </c>
      <c r="E37" s="71">
        <f>ROUND('前年度'!E37/'前年度'!$L37*100,1)</f>
        <v>1.4</v>
      </c>
      <c r="F37" s="71">
        <f>ROUND('前年度'!F37/'前年度'!$L37*100,1)</f>
        <v>7.5</v>
      </c>
      <c r="G37" s="71">
        <f>ROUND('前年度'!G37/'前年度'!$L37*100,1)</f>
        <v>11.3</v>
      </c>
      <c r="H37" s="71">
        <f>ROUND('前年度'!H37/'前年度'!$L37*100,1)</f>
        <v>18.8</v>
      </c>
      <c r="I37" s="71">
        <f>ROUND('前年度'!I37/'前年度'!$L37*100,1)</f>
        <v>0.1</v>
      </c>
      <c r="J37" s="71">
        <f>ROUND('前年度'!J37/'前年度'!$L37*100,1)</f>
        <v>11.4</v>
      </c>
      <c r="K37" s="71">
        <f>ROUND('前年度'!K37/('前年度'!$L37)*100,1)</f>
        <v>94.9</v>
      </c>
      <c r="M37" s="84">
        <f>SUM(M6:M34)</f>
        <v>441555132</v>
      </c>
      <c r="N37" s="84">
        <f>SUM(N6:N34)</f>
        <v>27481680</v>
      </c>
      <c r="O37" s="71">
        <f>ROUND('前年度'!L37/M37*100,1)</f>
        <v>92.2</v>
      </c>
    </row>
    <row r="38" spans="3:15" ht="17.25">
      <c r="C38" s="4" t="s">
        <v>99</v>
      </c>
      <c r="I38" s="4"/>
      <c r="K38" s="3"/>
      <c r="L38" s="3"/>
      <c r="O38" s="4" t="s">
        <v>99</v>
      </c>
    </row>
    <row r="39" spans="2:15" ht="17.25">
      <c r="B39" s="30" t="s">
        <v>101</v>
      </c>
      <c r="C39" s="2"/>
      <c r="D39" s="2"/>
      <c r="E39" s="2"/>
      <c r="F39" s="2"/>
      <c r="G39" s="2"/>
      <c r="H39" s="2"/>
      <c r="I39" s="2"/>
      <c r="K39" s="6" t="s">
        <v>86</v>
      </c>
      <c r="L39" s="3"/>
      <c r="O39" s="6" t="s">
        <v>86</v>
      </c>
    </row>
    <row r="40" spans="2:15" ht="21" customHeight="1">
      <c r="B40" s="27" t="s">
        <v>91</v>
      </c>
      <c r="C40" s="71">
        <f>ROUND(AVERAGE(C6:C19),1)</f>
        <v>29.7</v>
      </c>
      <c r="D40" s="71">
        <f aca="true" t="shared" si="0" ref="D40:K40">ROUND(AVERAGE(D6:D19),1)</f>
        <v>15.9</v>
      </c>
      <c r="E40" s="71">
        <f t="shared" si="0"/>
        <v>1.3</v>
      </c>
      <c r="F40" s="71">
        <f t="shared" si="0"/>
        <v>7.6</v>
      </c>
      <c r="G40" s="71">
        <f t="shared" si="0"/>
        <v>11</v>
      </c>
      <c r="H40" s="71">
        <f t="shared" si="0"/>
        <v>19.2</v>
      </c>
      <c r="I40" s="71">
        <f t="shared" si="0"/>
        <v>0.1</v>
      </c>
      <c r="J40" s="71">
        <f t="shared" si="0"/>
        <v>10.9</v>
      </c>
      <c r="K40" s="71">
        <f t="shared" si="0"/>
        <v>95.5</v>
      </c>
      <c r="M40" s="3"/>
      <c r="N40" s="12"/>
      <c r="O40" s="71">
        <f>ROUND(AVERAGE(O6:O19),1)</f>
        <v>92.4</v>
      </c>
    </row>
    <row r="41" spans="2:15" ht="21" customHeight="1">
      <c r="B41" s="27" t="s">
        <v>184</v>
      </c>
      <c r="C41" s="71">
        <f aca="true" t="shared" si="1" ref="C41:K41">ROUND(AVERAGE(C20:C34),1)</f>
        <v>26.2</v>
      </c>
      <c r="D41" s="71">
        <f t="shared" si="1"/>
        <v>14.1</v>
      </c>
      <c r="E41" s="71">
        <f t="shared" si="1"/>
        <v>1</v>
      </c>
      <c r="F41" s="71">
        <f t="shared" si="1"/>
        <v>4.5</v>
      </c>
      <c r="G41" s="71">
        <f t="shared" si="1"/>
        <v>16.2</v>
      </c>
      <c r="H41" s="71">
        <f t="shared" si="1"/>
        <v>16.3</v>
      </c>
      <c r="I41" s="71">
        <f t="shared" si="1"/>
        <v>0.1</v>
      </c>
      <c r="J41" s="71">
        <f t="shared" si="1"/>
        <v>12.8</v>
      </c>
      <c r="K41" s="71">
        <f t="shared" si="1"/>
        <v>91.1</v>
      </c>
      <c r="M41" s="3"/>
      <c r="N41" s="12"/>
      <c r="O41" s="71">
        <f>ROUND(AVERAGE(O20:O34),1)</f>
        <v>91.1</v>
      </c>
    </row>
    <row r="42" spans="2:15" ht="21" customHeight="1">
      <c r="B42" s="27" t="s">
        <v>92</v>
      </c>
      <c r="C42" s="71">
        <f aca="true" t="shared" si="2" ref="C42:K42">ROUND(AVERAGE(C6:C34),1)</f>
        <v>27.9</v>
      </c>
      <c r="D42" s="71">
        <f t="shared" si="2"/>
        <v>14.9</v>
      </c>
      <c r="E42" s="71">
        <f t="shared" si="2"/>
        <v>1.1</v>
      </c>
      <c r="F42" s="71">
        <f t="shared" si="2"/>
        <v>6</v>
      </c>
      <c r="G42" s="71">
        <f t="shared" si="2"/>
        <v>13.7</v>
      </c>
      <c r="H42" s="71">
        <f t="shared" si="2"/>
        <v>17.7</v>
      </c>
      <c r="I42" s="71">
        <f t="shared" si="2"/>
        <v>0.1</v>
      </c>
      <c r="J42" s="71">
        <f t="shared" si="2"/>
        <v>11.9</v>
      </c>
      <c r="K42" s="71">
        <f t="shared" si="2"/>
        <v>93.3</v>
      </c>
      <c r="M42" s="3"/>
      <c r="N42" s="12"/>
      <c r="O42" s="71">
        <f>ROUND(AVERAGE(O6:O34),1)</f>
        <v>91.7</v>
      </c>
    </row>
    <row r="43" spans="3:15" ht="17.25">
      <c r="C43" t="s">
        <v>102</v>
      </c>
      <c r="O43" t="s">
        <v>102</v>
      </c>
    </row>
  </sheetData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3" r:id="rId1"/>
  <headerFooter alignWithMargins="0">
    <oddHeader>&amp;L&amp;"ＭＳ ゴシック,標準"&amp;18９-２ 経常収支比率の状況（２１年度決算）※減収補てん債特例分、臨時財政対策債を含まず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O43"/>
  <sheetViews>
    <sheetView showGridLines="0" view="pageBreakPreview" zoomScale="65" zoomScaleNormal="50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18" hidden="1" customWidth="1"/>
    <col min="2" max="2" width="11.66015625" style="18" customWidth="1"/>
    <col min="3" max="11" width="12.66015625" style="0" customWidth="1"/>
    <col min="12" max="12" width="2.66015625" style="0" customWidth="1"/>
    <col min="13" max="14" width="13.16015625" style="0" customWidth="1"/>
    <col min="15" max="15" width="11.66015625" style="0" customWidth="1"/>
  </cols>
  <sheetData>
    <row r="1" ht="17.25">
      <c r="B1" s="43" t="s">
        <v>98</v>
      </c>
    </row>
    <row r="2" spans="2:15" ht="17.25">
      <c r="B2" s="19"/>
      <c r="C2" s="2"/>
      <c r="D2" s="2"/>
      <c r="E2" s="2"/>
      <c r="F2" s="2"/>
      <c r="G2" s="2"/>
      <c r="H2" s="2"/>
      <c r="I2" s="6"/>
      <c r="K2" s="6" t="s">
        <v>86</v>
      </c>
      <c r="M2" s="16"/>
      <c r="N2" s="16"/>
      <c r="O2" s="6" t="s">
        <v>182</v>
      </c>
    </row>
    <row r="3" spans="2:15" ht="17.25">
      <c r="B3" s="20"/>
      <c r="C3" s="8"/>
      <c r="D3" s="8"/>
      <c r="E3" s="8"/>
      <c r="F3" s="8"/>
      <c r="G3" s="8"/>
      <c r="H3" s="8"/>
      <c r="I3" s="8"/>
      <c r="J3" s="8"/>
      <c r="K3" s="8"/>
      <c r="M3" s="44"/>
      <c r="N3" s="45"/>
      <c r="O3" s="8"/>
    </row>
    <row r="4" spans="2:15" ht="17.25">
      <c r="B4" s="21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87</v>
      </c>
      <c r="M4" s="9" t="s">
        <v>88</v>
      </c>
      <c r="N4" s="9" t="s">
        <v>124</v>
      </c>
      <c r="O4" s="9" t="s">
        <v>11</v>
      </c>
    </row>
    <row r="5" spans="2:15" ht="17.25">
      <c r="B5" s="22"/>
      <c r="C5" s="13"/>
      <c r="D5" s="13"/>
      <c r="E5" s="13"/>
      <c r="F5" s="13"/>
      <c r="G5" s="13"/>
      <c r="H5" s="13"/>
      <c r="I5" s="10" t="s">
        <v>12</v>
      </c>
      <c r="J5" s="13"/>
      <c r="K5" s="10" t="s">
        <v>89</v>
      </c>
      <c r="M5" s="13"/>
      <c r="N5" s="33" t="s">
        <v>125</v>
      </c>
      <c r="O5" s="10" t="s">
        <v>90</v>
      </c>
    </row>
    <row r="6" spans="2:15" ht="19.5" customHeight="1">
      <c r="B6" s="23" t="s">
        <v>15</v>
      </c>
      <c r="C6" s="66">
        <f>+'率・当'!C6-'率・前'!C6</f>
        <v>-1.1000000000000014</v>
      </c>
      <c r="D6" s="66">
        <f>+'率・当'!D6-'率・前'!D6</f>
        <v>1.1000000000000014</v>
      </c>
      <c r="E6" s="66">
        <f>+'率・当'!E6-'率・前'!E6</f>
        <v>0.30000000000000004</v>
      </c>
      <c r="F6" s="66">
        <f>+'率・当'!F6-'率・前'!F6</f>
        <v>0.9999999999999991</v>
      </c>
      <c r="G6" s="66">
        <f>+'率・当'!G6-'率・前'!G6</f>
        <v>-0.09999999999999964</v>
      </c>
      <c r="H6" s="66">
        <f>+'率・当'!H6-'率・前'!H6</f>
        <v>-0.6000000000000014</v>
      </c>
      <c r="I6" s="66">
        <f>+'率・当'!I6-'率・前'!I6</f>
        <v>0</v>
      </c>
      <c r="J6" s="66">
        <f>+'率・当'!J6-'率・前'!J6</f>
        <v>0</v>
      </c>
      <c r="K6" s="67">
        <f>+'率・当'!K6-'率・前'!K6</f>
        <v>0.6000000000000085</v>
      </c>
      <c r="M6" s="85">
        <f>+'率・当'!M6-'率・前'!M6</f>
        <v>1821754</v>
      </c>
      <c r="N6" s="85">
        <f>+'率・当'!N6-'率・前'!N6</f>
        <v>3455145</v>
      </c>
      <c r="O6" s="66">
        <f>+'率・当'!O6-'率・前'!O6</f>
        <v>-0.7000000000000028</v>
      </c>
    </row>
    <row r="7" spans="2:15" ht="19.5" customHeight="1">
      <c r="B7" s="24" t="s">
        <v>16</v>
      </c>
      <c r="C7" s="66">
        <f>+'率・当'!C7-'率・前'!C7</f>
        <v>0.7000000000000028</v>
      </c>
      <c r="D7" s="66">
        <f>+'率・当'!D7-'率・前'!D7</f>
        <v>0</v>
      </c>
      <c r="E7" s="66">
        <f>+'率・当'!E7-'率・前'!E7</f>
        <v>0.30000000000000004</v>
      </c>
      <c r="F7" s="66">
        <f>+'率・当'!F7-'率・前'!F7</f>
        <v>1.4000000000000004</v>
      </c>
      <c r="G7" s="66">
        <f>+'率・当'!G7-'率・前'!G7</f>
        <v>-0.3999999999999986</v>
      </c>
      <c r="H7" s="66">
        <f>+'率・当'!H7-'率・前'!H7</f>
        <v>0.1999999999999993</v>
      </c>
      <c r="I7" s="66">
        <f>+'率・当'!I7-'率・前'!I7</f>
        <v>0</v>
      </c>
      <c r="J7" s="66">
        <f>+'率・当'!J7-'率・前'!J7</f>
        <v>0.09999999999999964</v>
      </c>
      <c r="K7" s="66">
        <f>+'率・当'!K7-'率・前'!K7</f>
        <v>2.5</v>
      </c>
      <c r="M7" s="85">
        <f>+'率・当'!M7-'率・前'!M7</f>
        <v>-5278546</v>
      </c>
      <c r="N7" s="85">
        <f>+'率・当'!N7-'率・前'!N7</f>
        <v>1080488</v>
      </c>
      <c r="O7" s="66">
        <f>+'率・当'!O7-'率・前'!O7</f>
        <v>5.5</v>
      </c>
    </row>
    <row r="8" spans="2:15" ht="19.5" customHeight="1">
      <c r="B8" s="24" t="s">
        <v>17</v>
      </c>
      <c r="C8" s="66">
        <f>+'率・当'!C8-'率・前'!C8</f>
        <v>-1.8000000000000007</v>
      </c>
      <c r="D8" s="66">
        <f>+'率・当'!D8-'率・前'!D8</f>
        <v>-0.09999999999999964</v>
      </c>
      <c r="E8" s="66">
        <f>+'率・当'!E8-'率・前'!E8</f>
        <v>-0.30000000000000004</v>
      </c>
      <c r="F8" s="66">
        <f>+'率・当'!F8-'率・前'!F8</f>
        <v>0.8000000000000007</v>
      </c>
      <c r="G8" s="66">
        <f>+'率・当'!G8-'率・前'!G8</f>
        <v>0.20000000000000107</v>
      </c>
      <c r="H8" s="66">
        <f>+'率・当'!H8-'率・前'!H8</f>
        <v>-0.29999999999999716</v>
      </c>
      <c r="I8" s="66">
        <f>+'率・当'!I8-'率・前'!I8</f>
        <v>0</v>
      </c>
      <c r="J8" s="66">
        <f>+'率・当'!J8-'率・前'!J8</f>
        <v>0</v>
      </c>
      <c r="K8" s="66">
        <f>+'率・当'!K8-'率・前'!K8</f>
        <v>-1.5</v>
      </c>
      <c r="M8" s="85">
        <f>+'率・当'!M8-'率・前'!M8</f>
        <v>1125615</v>
      </c>
      <c r="N8" s="85">
        <f>+'率・当'!N8-'率・前'!N8</f>
        <v>1277404</v>
      </c>
      <c r="O8" s="66">
        <f>+'率・当'!O8-'率・前'!O8</f>
        <v>-1</v>
      </c>
    </row>
    <row r="9" spans="2:15" ht="19.5" customHeight="1">
      <c r="B9" s="25" t="s">
        <v>18</v>
      </c>
      <c r="C9" s="68">
        <f>+'率・当'!C9-'率・前'!C9</f>
        <v>-2.5</v>
      </c>
      <c r="D9" s="68">
        <f>+'率・当'!D9-'率・前'!D9</f>
        <v>-0.29999999999999893</v>
      </c>
      <c r="E9" s="68">
        <f>+'率・当'!E9-'率・前'!E9</f>
        <v>-0.10000000000000009</v>
      </c>
      <c r="F9" s="68">
        <f>+'率・当'!F9-'率・前'!F9</f>
        <v>0.8000000000000007</v>
      </c>
      <c r="G9" s="68">
        <f>+'率・当'!G9-'率・前'!G9</f>
        <v>-1.6999999999999993</v>
      </c>
      <c r="H9" s="68">
        <f>+'率・当'!H9-'率・前'!H9</f>
        <v>-0.3000000000000007</v>
      </c>
      <c r="I9" s="68">
        <f>+'率・当'!I9-'率・前'!I9</f>
        <v>0.09999999999999998</v>
      </c>
      <c r="J9" s="68">
        <f>+'率・当'!J9-'率・前'!J9</f>
        <v>0.6999999999999993</v>
      </c>
      <c r="K9" s="68">
        <f>+'率・当'!K9-'率・前'!K9</f>
        <v>-3</v>
      </c>
      <c r="M9" s="86">
        <f>+'率・当'!M9-'率・前'!M9</f>
        <v>1029166</v>
      </c>
      <c r="N9" s="85">
        <f>+'率・当'!N9-'率・前'!N9</f>
        <v>1601416</v>
      </c>
      <c r="O9" s="68">
        <f>+'率・当'!O9-'率・前'!O9</f>
        <v>-0.7999999999999972</v>
      </c>
    </row>
    <row r="10" spans="2:15" ht="19.5" customHeight="1">
      <c r="B10" s="25" t="s">
        <v>19</v>
      </c>
      <c r="C10" s="68">
        <f>+'率・当'!C10-'率・前'!C10</f>
        <v>-0.3999999999999986</v>
      </c>
      <c r="D10" s="68">
        <f>+'率・当'!D10-'率・前'!D10</f>
        <v>1.8999999999999986</v>
      </c>
      <c r="E10" s="68">
        <f>+'率・当'!E10-'率・前'!E10</f>
        <v>0</v>
      </c>
      <c r="F10" s="68">
        <f>+'率・当'!F10-'率・前'!F10</f>
        <v>1</v>
      </c>
      <c r="G10" s="68">
        <f>+'率・当'!G10-'率・前'!G10</f>
        <v>6.199999999999999</v>
      </c>
      <c r="H10" s="68">
        <f>+'率・当'!H10-'率・前'!H10</f>
        <v>1.0999999999999979</v>
      </c>
      <c r="I10" s="68">
        <f>+'率・当'!I10-'率・前'!I10</f>
        <v>0</v>
      </c>
      <c r="J10" s="68">
        <f>+'率・当'!J10-'率・前'!J10</f>
        <v>-5.300000000000001</v>
      </c>
      <c r="K10" s="68">
        <f>+'率・当'!K10-'率・前'!K10</f>
        <v>4.799999999999997</v>
      </c>
      <c r="M10" s="86">
        <f>+'率・当'!M10-'率・前'!M10</f>
        <v>-31456</v>
      </c>
      <c r="N10" s="85">
        <f>+'率・当'!N10-'率・前'!N10</f>
        <v>1417197</v>
      </c>
      <c r="O10" s="68">
        <f>+'率・当'!O10-'率・前'!O10</f>
        <v>-1.0999999999999943</v>
      </c>
    </row>
    <row r="11" spans="2:15" ht="19.5" customHeight="1">
      <c r="B11" s="25" t="s">
        <v>21</v>
      </c>
      <c r="C11" s="68">
        <f>+'率・当'!C11-'率・前'!C11</f>
        <v>-2.0000000000000036</v>
      </c>
      <c r="D11" s="68">
        <f>+'率・当'!D11-'率・前'!D11</f>
        <v>-1</v>
      </c>
      <c r="E11" s="68">
        <f>+'率・当'!E11-'率・前'!E11</f>
        <v>-0.3999999999999999</v>
      </c>
      <c r="F11" s="68">
        <f>+'率・当'!F11-'率・前'!F11</f>
        <v>-0.10000000000000142</v>
      </c>
      <c r="G11" s="68">
        <f>+'率・当'!G11-'率・前'!G11</f>
        <v>-0.2999999999999998</v>
      </c>
      <c r="H11" s="68">
        <f>+'率・当'!H11-'率・前'!H11</f>
        <v>-2.5</v>
      </c>
      <c r="I11" s="68">
        <f>+'率・当'!I11-'率・前'!I11</f>
        <v>0</v>
      </c>
      <c r="J11" s="68">
        <f>+'率・当'!J11-'率・前'!J11</f>
        <v>7.199999999999999</v>
      </c>
      <c r="K11" s="68">
        <f>+'率・当'!K11-'率・前'!K11</f>
        <v>1</v>
      </c>
      <c r="M11" s="86">
        <f>+'率・当'!M11-'率・前'!M11</f>
        <v>301581</v>
      </c>
      <c r="N11" s="85">
        <f>+'率・当'!N11-'率・前'!N11</f>
        <v>1790864</v>
      </c>
      <c r="O11" s="68">
        <f>+'率・当'!O11-'率・前'!O11</f>
        <v>6.400000000000006</v>
      </c>
    </row>
    <row r="12" spans="2:15" ht="19.5" customHeight="1">
      <c r="B12" s="25" t="s">
        <v>22</v>
      </c>
      <c r="C12" s="68">
        <f>+'率・当'!C12-'率・前'!C12</f>
        <v>-0.5999999999999979</v>
      </c>
      <c r="D12" s="68">
        <f>+'率・当'!D12-'率・前'!D12</f>
        <v>-0.6999999999999993</v>
      </c>
      <c r="E12" s="68">
        <f>+'率・当'!E12-'率・前'!E12</f>
        <v>-0.10000000000000009</v>
      </c>
      <c r="F12" s="68">
        <f>+'率・当'!F12-'率・前'!F12</f>
        <v>2.1999999999999993</v>
      </c>
      <c r="G12" s="68">
        <f>+'率・当'!G12-'率・前'!G12</f>
        <v>0.8000000000000007</v>
      </c>
      <c r="H12" s="68">
        <f>+'率・当'!H12-'率・前'!H12</f>
        <v>-0.3999999999999986</v>
      </c>
      <c r="I12" s="68">
        <f>+'率・当'!I12-'率・前'!I12</f>
        <v>0</v>
      </c>
      <c r="J12" s="68">
        <f>+'率・当'!J12-'率・前'!J12</f>
        <v>-0.8000000000000007</v>
      </c>
      <c r="K12" s="68">
        <f>+'率・当'!K12-'率・前'!K12</f>
        <v>0.6000000000000085</v>
      </c>
      <c r="M12" s="86">
        <f>+'率・当'!M12-'率・前'!M12</f>
        <v>121542</v>
      </c>
      <c r="N12" s="85">
        <f>+'率・当'!N12-'率・前'!N12</f>
        <v>639692</v>
      </c>
      <c r="O12" s="68">
        <f>+'率・当'!O12-'率・前'!O12</f>
        <v>4</v>
      </c>
    </row>
    <row r="13" spans="2:15" ht="19.5" customHeight="1">
      <c r="B13" s="25" t="s">
        <v>23</v>
      </c>
      <c r="C13" s="68">
        <f>+'率・当'!C13-'率・前'!C13</f>
        <v>-2.6000000000000014</v>
      </c>
      <c r="D13" s="68">
        <f>+'率・当'!D13-'率・前'!D13</f>
        <v>-1.3000000000000007</v>
      </c>
      <c r="E13" s="68">
        <f>+'率・当'!E13-'率・前'!E13</f>
        <v>0</v>
      </c>
      <c r="F13" s="68">
        <f>+'率・当'!F13-'率・前'!F13</f>
        <v>-1.0999999999999996</v>
      </c>
      <c r="G13" s="68">
        <f>+'率・当'!G13-'率・前'!G13</f>
        <v>-2</v>
      </c>
      <c r="H13" s="68">
        <f>+'率・当'!H13-'率・前'!H13</f>
        <v>0</v>
      </c>
      <c r="I13" s="68">
        <f>+'率・当'!I13-'率・前'!I13</f>
        <v>0</v>
      </c>
      <c r="J13" s="68">
        <f>+'率・当'!J13-'率・前'!J13</f>
        <v>5.4</v>
      </c>
      <c r="K13" s="68">
        <f>+'率・当'!K13-'率・前'!K13</f>
        <v>-1.5</v>
      </c>
      <c r="M13" s="86">
        <f>+'率・当'!M13-'率・前'!M13</f>
        <v>303843</v>
      </c>
      <c r="N13" s="85">
        <f>+'率・当'!N13-'率・前'!N13</f>
        <v>164271</v>
      </c>
      <c r="O13" s="68">
        <f>+'率・当'!O13-'率・前'!O13</f>
        <v>1.2999999999999972</v>
      </c>
    </row>
    <row r="14" spans="2:15" ht="19.5" customHeight="1">
      <c r="B14" s="25" t="s">
        <v>24</v>
      </c>
      <c r="C14" s="68">
        <f>+'率・当'!C14-'率・前'!C14</f>
        <v>-0.5999999999999979</v>
      </c>
      <c r="D14" s="68">
        <f>+'率・当'!D14-'率・前'!D14</f>
        <v>1.6999999999999993</v>
      </c>
      <c r="E14" s="68">
        <f>+'率・当'!E14-'率・前'!E14</f>
        <v>1.5999999999999999</v>
      </c>
      <c r="F14" s="68">
        <f>+'率・当'!F14-'率・前'!F14</f>
        <v>2.8999999999999995</v>
      </c>
      <c r="G14" s="68">
        <f>+'率・当'!G14-'率・前'!G14</f>
        <v>0.3999999999999999</v>
      </c>
      <c r="H14" s="68">
        <f>+'率・当'!H14-'率・前'!H14</f>
        <v>2</v>
      </c>
      <c r="I14" s="68">
        <f>+'率・当'!I14-'率・前'!I14</f>
        <v>0</v>
      </c>
      <c r="J14" s="68">
        <f>+'率・当'!J14-'率・前'!J14</f>
        <v>1</v>
      </c>
      <c r="K14" s="68">
        <f>+'率・当'!K14-'率・前'!K14</f>
        <v>9</v>
      </c>
      <c r="M14" s="86">
        <f>+'率・当'!M14-'率・前'!M14</f>
        <v>-2507993</v>
      </c>
      <c r="N14" s="85">
        <f>+'率・当'!N14-'率・前'!N14</f>
        <v>391791</v>
      </c>
      <c r="O14" s="68">
        <f>+'率・当'!O14-'率・前'!O14</f>
        <v>4.800000000000011</v>
      </c>
    </row>
    <row r="15" spans="2:15" ht="19.5" customHeight="1">
      <c r="B15" s="25" t="s">
        <v>25</v>
      </c>
      <c r="C15" s="68">
        <f>+'率・当'!C15-'率・前'!C15</f>
        <v>-3</v>
      </c>
      <c r="D15" s="68">
        <f>+'率・当'!D15-'率・前'!D15</f>
        <v>-0.3999999999999986</v>
      </c>
      <c r="E15" s="68">
        <f>+'率・当'!E15-'率・前'!E15</f>
        <v>0</v>
      </c>
      <c r="F15" s="68">
        <f>+'率・当'!F15-'率・前'!F15</f>
        <v>0</v>
      </c>
      <c r="G15" s="68">
        <f>+'率・当'!G15-'率・前'!G15</f>
        <v>0.39999999999999947</v>
      </c>
      <c r="H15" s="68">
        <f>+'率・当'!H15-'率・前'!H15</f>
        <v>1.1999999999999993</v>
      </c>
      <c r="I15" s="68">
        <f>+'率・当'!I15-'率・前'!I15</f>
        <v>0</v>
      </c>
      <c r="J15" s="68">
        <f>+'率・当'!J15-'率・前'!J15</f>
        <v>2.5999999999999996</v>
      </c>
      <c r="K15" s="68">
        <f>+'率・当'!K15-'率・前'!K15</f>
        <v>0.9000000000000057</v>
      </c>
      <c r="M15" s="86">
        <f>+'率・当'!M15-'率・前'!M15</f>
        <v>186341</v>
      </c>
      <c r="N15" s="85">
        <f>+'率・当'!N15-'率・前'!N15</f>
        <v>205842</v>
      </c>
      <c r="O15" s="68">
        <f>+'率・当'!O15-'率・前'!O15</f>
        <v>0.4000000000000057</v>
      </c>
    </row>
    <row r="16" spans="2:15" ht="19.5" customHeight="1">
      <c r="B16" s="24" t="s">
        <v>26</v>
      </c>
      <c r="C16" s="68">
        <f>+'率・当'!C16-'率・前'!C16</f>
        <v>-1.5</v>
      </c>
      <c r="D16" s="68">
        <f>+'率・当'!D16-'率・前'!D16</f>
        <v>2.5999999999999996</v>
      </c>
      <c r="E16" s="68">
        <f>+'率・当'!E16-'率・前'!E16</f>
        <v>0</v>
      </c>
      <c r="F16" s="68">
        <f>+'率・当'!F16-'率・前'!F16</f>
        <v>0</v>
      </c>
      <c r="G16" s="68">
        <f>+'率・当'!G16-'率・前'!G16</f>
        <v>0.6000000000000005</v>
      </c>
      <c r="H16" s="68">
        <f>+'率・当'!H16-'率・前'!H16</f>
        <v>-3.6999999999999993</v>
      </c>
      <c r="I16" s="68">
        <f>+'率・当'!I16-'率・前'!I16</f>
        <v>0</v>
      </c>
      <c r="J16" s="68">
        <f>+'率・当'!J16-'率・前'!J16</f>
        <v>-0.09999999999999964</v>
      </c>
      <c r="K16" s="68">
        <f>+'率・当'!K16-'率・前'!K16</f>
        <v>-2.200000000000003</v>
      </c>
      <c r="M16" s="86">
        <f>+'率・当'!M16-'率・前'!M16</f>
        <v>347346</v>
      </c>
      <c r="N16" s="85">
        <f>+'率・当'!N16-'率・前'!N16</f>
        <v>125072</v>
      </c>
      <c r="O16" s="68">
        <f>+'率・当'!O16-'率・前'!O16</f>
        <v>-0.7000000000000028</v>
      </c>
    </row>
    <row r="17" spans="2:15" ht="19.5" customHeight="1">
      <c r="B17" s="25" t="s">
        <v>111</v>
      </c>
      <c r="C17" s="68">
        <f>+'率・当'!C17-'率・前'!C17</f>
        <v>1.1000000000000014</v>
      </c>
      <c r="D17" s="68">
        <f>+'率・当'!D17-'率・前'!D17</f>
        <v>-1.1000000000000014</v>
      </c>
      <c r="E17" s="68">
        <f>+'率・当'!E17-'率・前'!E17</f>
        <v>-0.4</v>
      </c>
      <c r="F17" s="68">
        <f>+'率・当'!F17-'率・前'!F17</f>
        <v>0.6000000000000001</v>
      </c>
      <c r="G17" s="68">
        <f>+'率・当'!G17-'率・前'!G17</f>
        <v>-3.400000000000002</v>
      </c>
      <c r="H17" s="68">
        <f>+'率・当'!H17-'率・前'!H17</f>
        <v>0.10000000000000142</v>
      </c>
      <c r="I17" s="68">
        <f>+'率・当'!I17-'率・前'!I17</f>
        <v>0</v>
      </c>
      <c r="J17" s="68">
        <f>+'率・当'!J17-'率・前'!J17</f>
        <v>0.6000000000000014</v>
      </c>
      <c r="K17" s="72">
        <f>+'率・当'!K17-'率・前'!K17</f>
        <v>-2.5999999999999943</v>
      </c>
      <c r="L17" s="14"/>
      <c r="M17" s="87">
        <f>+'率・当'!M17-'率・前'!M17</f>
        <v>321003</v>
      </c>
      <c r="N17" s="85">
        <f>+'率・当'!N17-'率・前'!N17</f>
        <v>1119292</v>
      </c>
      <c r="O17" s="68">
        <f>+'率・当'!O17-'率・前'!O17</f>
        <v>0.5999999999999943</v>
      </c>
    </row>
    <row r="18" spans="2:15" ht="19.5" customHeight="1">
      <c r="B18" s="25" t="s">
        <v>112</v>
      </c>
      <c r="C18" s="68">
        <f>+'率・当'!C18-'率・前'!C18</f>
        <v>-0.40000000000000213</v>
      </c>
      <c r="D18" s="68">
        <f>+'率・当'!D18-'率・前'!D18</f>
        <v>-0.3000000000000007</v>
      </c>
      <c r="E18" s="68">
        <f>+'率・当'!E18-'率・前'!E18</f>
        <v>0</v>
      </c>
      <c r="F18" s="68">
        <f>+'率・当'!F18-'率・前'!F18</f>
        <v>0</v>
      </c>
      <c r="G18" s="68">
        <f>+'率・当'!G18-'率・前'!G18</f>
        <v>-1</v>
      </c>
      <c r="H18" s="68">
        <f>+'率・当'!H18-'率・前'!H18</f>
        <v>0.3000000000000007</v>
      </c>
      <c r="I18" s="68">
        <f>+'率・当'!I18-'率・前'!I18</f>
        <v>0</v>
      </c>
      <c r="J18" s="68">
        <f>+'率・当'!J18-'率・前'!J18</f>
        <v>1.5999999999999996</v>
      </c>
      <c r="K18" s="72">
        <f>+'率・当'!K18-'率・前'!K18</f>
        <v>0.09999999999999432</v>
      </c>
      <c r="L18" s="14"/>
      <c r="M18" s="87">
        <f>+'率・当'!M18-'率・前'!M18</f>
        <v>365078</v>
      </c>
      <c r="N18" s="85">
        <f>+'率・当'!N18-'率・前'!N18</f>
        <v>548611</v>
      </c>
      <c r="O18" s="68">
        <f>+'率・当'!O18-'率・前'!O18</f>
        <v>-2.299999999999997</v>
      </c>
    </row>
    <row r="19" spans="2:15" ht="19.5" customHeight="1">
      <c r="B19" s="26" t="s">
        <v>113</v>
      </c>
      <c r="C19" s="69">
        <f>+'率・当'!C19-'率・前'!C19</f>
        <v>-0.8999999999999986</v>
      </c>
      <c r="D19" s="69">
        <f>+'率・当'!D19-'率・前'!D19</f>
        <v>-0.6000000000000014</v>
      </c>
      <c r="E19" s="69">
        <f>+'率・当'!E19-'率・前'!E19</f>
        <v>0.10000000000000009</v>
      </c>
      <c r="F19" s="69">
        <f>+'率・当'!F19-'率・前'!F19</f>
        <v>0.5</v>
      </c>
      <c r="G19" s="69">
        <f>+'率・当'!G19-'率・前'!G19</f>
        <v>1.299999999999999</v>
      </c>
      <c r="H19" s="70">
        <f>+'率・当'!H19-'率・前'!H19</f>
        <v>-1.1000000000000014</v>
      </c>
      <c r="I19" s="69">
        <f>+'率・当'!I19-'率・前'!I19</f>
        <v>0</v>
      </c>
      <c r="J19" s="69">
        <f>+'率・当'!J19-'率・前'!J19</f>
        <v>0.5</v>
      </c>
      <c r="K19" s="73">
        <f>+'率・当'!K19-'率・前'!K19</f>
        <v>-0.09999999999999432</v>
      </c>
      <c r="L19" s="14"/>
      <c r="M19" s="88">
        <f>+'率・当'!M19-'率・前'!M19</f>
        <v>194117</v>
      </c>
      <c r="N19" s="89">
        <f>+'率・当'!N19-'率・前'!N19</f>
        <v>1464953</v>
      </c>
      <c r="O19" s="69">
        <f>+'率・当'!O19-'率・前'!O19</f>
        <v>2.0999999999999943</v>
      </c>
    </row>
    <row r="20" spans="2:15" ht="19.5" customHeight="1">
      <c r="B20" s="25" t="s">
        <v>30</v>
      </c>
      <c r="C20" s="68">
        <f>+'率・当'!C20-'率・前'!C20</f>
        <v>-0.6999999999999993</v>
      </c>
      <c r="D20" s="68">
        <f>+'率・当'!D20-'率・前'!D20</f>
        <v>-0.1999999999999993</v>
      </c>
      <c r="E20" s="68">
        <f>+'率・当'!E20-'率・前'!E20</f>
        <v>0.4</v>
      </c>
      <c r="F20" s="68">
        <f>+'率・当'!F20-'率・前'!F20</f>
        <v>0.20000000000000018</v>
      </c>
      <c r="G20" s="68">
        <f>+'率・当'!G20-'率・前'!G20</f>
        <v>-1.4000000000000004</v>
      </c>
      <c r="H20" s="68">
        <f>+'率・当'!H20-'率・前'!H20</f>
        <v>-0.9000000000000004</v>
      </c>
      <c r="I20" s="68">
        <f>+'率・当'!I20-'率・前'!I20</f>
        <v>0</v>
      </c>
      <c r="J20" s="68">
        <f>+'率・当'!J20-'率・前'!J20</f>
        <v>-0.8000000000000007</v>
      </c>
      <c r="K20" s="68">
        <f>+'率・当'!K20-'率・前'!K20</f>
        <v>-3.5</v>
      </c>
      <c r="M20" s="86">
        <f>+'率・当'!M20-'率・前'!M20</f>
        <v>84507</v>
      </c>
      <c r="N20" s="85">
        <f>+'率・当'!N20-'率・前'!N20</f>
        <v>70540</v>
      </c>
      <c r="O20" s="68">
        <f>+'率・当'!O20-'率・前'!O20</f>
        <v>0.09999999999999432</v>
      </c>
    </row>
    <row r="21" spans="2:15" ht="19.5" customHeight="1">
      <c r="B21" s="25" t="s">
        <v>34</v>
      </c>
      <c r="C21" s="68">
        <f>+'率・当'!C21-'率・前'!C21</f>
        <v>-0.40000000000000213</v>
      </c>
      <c r="D21" s="68">
        <f>+'率・当'!D21-'率・前'!D21</f>
        <v>2.1000000000000014</v>
      </c>
      <c r="E21" s="68">
        <f>+'率・当'!E21-'率・前'!E21</f>
        <v>-0.09999999999999998</v>
      </c>
      <c r="F21" s="68">
        <f>+'率・当'!F21-'率・前'!F21</f>
        <v>0.8000000000000007</v>
      </c>
      <c r="G21" s="68">
        <f>+'率・当'!G21-'率・前'!G21</f>
        <v>1.1999999999999993</v>
      </c>
      <c r="H21" s="68">
        <f>+'率・当'!H21-'率・前'!H21</f>
        <v>-0.3000000000000007</v>
      </c>
      <c r="I21" s="68">
        <f>+'率・当'!I21-'率・前'!I21</f>
        <v>0</v>
      </c>
      <c r="J21" s="68">
        <f>+'率・当'!J21-'率・前'!J21</f>
        <v>0.10000000000000053</v>
      </c>
      <c r="K21" s="68">
        <f>+'率・当'!K21-'率・前'!K21</f>
        <v>3.4000000000000057</v>
      </c>
      <c r="M21" s="86">
        <f>+'率・当'!M21-'率・前'!M21</f>
        <v>113187</v>
      </c>
      <c r="N21" s="85">
        <f>+'率・当'!N21-'率・前'!N21</f>
        <v>219973</v>
      </c>
      <c r="O21" s="68">
        <f>+'率・当'!O21-'率・前'!O21</f>
        <v>-0.7999999999999972</v>
      </c>
    </row>
    <row r="22" spans="2:15" ht="19.5" customHeight="1">
      <c r="B22" s="25" t="s">
        <v>36</v>
      </c>
      <c r="C22" s="68">
        <f>+'率・当'!C22-'率・前'!C22</f>
        <v>-1.1000000000000014</v>
      </c>
      <c r="D22" s="68">
        <f>+'率・当'!D22-'率・前'!D22</f>
        <v>0.10000000000000142</v>
      </c>
      <c r="E22" s="68">
        <f>+'率・当'!E22-'率・前'!E22</f>
        <v>0.30000000000000027</v>
      </c>
      <c r="F22" s="68">
        <f>+'率・当'!F22-'率・前'!F22</f>
        <v>0.20000000000000018</v>
      </c>
      <c r="G22" s="68">
        <f>+'率・当'!G22-'率・前'!G22</f>
        <v>-0.5</v>
      </c>
      <c r="H22" s="68">
        <f>+'率・当'!H22-'率・前'!H22</f>
        <v>0</v>
      </c>
      <c r="I22" s="68">
        <f>+'率・当'!I22-'率・前'!I22</f>
        <v>0</v>
      </c>
      <c r="J22" s="68">
        <f>+'率・当'!J22-'率・前'!J22</f>
        <v>-0.5</v>
      </c>
      <c r="K22" s="68">
        <f>+'率・当'!K22-'率・前'!K22</f>
        <v>-1.5999999999999943</v>
      </c>
      <c r="M22" s="86">
        <f>+'率・当'!M22-'率・前'!M22</f>
        <v>53320</v>
      </c>
      <c r="N22" s="85">
        <f>+'率・当'!N22-'率・前'!N22</f>
        <v>314413</v>
      </c>
      <c r="O22" s="68">
        <f>+'率・当'!O22-'率・前'!O22</f>
        <v>2.0999999999999943</v>
      </c>
    </row>
    <row r="23" spans="2:15" ht="19.5" customHeight="1">
      <c r="B23" s="25" t="s">
        <v>38</v>
      </c>
      <c r="C23" s="68">
        <f>+'率・当'!C23-'率・前'!C23</f>
        <v>-2.900000000000002</v>
      </c>
      <c r="D23" s="68">
        <f>+'率・当'!D23-'率・前'!D23</f>
        <v>-0.1999999999999993</v>
      </c>
      <c r="E23" s="68">
        <f>+'率・当'!E23-'率・前'!E23</f>
        <v>0.8999999999999999</v>
      </c>
      <c r="F23" s="68">
        <f>+'率・当'!F23-'率・前'!F23</f>
        <v>0.7999999999999998</v>
      </c>
      <c r="G23" s="68">
        <f>+'率・当'!G23-'率・前'!G23</f>
        <v>0.9000000000000004</v>
      </c>
      <c r="H23" s="68">
        <f>+'率・当'!H23-'率・前'!H23</f>
        <v>-0.3999999999999986</v>
      </c>
      <c r="I23" s="68">
        <f>+'率・当'!I23-'率・前'!I23</f>
        <v>0</v>
      </c>
      <c r="J23" s="68">
        <f>+'率・当'!J23-'率・前'!J23</f>
        <v>-0.9000000000000004</v>
      </c>
      <c r="K23" s="68">
        <f>+'率・当'!K23-'率・前'!K23</f>
        <v>-2</v>
      </c>
      <c r="M23" s="86">
        <f>+'率・当'!M23-'率・前'!M23</f>
        <v>52946</v>
      </c>
      <c r="N23" s="85">
        <f>+'率・当'!N23-'率・前'!N23</f>
        <v>135881</v>
      </c>
      <c r="O23" s="68">
        <f>+'率・当'!O23-'率・前'!O23</f>
        <v>3.799999999999997</v>
      </c>
    </row>
    <row r="24" spans="2:15" ht="19.5" customHeight="1">
      <c r="B24" s="25" t="s">
        <v>39</v>
      </c>
      <c r="C24" s="68">
        <f>+'率・当'!C24-'率・前'!C24</f>
        <v>-0.09999999999999964</v>
      </c>
      <c r="D24" s="68">
        <f>+'率・当'!D24-'率・前'!D24</f>
        <v>1.299999999999999</v>
      </c>
      <c r="E24" s="68">
        <f>+'率・当'!E24-'率・前'!E24</f>
        <v>0.2</v>
      </c>
      <c r="F24" s="68">
        <f>+'率・当'!F24-'率・前'!F24</f>
        <v>0.6000000000000005</v>
      </c>
      <c r="G24" s="68">
        <f>+'率・当'!G24-'率・前'!G24</f>
        <v>0.3000000000000007</v>
      </c>
      <c r="H24" s="68">
        <f>+'率・当'!H24-'率・前'!H24</f>
        <v>-0.10000000000000009</v>
      </c>
      <c r="I24" s="68">
        <f>+'率・当'!I24-'率・前'!I24</f>
        <v>0</v>
      </c>
      <c r="J24" s="68">
        <f>+'率・当'!J24-'率・前'!J24</f>
        <v>-0.3000000000000007</v>
      </c>
      <c r="K24" s="68">
        <f>+'率・当'!K24-'率・前'!K24</f>
        <v>1.9000000000000057</v>
      </c>
      <c r="M24" s="86">
        <f>+'率・当'!M24-'率・前'!M24</f>
        <v>-364959</v>
      </c>
      <c r="N24" s="85">
        <f>+'率・当'!N24-'率・前'!N24</f>
        <v>592</v>
      </c>
      <c r="O24" s="68">
        <f>+'率・当'!O24-'率・前'!O24</f>
        <v>3.700000000000003</v>
      </c>
    </row>
    <row r="25" spans="2:15" ht="19.5" customHeight="1">
      <c r="B25" s="24" t="s">
        <v>53</v>
      </c>
      <c r="C25" s="68">
        <f>+'率・当'!C25-'率・前'!C25</f>
        <v>-2.900000000000002</v>
      </c>
      <c r="D25" s="68">
        <f>+'率・当'!D25-'率・前'!D25</f>
        <v>-0.10000000000000142</v>
      </c>
      <c r="E25" s="68">
        <f>+'率・当'!E25-'率・前'!E25</f>
        <v>-0.10000000000000009</v>
      </c>
      <c r="F25" s="68">
        <f>+'率・当'!F25-'率・前'!F25</f>
        <v>0.39999999999999947</v>
      </c>
      <c r="G25" s="68">
        <f>+'率・当'!G25-'率・前'!G25</f>
        <v>-4.100000000000001</v>
      </c>
      <c r="H25" s="68">
        <f>+'率・当'!H25-'率・前'!H25</f>
        <v>-0.3999999999999986</v>
      </c>
      <c r="I25" s="68">
        <f>+'率・当'!I25-'率・前'!I25</f>
        <v>0</v>
      </c>
      <c r="J25" s="68">
        <f>+'率・当'!J25-'率・前'!J25</f>
        <v>-0.9000000000000004</v>
      </c>
      <c r="K25" s="68">
        <f>+'率・当'!K25-'率・前'!K25</f>
        <v>-7.900000000000006</v>
      </c>
      <c r="M25" s="86">
        <f>+'率・当'!M25-'率・前'!M25</f>
        <v>197584</v>
      </c>
      <c r="N25" s="85">
        <f>+'率・当'!N25-'率・前'!N25</f>
        <v>296557</v>
      </c>
      <c r="O25" s="68">
        <f>+'率・当'!O25-'率・前'!O25</f>
        <v>0.6999999999999886</v>
      </c>
    </row>
    <row r="26" spans="2:15" ht="19.5" customHeight="1">
      <c r="B26" s="25" t="s">
        <v>54</v>
      </c>
      <c r="C26" s="68">
        <f>+'率・当'!C26-'率・前'!C26</f>
        <v>-0.09999999999999787</v>
      </c>
      <c r="D26" s="68">
        <f>+'率・当'!D26-'率・前'!D26</f>
        <v>1.1999999999999993</v>
      </c>
      <c r="E26" s="68">
        <f>+'率・当'!E26-'率・前'!E26</f>
        <v>0</v>
      </c>
      <c r="F26" s="68">
        <f>+'率・当'!F26-'率・前'!F26</f>
        <v>1.200000000000001</v>
      </c>
      <c r="G26" s="68">
        <f>+'率・当'!G26-'率・前'!G26</f>
        <v>-0.09999999999999964</v>
      </c>
      <c r="H26" s="68">
        <f>+'率・当'!H26-'率・前'!H26</f>
        <v>-0.6999999999999993</v>
      </c>
      <c r="I26" s="68">
        <f>+'率・当'!I26-'率・前'!I26</f>
        <v>0</v>
      </c>
      <c r="J26" s="68">
        <f>+'率・当'!J26-'率・前'!J26</f>
        <v>1.0999999999999996</v>
      </c>
      <c r="K26" s="68">
        <f>+'率・当'!K26-'率・前'!K26</f>
        <v>2.5</v>
      </c>
      <c r="M26" s="86">
        <f>+'率・当'!M26-'率・前'!M26</f>
        <v>137190</v>
      </c>
      <c r="N26" s="85">
        <f>+'率・当'!N26-'率・前'!N26</f>
        <v>161223</v>
      </c>
      <c r="O26" s="68">
        <f>+'率・当'!O26-'率・前'!O26</f>
        <v>-0.4000000000000057</v>
      </c>
    </row>
    <row r="27" spans="2:15" ht="19.5" customHeight="1">
      <c r="B27" s="24" t="s">
        <v>55</v>
      </c>
      <c r="C27" s="68">
        <f>+'率・当'!C27-'率・前'!C27</f>
        <v>-2.8999999999999986</v>
      </c>
      <c r="D27" s="68">
        <f>+'率・当'!D27-'率・前'!D27</f>
        <v>0.1999999999999993</v>
      </c>
      <c r="E27" s="68">
        <f>+'率・当'!E27-'率・前'!E27</f>
        <v>-0.09999999999999998</v>
      </c>
      <c r="F27" s="68">
        <f>+'率・当'!F27-'率・前'!F27</f>
        <v>-0.2999999999999998</v>
      </c>
      <c r="G27" s="68">
        <f>+'率・当'!G27-'率・前'!G27</f>
        <v>-2.1000000000000014</v>
      </c>
      <c r="H27" s="68">
        <f>+'率・当'!H27-'率・前'!H27</f>
        <v>-2.8999999999999986</v>
      </c>
      <c r="I27" s="68">
        <f>+'率・当'!I27-'率・前'!I27</f>
        <v>0</v>
      </c>
      <c r="J27" s="68">
        <f>+'率・当'!J27-'率・前'!J27</f>
        <v>1.8000000000000007</v>
      </c>
      <c r="K27" s="68">
        <f>+'率・当'!K27-'率・前'!K27</f>
        <v>-6.299999999999997</v>
      </c>
      <c r="M27" s="86">
        <f>+'率・当'!M27-'率・前'!M27</f>
        <v>305982</v>
      </c>
      <c r="N27" s="85">
        <f>+'率・当'!N27-'率・前'!N27</f>
        <v>80196</v>
      </c>
      <c r="O27" s="68">
        <f>+'率・当'!O27-'率・前'!O27</f>
        <v>0</v>
      </c>
    </row>
    <row r="28" spans="2:15" ht="19.5" customHeight="1">
      <c r="B28" s="25" t="s">
        <v>58</v>
      </c>
      <c r="C28" s="68">
        <f>+'率・当'!C28-'率・前'!C28</f>
        <v>-3.3000000000000007</v>
      </c>
      <c r="D28" s="68">
        <f>+'率・当'!D28-'率・前'!D28</f>
        <v>-0.40000000000000036</v>
      </c>
      <c r="E28" s="68">
        <f>+'率・当'!E28-'率・前'!E28</f>
        <v>0.09999999999999998</v>
      </c>
      <c r="F28" s="68">
        <f>+'率・当'!F28-'率・前'!F28</f>
        <v>0.5</v>
      </c>
      <c r="G28" s="68">
        <f>+'率・当'!G28-'率・前'!G28</f>
        <v>-1.3000000000000007</v>
      </c>
      <c r="H28" s="68">
        <f>+'率・当'!H28-'率・前'!H28</f>
        <v>-1.0999999999999996</v>
      </c>
      <c r="I28" s="68">
        <f>+'率・当'!I28-'率・前'!I28</f>
        <v>0</v>
      </c>
      <c r="J28" s="68">
        <f>+'率・当'!J28-'率・前'!J28</f>
        <v>0.09999999999999964</v>
      </c>
      <c r="K28" s="68">
        <f>+'率・当'!K28-'率・前'!K28</f>
        <v>-5.599999999999994</v>
      </c>
      <c r="M28" s="86">
        <f>+'率・当'!M28-'率・前'!M28</f>
        <v>98588</v>
      </c>
      <c r="N28" s="85">
        <f>+'率・当'!N28-'率・前'!N28</f>
        <v>180794</v>
      </c>
      <c r="O28" s="68">
        <f>+'率・当'!O28-'率・前'!O28</f>
        <v>4.900000000000006</v>
      </c>
    </row>
    <row r="29" spans="2:15" ht="19.5" customHeight="1">
      <c r="B29" s="25" t="s">
        <v>67</v>
      </c>
      <c r="C29" s="68">
        <f>+'率・当'!C29-'率・前'!C29</f>
        <v>0.29999999999999716</v>
      </c>
      <c r="D29" s="68">
        <f>+'率・当'!D29-'率・前'!D29</f>
        <v>0.5999999999999996</v>
      </c>
      <c r="E29" s="68">
        <f>+'率・当'!E29-'率・前'!E29</f>
        <v>0</v>
      </c>
      <c r="F29" s="68">
        <f>+'率・当'!F29-'率・前'!F29</f>
        <v>-0.20000000000000018</v>
      </c>
      <c r="G29" s="68">
        <f>+'率・当'!G29-'率・前'!G29</f>
        <v>1.700000000000001</v>
      </c>
      <c r="H29" s="68">
        <f>+'率・当'!H29-'率・前'!H29</f>
        <v>-0.8999999999999986</v>
      </c>
      <c r="I29" s="68">
        <f>+'率・当'!I29-'率・前'!I29</f>
        <v>0</v>
      </c>
      <c r="J29" s="68">
        <f>+'率・当'!J29-'率・前'!J29</f>
        <v>-1.1999999999999993</v>
      </c>
      <c r="K29" s="68">
        <f>+'率・当'!K29-'率・前'!K29</f>
        <v>0.4000000000000057</v>
      </c>
      <c r="M29" s="86">
        <f>+'率・当'!M29-'率・前'!M29</f>
        <v>74250</v>
      </c>
      <c r="N29" s="85">
        <f>+'率・当'!N29-'率・前'!N29</f>
        <v>51886</v>
      </c>
      <c r="O29" s="68">
        <f>+'率・当'!O29-'率・前'!O29</f>
        <v>-0.8000000000000114</v>
      </c>
    </row>
    <row r="30" spans="2:15" ht="19.5" customHeight="1">
      <c r="B30" s="25" t="s">
        <v>114</v>
      </c>
      <c r="C30" s="68">
        <f>+'率・当'!C30-'率・前'!C30</f>
        <v>-1.8999999999999986</v>
      </c>
      <c r="D30" s="68">
        <f>+'率・当'!D30-'率・前'!D30</f>
        <v>-0.6999999999999993</v>
      </c>
      <c r="E30" s="68">
        <f>+'率・当'!E30-'率・前'!E30</f>
        <v>0</v>
      </c>
      <c r="F30" s="68">
        <f>+'率・当'!F30-'率・前'!F30</f>
        <v>-0.5</v>
      </c>
      <c r="G30" s="68">
        <f>+'率・当'!G30-'率・前'!G30</f>
        <v>-0.7000000000000011</v>
      </c>
      <c r="H30" s="68">
        <f>+'率・当'!H30-'率・前'!H30</f>
        <v>-1.3000000000000007</v>
      </c>
      <c r="I30" s="68">
        <f>+'率・当'!I30-'率・前'!I30</f>
        <v>0</v>
      </c>
      <c r="J30" s="68">
        <f>+'率・当'!J30-'率・前'!J30</f>
        <v>0.09999999999999964</v>
      </c>
      <c r="K30" s="68">
        <f>+'率・当'!K30-'率・前'!K30</f>
        <v>-5</v>
      </c>
      <c r="M30" s="86">
        <f>+'率・当'!M30-'率・前'!M30</f>
        <v>225124</v>
      </c>
      <c r="N30" s="85">
        <f>+'率・当'!N30-'率・前'!N30</f>
        <v>62036</v>
      </c>
      <c r="O30" s="68">
        <f>+'率・当'!O30-'率・前'!O30</f>
        <v>-0.20000000000000284</v>
      </c>
    </row>
    <row r="31" spans="2:15" ht="19.5" customHeight="1">
      <c r="B31" s="24" t="s">
        <v>115</v>
      </c>
      <c r="C31" s="68">
        <f>+'率・当'!C31-'率・前'!C31</f>
        <v>-2</v>
      </c>
      <c r="D31" s="68">
        <f>+'率・当'!D31-'率・前'!D31</f>
        <v>0.7000000000000011</v>
      </c>
      <c r="E31" s="68">
        <f>+'率・当'!E31-'率・前'!E31</f>
        <v>-0.2</v>
      </c>
      <c r="F31" s="68">
        <f>+'率・当'!F31-'率・前'!F31</f>
        <v>0</v>
      </c>
      <c r="G31" s="68">
        <f>+'率・当'!G31-'率・前'!G31</f>
        <v>-1.4000000000000004</v>
      </c>
      <c r="H31" s="68">
        <f>+'率・当'!H31-'率・前'!H31</f>
        <v>-1.0999999999999979</v>
      </c>
      <c r="I31" s="68">
        <f>+'率・当'!I31-'率・前'!I31</f>
        <v>0.1</v>
      </c>
      <c r="J31" s="68">
        <f>+'率・当'!J31-'率・前'!J31</f>
        <v>-0.8999999999999986</v>
      </c>
      <c r="K31" s="68">
        <f>+'率・当'!K31-'率・前'!K31</f>
        <v>-5</v>
      </c>
      <c r="M31" s="86">
        <f>+'率・当'!M31-'率・前'!M31</f>
        <v>268495</v>
      </c>
      <c r="N31" s="85">
        <f>+'率・当'!N31-'率・前'!N31</f>
        <v>88069</v>
      </c>
      <c r="O31" s="68">
        <f>+'率・当'!O31-'率・前'!O31</f>
        <v>-0.20000000000000284</v>
      </c>
    </row>
    <row r="32" spans="2:15" ht="19.5" customHeight="1">
      <c r="B32" s="24" t="s">
        <v>116</v>
      </c>
      <c r="C32" s="68">
        <f>+'率・当'!C32-'率・前'!C32</f>
        <v>-2.3999999999999986</v>
      </c>
      <c r="D32" s="68">
        <f>+'率・当'!D32-'率・前'!D32</f>
        <v>0</v>
      </c>
      <c r="E32" s="68">
        <f>+'率・当'!E32-'率・前'!E32</f>
        <v>-0.09999999999999998</v>
      </c>
      <c r="F32" s="68">
        <f>+'率・当'!F32-'率・前'!F32</f>
        <v>0.09999999999999964</v>
      </c>
      <c r="G32" s="68">
        <f>+'率・当'!G32-'率・前'!G32</f>
        <v>-1.4000000000000004</v>
      </c>
      <c r="H32" s="68">
        <f>+'率・当'!H32-'率・前'!H32</f>
        <v>-2.400000000000002</v>
      </c>
      <c r="I32" s="68">
        <f>+'率・当'!I32-'率・前'!I32</f>
        <v>0</v>
      </c>
      <c r="J32" s="68">
        <f>+'率・当'!J32-'率・前'!J32</f>
        <v>-0.09999999999999964</v>
      </c>
      <c r="K32" s="68">
        <f>+'率・当'!K32-'率・前'!K32</f>
        <v>-6.299999999999997</v>
      </c>
      <c r="M32" s="86">
        <f>+'率・当'!M32-'率・前'!M32</f>
        <v>268027</v>
      </c>
      <c r="N32" s="85">
        <f>+'率・当'!N32-'率・前'!N32</f>
        <v>110893</v>
      </c>
      <c r="O32" s="68">
        <f>+'率・当'!O32-'率・前'!O32</f>
        <v>-0.5</v>
      </c>
    </row>
    <row r="33" spans="2:15" ht="19.5" customHeight="1">
      <c r="B33" s="25" t="s">
        <v>80</v>
      </c>
      <c r="C33" s="68">
        <f>+'率・当'!C33-'率・前'!C33</f>
        <v>-1.1999999999999993</v>
      </c>
      <c r="D33" s="68">
        <f>+'率・当'!D33-'率・前'!D33</f>
        <v>-0.7000000000000011</v>
      </c>
      <c r="E33" s="68">
        <f>+'率・当'!E33-'率・前'!E33</f>
        <v>0.10000000000000009</v>
      </c>
      <c r="F33" s="68">
        <f>+'率・当'!F33-'率・前'!F33</f>
        <v>0</v>
      </c>
      <c r="G33" s="68">
        <f>+'率・当'!G33-'率・前'!G33</f>
        <v>0.1999999999999993</v>
      </c>
      <c r="H33" s="68">
        <f>+'率・当'!H33-'率・前'!H33</f>
        <v>-1.4000000000000021</v>
      </c>
      <c r="I33" s="68">
        <f>+'率・当'!I33-'率・前'!I33</f>
        <v>0</v>
      </c>
      <c r="J33" s="68">
        <f>+'率・当'!J33-'率・前'!J33</f>
        <v>0.20000000000000107</v>
      </c>
      <c r="K33" s="68">
        <f>+'率・当'!K33-'率・前'!K33</f>
        <v>-2.9000000000000057</v>
      </c>
      <c r="M33" s="86">
        <f>+'率・当'!M33-'率・前'!M33</f>
        <v>216277</v>
      </c>
      <c r="N33" s="85">
        <f>+'率・当'!N33-'率・前'!N33</f>
        <v>52127</v>
      </c>
      <c r="O33" s="68">
        <f>+'率・当'!O33-'率・前'!O33</f>
        <v>0</v>
      </c>
    </row>
    <row r="34" spans="2:15" ht="19.5" customHeight="1">
      <c r="B34" s="24" t="s">
        <v>81</v>
      </c>
      <c r="C34" s="68">
        <f>+'率・当'!C34-'率・前'!C34</f>
        <v>-2.8000000000000007</v>
      </c>
      <c r="D34" s="68">
        <f>+'率・当'!D34-'率・前'!D34</f>
        <v>-2</v>
      </c>
      <c r="E34" s="68">
        <f>+'率・当'!E34-'率・前'!E34</f>
        <v>-0.10000000000000009</v>
      </c>
      <c r="F34" s="68">
        <f>+'率・当'!F34-'率・前'!F34</f>
        <v>0.2999999999999998</v>
      </c>
      <c r="G34" s="68">
        <f>+'率・当'!G34-'率・前'!G34</f>
        <v>-2.3999999999999986</v>
      </c>
      <c r="H34" s="68">
        <f>+'率・当'!H34-'率・前'!H34</f>
        <v>-0.6000000000000014</v>
      </c>
      <c r="I34" s="68">
        <f>+'率・当'!I34-'率・前'!I34</f>
        <v>0</v>
      </c>
      <c r="J34" s="68">
        <f>+'率・当'!J34-'率・前'!J34</f>
        <v>2.9000000000000004</v>
      </c>
      <c r="K34" s="68">
        <f>+'率・当'!K34-'率・前'!K34</f>
        <v>-4.700000000000003</v>
      </c>
      <c r="M34" s="86">
        <f>+'率・当'!M34-'率・前'!M34</f>
        <v>184438</v>
      </c>
      <c r="N34" s="85">
        <f>+'率・当'!N34-'率・前'!N34</f>
        <v>103874</v>
      </c>
      <c r="O34" s="68">
        <f>+'率・当'!O34-'率・前'!O34</f>
        <v>4</v>
      </c>
    </row>
    <row r="35" spans="2:15" ht="21" customHeight="1">
      <c r="B35" s="27" t="s">
        <v>91</v>
      </c>
      <c r="C35" s="71">
        <f>+'率・当'!C35-'率・前'!C35</f>
        <v>-0.8000000000000007</v>
      </c>
      <c r="D35" s="71">
        <f>+'率・当'!D35-'率・前'!D35</f>
        <v>0.1999999999999993</v>
      </c>
      <c r="E35" s="71">
        <f>+'率・当'!E35-'率・前'!E35</f>
        <v>0.10000000000000009</v>
      </c>
      <c r="F35" s="71">
        <f>+'率・当'!F35-'率・前'!F35</f>
        <v>0.9000000000000004</v>
      </c>
      <c r="G35" s="71">
        <f>+'率・当'!G35-'率・前'!G35</f>
        <v>0.09999999999999964</v>
      </c>
      <c r="H35" s="71">
        <f>+'率・当'!H35-'率・前'!H35</f>
        <v>-0.3000000000000007</v>
      </c>
      <c r="I35" s="71">
        <f>+'率・当'!I35-'率・前'!I35</f>
        <v>0</v>
      </c>
      <c r="J35" s="71">
        <f>+'率・当'!J35-'率・前'!J35</f>
        <v>0.6000000000000014</v>
      </c>
      <c r="K35" s="71">
        <f>+'率・当'!K35-'率・前'!K35</f>
        <v>0.9000000000000057</v>
      </c>
      <c r="M35" s="84">
        <f>+'率・当'!M35-'率・前'!M35</f>
        <v>-1700609</v>
      </c>
      <c r="N35" s="84">
        <f>+'率・当'!N35-'率・前'!N35</f>
        <v>15282038</v>
      </c>
      <c r="O35" s="71">
        <f>+'率・当'!O35-'率・前'!O35</f>
        <v>1.6000000000000085</v>
      </c>
    </row>
    <row r="36" spans="2:15" ht="21" customHeight="1">
      <c r="B36" s="27" t="s">
        <v>185</v>
      </c>
      <c r="C36" s="71">
        <f>+'率・当'!C36-'率・前'!C36</f>
        <v>-1.5999999999999979</v>
      </c>
      <c r="D36" s="71">
        <f>+'率・当'!D36-'率・前'!D36</f>
        <v>0.20000000000000107</v>
      </c>
      <c r="E36" s="71">
        <f>+'率・当'!E36-'率・前'!E36</f>
        <v>0</v>
      </c>
      <c r="F36" s="71">
        <f>+'率・当'!F36-'率・前'!F36</f>
        <v>0.2999999999999998</v>
      </c>
      <c r="G36" s="71">
        <f>+'率・当'!G36-'率・前'!G36</f>
        <v>-0.8000000000000007</v>
      </c>
      <c r="H36" s="71">
        <f>+'率・当'!H36-'率・前'!H36</f>
        <v>-0.7999999999999989</v>
      </c>
      <c r="I36" s="71">
        <f>+'率・当'!I36-'率・前'!I36</f>
        <v>0</v>
      </c>
      <c r="J36" s="71">
        <f>+'率・当'!J36-'率・前'!J36</f>
        <v>0</v>
      </c>
      <c r="K36" s="71">
        <f>+'率・当'!K36-'率・前'!K36</f>
        <v>-2.6999999999999886</v>
      </c>
      <c r="M36" s="84">
        <f>+'率・当'!M36-'率・前'!M36</f>
        <v>1914956</v>
      </c>
      <c r="N36" s="84">
        <f>+'率・当'!N36-'率・前'!N36</f>
        <v>1929054</v>
      </c>
      <c r="O36" s="71">
        <f>+'率・当'!O36-'率・前'!O36</f>
        <v>1</v>
      </c>
    </row>
    <row r="37" spans="2:15" ht="21" customHeight="1">
      <c r="B37" s="27" t="s">
        <v>92</v>
      </c>
      <c r="C37" s="71">
        <f>+'率・当'!C37-'率・前'!C37</f>
        <v>-0.8999999999999986</v>
      </c>
      <c r="D37" s="71">
        <f>+'率・当'!D37-'率・前'!D37</f>
        <v>0.20000000000000107</v>
      </c>
      <c r="E37" s="71">
        <f>+'率・当'!E37-'率・前'!E37</f>
        <v>0.10000000000000009</v>
      </c>
      <c r="F37" s="71">
        <f>+'率・当'!F37-'率・前'!F37</f>
        <v>0.8000000000000007</v>
      </c>
      <c r="G37" s="71">
        <f>+'率・当'!G37-'率・前'!G37</f>
        <v>0</v>
      </c>
      <c r="H37" s="71">
        <f>+'率・当'!H37-'率・前'!H37</f>
        <v>-0.40000000000000213</v>
      </c>
      <c r="I37" s="71">
        <f>+'率・当'!I37-'率・前'!I37</f>
        <v>0</v>
      </c>
      <c r="J37" s="71">
        <f>+'率・当'!J37-'率・前'!J37</f>
        <v>0.5999999999999996</v>
      </c>
      <c r="K37" s="71">
        <f>+'率・当'!K37-'率・前'!K37</f>
        <v>0.3999999999999915</v>
      </c>
      <c r="M37" s="84">
        <f>+'率・当'!M37-'率・前'!M37</f>
        <v>214347</v>
      </c>
      <c r="N37" s="84">
        <f>+'率・当'!N37-'率・前'!N37</f>
        <v>17211092</v>
      </c>
      <c r="O37" s="71">
        <f>+'率・当'!O37-'率・前'!O37</f>
        <v>1.5</v>
      </c>
    </row>
    <row r="38" spans="3:15" ht="17.25">
      <c r="C38" s="4" t="s">
        <v>99</v>
      </c>
      <c r="I38" s="4"/>
      <c r="K38" s="3"/>
      <c r="L38" s="3"/>
      <c r="O38" s="4" t="s">
        <v>99</v>
      </c>
    </row>
    <row r="39" spans="2:15" ht="17.25">
      <c r="B39" s="30" t="s">
        <v>101</v>
      </c>
      <c r="C39" s="4"/>
      <c r="K39" s="3"/>
      <c r="L39" s="3"/>
      <c r="O39" s="6" t="s">
        <v>86</v>
      </c>
    </row>
    <row r="40" spans="2:15" ht="21" customHeight="1">
      <c r="B40" s="27" t="s">
        <v>91</v>
      </c>
      <c r="C40" s="71">
        <f>+'率・当'!C40-'率・前'!C40</f>
        <v>-1.0999999999999979</v>
      </c>
      <c r="D40" s="71">
        <f>+'率・当'!D40-'率・前'!D40</f>
        <v>0.09999999999999964</v>
      </c>
      <c r="E40" s="71">
        <f>+'率・当'!E40-'率・前'!E40</f>
        <v>0.09999999999999987</v>
      </c>
      <c r="F40" s="71">
        <f>+'率・当'!F40-'率・前'!F40</f>
        <v>0.7000000000000011</v>
      </c>
      <c r="G40" s="71">
        <f>+'率・当'!G40-'率・前'!G40</f>
        <v>0.09999999999999964</v>
      </c>
      <c r="H40" s="71">
        <f>+'率・当'!H40-'率・前'!H40</f>
        <v>-0.3000000000000007</v>
      </c>
      <c r="I40" s="71">
        <f>+'率・当'!I40-'率・前'!I40</f>
        <v>0</v>
      </c>
      <c r="J40" s="71">
        <f>+'率・当'!J40-'率・前'!J40</f>
        <v>0.9000000000000004</v>
      </c>
      <c r="K40" s="71">
        <f>+'率・当'!K40-'率・前'!K40</f>
        <v>0.5999999999999943</v>
      </c>
      <c r="O40" s="71">
        <f>+'率・当'!O40-'率・前'!O40</f>
        <v>1.2999999999999972</v>
      </c>
    </row>
    <row r="41" spans="2:15" ht="21" customHeight="1">
      <c r="B41" s="27" t="s">
        <v>184</v>
      </c>
      <c r="C41" s="71">
        <f>+'率・当'!C41-'率・前'!C41</f>
        <v>-1.5999999999999979</v>
      </c>
      <c r="D41" s="71">
        <f>+'率・当'!D41-'率・前'!D41</f>
        <v>0.09999999999999964</v>
      </c>
      <c r="E41" s="71">
        <f>+'率・当'!E41-'率・前'!E41</f>
        <v>0.10000000000000009</v>
      </c>
      <c r="F41" s="71">
        <f>+'率・当'!F41-'率・前'!F41</f>
        <v>0.2999999999999998</v>
      </c>
      <c r="G41" s="71">
        <f>+'率・当'!G41-'率・前'!G41</f>
        <v>-0.6999999999999993</v>
      </c>
      <c r="H41" s="71">
        <f>+'率・当'!H41-'率・前'!H41</f>
        <v>-0.9000000000000004</v>
      </c>
      <c r="I41" s="71">
        <f>+'率・当'!I41-'率・前'!I41</f>
        <v>0</v>
      </c>
      <c r="J41" s="71">
        <f>+'率・当'!J41-'率・前'!J41</f>
        <v>0</v>
      </c>
      <c r="K41" s="71">
        <f>+'率・当'!K41-'率・前'!K41</f>
        <v>-2.799999999999997</v>
      </c>
      <c r="O41" s="71">
        <f>+'率・当'!O41-'率・前'!O41</f>
        <v>1.1000000000000085</v>
      </c>
    </row>
    <row r="42" spans="2:15" ht="21" customHeight="1">
      <c r="B42" s="27" t="s">
        <v>92</v>
      </c>
      <c r="C42" s="71">
        <f>+'率・当'!C42-'率・前'!C42</f>
        <v>-1.3999999999999986</v>
      </c>
      <c r="D42" s="71">
        <f>+'率・当'!D42-'率・前'!D42</f>
        <v>0.1999999999999993</v>
      </c>
      <c r="E42" s="71">
        <f>+'率・当'!E42-'率・前'!E42</f>
        <v>0.09999999999999987</v>
      </c>
      <c r="F42" s="71">
        <f>+'率・当'!F42-'率・前'!F42</f>
        <v>0.5</v>
      </c>
      <c r="G42" s="71">
        <f>+'率・当'!G42-'率・前'!G42</f>
        <v>-0.29999999999999893</v>
      </c>
      <c r="H42" s="71">
        <f>+'率・当'!H42-'率・前'!H42</f>
        <v>-0.5999999999999979</v>
      </c>
      <c r="I42" s="71">
        <f>+'率・当'!I42-'率・前'!I42</f>
        <v>0</v>
      </c>
      <c r="J42" s="71">
        <f>+'率・当'!J42-'率・前'!J42</f>
        <v>0.40000000000000036</v>
      </c>
      <c r="K42" s="71">
        <f>+'率・当'!K42-'率・前'!K42</f>
        <v>-1.2000000000000028</v>
      </c>
      <c r="O42" s="71">
        <f>+'率・当'!O42-'率・前'!O42</f>
        <v>1.2000000000000028</v>
      </c>
    </row>
    <row r="43" spans="3:15" ht="17.25">
      <c r="C43" t="s">
        <v>100</v>
      </c>
      <c r="O43" t="s">
        <v>100</v>
      </c>
    </row>
  </sheetData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3" r:id="rId1"/>
  <headerFooter alignWithMargins="0">
    <oddHeader>&amp;L&amp;"ＭＳ ゴシック,標準"&amp;18９-２ 経常収支比率の状況（対前年度増減率）※減収補てん債特例分、臨時財政対策債を含まず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M115"/>
  <sheetViews>
    <sheetView showGridLines="0" view="pageBreakPreview" zoomScale="65" zoomScaleNormal="50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18" hidden="1" customWidth="1"/>
    <col min="2" max="2" width="11.66015625" style="18" customWidth="1"/>
    <col min="3" max="11" width="12.66015625" style="0" customWidth="1"/>
    <col min="12" max="12" width="1.66015625" style="0" customWidth="1"/>
    <col min="13" max="13" width="10.66015625" style="0" customWidth="1"/>
    <col min="14" max="14" width="13.16015625" style="0" customWidth="1"/>
    <col min="15" max="15" width="11.66015625" style="0" customWidth="1"/>
  </cols>
  <sheetData>
    <row r="1" ht="17.25">
      <c r="B1" s="43" t="s">
        <v>128</v>
      </c>
    </row>
    <row r="2" spans="2:11" ht="17.25">
      <c r="B2" s="19"/>
      <c r="C2" s="2"/>
      <c r="D2" s="2"/>
      <c r="E2" s="2"/>
      <c r="F2" s="2"/>
      <c r="G2" s="2"/>
      <c r="H2" s="2"/>
      <c r="I2" s="6"/>
      <c r="K2" s="6" t="s">
        <v>86</v>
      </c>
    </row>
    <row r="3" spans="2:11" ht="17.25">
      <c r="B3" s="20"/>
      <c r="C3" s="8"/>
      <c r="D3" s="8"/>
      <c r="E3" s="8"/>
      <c r="F3" s="8"/>
      <c r="G3" s="8"/>
      <c r="H3" s="8"/>
      <c r="I3" s="47"/>
      <c r="J3" s="8"/>
      <c r="K3" s="8"/>
    </row>
    <row r="4" spans="2:11" ht="17.25">
      <c r="B4" s="21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46" t="s">
        <v>8</v>
      </c>
      <c r="J4" s="9" t="s">
        <v>9</v>
      </c>
      <c r="K4" s="9" t="s">
        <v>87</v>
      </c>
    </row>
    <row r="5" spans="2:11" ht="17.25">
      <c r="B5" s="22"/>
      <c r="C5" s="13"/>
      <c r="D5" s="13"/>
      <c r="E5" s="13"/>
      <c r="F5" s="13"/>
      <c r="G5" s="13"/>
      <c r="H5" s="13"/>
      <c r="I5" s="33" t="s">
        <v>131</v>
      </c>
      <c r="J5" s="13"/>
      <c r="K5" s="10" t="s">
        <v>89</v>
      </c>
    </row>
    <row r="6" spans="2:13" ht="17.25">
      <c r="B6" s="23" t="s">
        <v>15</v>
      </c>
      <c r="C6" s="68">
        <f>ROUND('当年度'!C6/('当年度'!$L6+'当年度'!$M6+'当年度'!$N6)*100,1)</f>
        <v>26.6</v>
      </c>
      <c r="D6" s="68">
        <f>ROUND('当年度'!D6/('当年度'!$L6+'当年度'!$M6+'当年度'!$N6)*100,1)</f>
        <v>16.5</v>
      </c>
      <c r="E6" s="68">
        <f>ROUND('当年度'!E6/('当年度'!$L6+'当年度'!$M6+'当年度'!$N6)*100,1)</f>
        <v>1.4</v>
      </c>
      <c r="F6" s="68">
        <f>ROUND('当年度'!F6/('当年度'!$L6+'当年度'!$M6+'当年度'!$N6)*100,1)</f>
        <v>7.7</v>
      </c>
      <c r="G6" s="68">
        <f>ROUND('当年度'!G6/('当年度'!$L6+'当年度'!$M6+'当年度'!$N6)*100,1)</f>
        <v>3.6</v>
      </c>
      <c r="H6" s="68">
        <f>ROUND('当年度'!H6/('当年度'!$L6+'当年度'!$M6+'当年度'!$N6)*100,1)</f>
        <v>17.3</v>
      </c>
      <c r="I6" s="68">
        <f>ROUND('当年度'!I6/('当年度'!$L6+'当年度'!$M6+'当年度'!$N6)*100,1)</f>
        <v>0</v>
      </c>
      <c r="J6" s="68">
        <f>ROUND('当年度'!J6/('当年度'!$L6+'当年度'!$M6+'当年度'!$N6)*100,1)</f>
        <v>14.3</v>
      </c>
      <c r="K6" s="92">
        <f>ROUND('当年度'!K6/('当年度'!$L6+'当年度'!$M6+'当年度'!$N6)*100,1)</f>
        <v>87.4</v>
      </c>
      <c r="M6" s="180">
        <f>ROUND('当年度'!K6/('当年度'!$L6+'当年度'!$M6+'当年度'!$N6)*100,2)</f>
        <v>87.38</v>
      </c>
    </row>
    <row r="7" spans="2:13" ht="17.25">
      <c r="B7" s="24" t="s">
        <v>16</v>
      </c>
      <c r="C7" s="68">
        <f>ROUND('当年度'!C7/('当年度'!$L7+'当年度'!$M7+'当年度'!$N7)*100,1)</f>
        <v>21.8</v>
      </c>
      <c r="D7" s="68">
        <f>ROUND('当年度'!D7/('当年度'!$L7+'当年度'!$M7+'当年度'!$N7)*100,1)</f>
        <v>14.9</v>
      </c>
      <c r="E7" s="68">
        <f>ROUND('当年度'!E7/('当年度'!$L7+'当年度'!$M7+'当年度'!$N7)*100,1)</f>
        <v>1.9</v>
      </c>
      <c r="F7" s="68">
        <f>ROUND('当年度'!F7/('当年度'!$L7+'当年度'!$M7+'当年度'!$N7)*100,1)</f>
        <v>8.3</v>
      </c>
      <c r="G7" s="68">
        <f>ROUND('当年度'!G7/('当年度'!$L7+'当年度'!$M7+'当年度'!$N7)*100,1)</f>
        <v>13.1</v>
      </c>
      <c r="H7" s="68">
        <f>ROUND('当年度'!H7/('当年度'!$L7+'当年度'!$M7+'当年度'!$N7)*100,1)</f>
        <v>18.6</v>
      </c>
      <c r="I7" s="68">
        <f>ROUND('当年度'!I7/('当年度'!$L7+'当年度'!$M7+'当年度'!$N7)*100,1)</f>
        <v>0</v>
      </c>
      <c r="J7" s="68">
        <f>ROUND('当年度'!J7/('当年度'!$L7+'当年度'!$M7+'当年度'!$N7)*100,1)</f>
        <v>7.4</v>
      </c>
      <c r="K7" s="68">
        <f>ROUND('当年度'!K7/('当年度'!$L7+'当年度'!$M7+'当年度'!$N7)*100,1)</f>
        <v>86</v>
      </c>
      <c r="M7" s="180">
        <f>ROUND('当年度'!K7/('当年度'!$L7+'当年度'!$M7+'当年度'!$N7)*100,2)</f>
        <v>85.96</v>
      </c>
    </row>
    <row r="8" spans="2:13" ht="17.25">
      <c r="B8" s="24" t="s">
        <v>17</v>
      </c>
      <c r="C8" s="68">
        <f>ROUND('当年度'!C8/('当年度'!$L8+'当年度'!$M8+'当年度'!$N8)*100,1)</f>
        <v>25.9</v>
      </c>
      <c r="D8" s="68">
        <f>ROUND('当年度'!D8/('当年度'!$L8+'当年度'!$M8+'当年度'!$N8)*100,1)</f>
        <v>13</v>
      </c>
      <c r="E8" s="68">
        <f>ROUND('当年度'!E8/('当年度'!$L8+'当年度'!$M8+'当年度'!$N8)*100,1)</f>
        <v>0.5</v>
      </c>
      <c r="F8" s="68">
        <f>ROUND('当年度'!F8/('当年度'!$L8+'当年度'!$M8+'当年度'!$N8)*100,1)</f>
        <v>8.8</v>
      </c>
      <c r="G8" s="68">
        <f>ROUND('当年度'!G8/('当年度'!$L8+'当年度'!$M8+'当年度'!$N8)*100,1)</f>
        <v>10.2</v>
      </c>
      <c r="H8" s="68">
        <f>ROUND('当年度'!H8/('当年度'!$L8+'当年度'!$M8+'当年度'!$N8)*100,1)</f>
        <v>17</v>
      </c>
      <c r="I8" s="68">
        <f>ROUND('当年度'!I8/('当年度'!$L8+'当年度'!$M8+'当年度'!$N8)*100,1)</f>
        <v>0</v>
      </c>
      <c r="J8" s="68">
        <f>ROUND('当年度'!J8/('当年度'!$L8+'当年度'!$M8+'当年度'!$N8)*100,1)</f>
        <v>9.3</v>
      </c>
      <c r="K8" s="68">
        <f>ROUND('当年度'!K8/('当年度'!$L8+'当年度'!$M8+'当年度'!$N8)*100,1)</f>
        <v>84.7</v>
      </c>
      <c r="M8" s="180">
        <f>ROUND('当年度'!K8/('当年度'!$L8+'当年度'!$M8+'当年度'!$N8)*100,2)</f>
        <v>84.67</v>
      </c>
    </row>
    <row r="9" spans="2:13" ht="17.25">
      <c r="B9" s="25" t="s">
        <v>18</v>
      </c>
      <c r="C9" s="68">
        <f>ROUND('当年度'!C9/('当年度'!$L9+'当年度'!$M9+'当年度'!$N9)*100,1)</f>
        <v>24.2</v>
      </c>
      <c r="D9" s="68">
        <f>ROUND('当年度'!D9/('当年度'!$L9+'当年度'!$M9+'当年度'!$N9)*100,1)</f>
        <v>13.3</v>
      </c>
      <c r="E9" s="68">
        <f>ROUND('当年度'!E9/('当年度'!$L9+'当年度'!$M9+'当年度'!$N9)*100,1)</f>
        <v>1.7</v>
      </c>
      <c r="F9" s="68">
        <f>ROUND('当年度'!F9/('当年度'!$L9+'当年度'!$M9+'当年度'!$N9)*100,1)</f>
        <v>10</v>
      </c>
      <c r="G9" s="68">
        <f>ROUND('当年度'!G9/('当年度'!$L9+'当年度'!$M9+'当年度'!$N9)*100,1)</f>
        <v>13.4</v>
      </c>
      <c r="H9" s="68">
        <f>ROUND('当年度'!H9/('当年度'!$L9+'当年度'!$M9+'当年度'!$N9)*100,1)</f>
        <v>16.5</v>
      </c>
      <c r="I9" s="68">
        <f>ROUND('当年度'!I9/('当年度'!$L9+'当年度'!$M9+'当年度'!$N9)*100,1)</f>
        <v>1</v>
      </c>
      <c r="J9" s="68">
        <f>ROUND('当年度'!J9/('当年度'!$L9+'当年度'!$M9+'当年度'!$N9)*100,1)</f>
        <v>10.5</v>
      </c>
      <c r="K9" s="68">
        <f>ROUND('当年度'!K9/('当年度'!$L9+'当年度'!$M9+'当年度'!$N9)*100,1)</f>
        <v>90.6</v>
      </c>
      <c r="M9" s="180">
        <f>ROUND('当年度'!K9/('当年度'!$L9+'当年度'!$M9+'当年度'!$N9)*100,2)</f>
        <v>90.56</v>
      </c>
    </row>
    <row r="10" spans="2:13" ht="17.25">
      <c r="B10" s="25" t="s">
        <v>19</v>
      </c>
      <c r="C10" s="68">
        <f>ROUND('当年度'!C10/('当年度'!$L10+'当年度'!$M10+'当年度'!$N10)*100,1)</f>
        <v>28.7</v>
      </c>
      <c r="D10" s="68">
        <f>ROUND('当年度'!D10/('当年度'!$L10+'当年度'!$M10+'当年度'!$N10)*100,1)</f>
        <v>17.1</v>
      </c>
      <c r="E10" s="68">
        <f>ROUND('当年度'!E10/('当年度'!$L10+'当年度'!$M10+'当年度'!$N10)*100,1)</f>
        <v>1</v>
      </c>
      <c r="F10" s="68">
        <f>ROUND('当年度'!F10/('当年度'!$L10+'当年度'!$M10+'当年度'!$N10)*100,1)</f>
        <v>8.4</v>
      </c>
      <c r="G10" s="68">
        <f>ROUND('当年度'!G10/('当年度'!$L10+'当年度'!$M10+'当年度'!$N10)*100,1)</f>
        <v>15.8</v>
      </c>
      <c r="H10" s="68">
        <f>ROUND('当年度'!H10/('当年度'!$L10+'当年度'!$M10+'当年度'!$N10)*100,1)</f>
        <v>15.3</v>
      </c>
      <c r="I10" s="68">
        <f>ROUND('当年度'!I10/('当年度'!$L10+'当年度'!$M10+'当年度'!$N10)*100,1)</f>
        <v>0</v>
      </c>
      <c r="J10" s="68">
        <f>ROUND('当年度'!J10/('当年度'!$L10+'当年度'!$M10+'当年度'!$N10)*100,1)</f>
        <v>8.2</v>
      </c>
      <c r="K10" s="68">
        <f>ROUND('当年度'!K10/('当年度'!$L10+'当年度'!$M10+'当年度'!$N10)*100,1)</f>
        <v>94.3</v>
      </c>
      <c r="M10" s="180">
        <f>ROUND('当年度'!K10/('当年度'!$L10+'当年度'!$M10+'当年度'!$N10)*100,2)</f>
        <v>94.35</v>
      </c>
    </row>
    <row r="11" spans="2:13" ht="17.25">
      <c r="B11" s="25" t="s">
        <v>21</v>
      </c>
      <c r="C11" s="68">
        <f>ROUND('当年度'!C11/('当年度'!$L11+'当年度'!$M11+'当年度'!$N11)*100,1)</f>
        <v>28</v>
      </c>
      <c r="D11" s="68">
        <f>ROUND('当年度'!D11/('当年度'!$L11+'当年度'!$M11+'当年度'!$N11)*100,1)</f>
        <v>16.2</v>
      </c>
      <c r="E11" s="68">
        <f>ROUND('当年度'!E11/('当年度'!$L11+'当年度'!$M11+'当年度'!$N11)*100,1)</f>
        <v>1.7</v>
      </c>
      <c r="F11" s="68">
        <f>ROUND('当年度'!F11/('当年度'!$L11+'当年度'!$M11+'当年度'!$N11)*100,1)</f>
        <v>10.5</v>
      </c>
      <c r="G11" s="68">
        <f>ROUND('当年度'!G11/('当年度'!$L11+'当年度'!$M11+'当年度'!$N11)*100,1)</f>
        <v>3.1</v>
      </c>
      <c r="H11" s="68">
        <f>ROUND('当年度'!H11/('当年度'!$L11+'当年度'!$M11+'当年度'!$N11)*100,1)</f>
        <v>14.7</v>
      </c>
      <c r="I11" s="68">
        <f>ROUND('当年度'!I11/('当年度'!$L11+'当年度'!$M11+'当年度'!$N11)*100,1)</f>
        <v>0</v>
      </c>
      <c r="J11" s="68">
        <f>ROUND('当年度'!J11/('当年度'!$L11+'当年度'!$M11+'当年度'!$N11)*100,1)</f>
        <v>14.1</v>
      </c>
      <c r="K11" s="68">
        <f>ROUND('当年度'!K11/('当年度'!$L11+'当年度'!$M11+'当年度'!$N11)*100,1)</f>
        <v>88.4</v>
      </c>
      <c r="M11" s="180">
        <f>ROUND('当年度'!K11/('当年度'!$L11+'当年度'!$M11+'当年度'!$N11)*100,2)</f>
        <v>88.38</v>
      </c>
    </row>
    <row r="12" spans="2:13" ht="17.25">
      <c r="B12" s="25" t="s">
        <v>22</v>
      </c>
      <c r="C12" s="68">
        <f>ROUND('当年度'!C12/('当年度'!$L12+'当年度'!$M12+'当年度'!$N12)*100,1)</f>
        <v>26.3</v>
      </c>
      <c r="D12" s="68">
        <f>ROUND('当年度'!D12/('当年度'!$L12+'当年度'!$M12+'当年度'!$N12)*100,1)</f>
        <v>11.5</v>
      </c>
      <c r="E12" s="68">
        <f>ROUND('当年度'!E12/('当年度'!$L12+'当年度'!$M12+'当年度'!$N12)*100,1)</f>
        <v>1.4</v>
      </c>
      <c r="F12" s="68">
        <f>ROUND('当年度'!F12/('当年度'!$L12+'当年度'!$M12+'当年度'!$N12)*100,1)</f>
        <v>9.5</v>
      </c>
      <c r="G12" s="68">
        <f>ROUND('当年度'!G12/('当年度'!$L12+'当年度'!$M12+'当年度'!$N12)*100,1)</f>
        <v>16.9</v>
      </c>
      <c r="H12" s="68">
        <f>ROUND('当年度'!H12/('当年度'!$L12+'当年度'!$M12+'当年度'!$N12)*100,1)</f>
        <v>16.6</v>
      </c>
      <c r="I12" s="68">
        <f>ROUND('当年度'!I12/('当年度'!$L12+'当年度'!$M12+'当年度'!$N12)*100,1)</f>
        <v>0.1</v>
      </c>
      <c r="J12" s="68">
        <f>ROUND('当年度'!J12/('当年度'!$L12+'当年度'!$M12+'当年度'!$N12)*100,1)</f>
        <v>9.9</v>
      </c>
      <c r="K12" s="68">
        <f>ROUND('当年度'!K12/('当年度'!$L12+'当年度'!$M12+'当年度'!$N12)*100,1)</f>
        <v>92.3</v>
      </c>
      <c r="M12" s="180">
        <f>ROUND('当年度'!K12/('当年度'!$L12+'当年度'!$M12+'当年度'!$N12)*100,2)</f>
        <v>92.29</v>
      </c>
    </row>
    <row r="13" spans="2:13" ht="17.25">
      <c r="B13" s="25" t="s">
        <v>23</v>
      </c>
      <c r="C13" s="68">
        <f>ROUND('当年度'!C13/('当年度'!$L13+'当年度'!$M13+'当年度'!$N13)*100,1)</f>
        <v>23.2</v>
      </c>
      <c r="D13" s="68">
        <f>ROUND('当年度'!D13/('当年度'!$L13+'当年度'!$M13+'当年度'!$N13)*100,1)</f>
        <v>13.8</v>
      </c>
      <c r="E13" s="68">
        <f>ROUND('当年度'!E13/('当年度'!$L13+'当年度'!$M13+'当年度'!$N13)*100,1)</f>
        <v>0.8</v>
      </c>
      <c r="F13" s="68">
        <f>ROUND('当年度'!F13/('当年度'!$L13+'当年度'!$M13+'当年度'!$N13)*100,1)</f>
        <v>8.4</v>
      </c>
      <c r="G13" s="68">
        <f>ROUND('当年度'!G13/('当年度'!$L13+'当年度'!$M13+'当年度'!$N13)*100,1)</f>
        <v>14.6</v>
      </c>
      <c r="H13" s="68">
        <f>ROUND('当年度'!H13/('当年度'!$L13+'当年度'!$M13+'当年度'!$N13)*100,1)</f>
        <v>17.6</v>
      </c>
      <c r="I13" s="68">
        <f>ROUND('当年度'!I13/('当年度'!$L13+'当年度'!$M13+'当年度'!$N13)*100,1)</f>
        <v>0.1</v>
      </c>
      <c r="J13" s="68">
        <f>ROUND('当年度'!J13/('当年度'!$L13+'当年度'!$M13+'当年度'!$N13)*100,1)</f>
        <v>11.3</v>
      </c>
      <c r="K13" s="68">
        <f>ROUND('当年度'!K13/('当年度'!$L13+'当年度'!$M13+'当年度'!$N13)*100,1)</f>
        <v>89.6</v>
      </c>
      <c r="M13" s="180">
        <f>ROUND('当年度'!K13/('当年度'!$L13+'当年度'!$M13+'当年度'!$N13)*100,2)</f>
        <v>89.61</v>
      </c>
    </row>
    <row r="14" spans="2:13" ht="17.25">
      <c r="B14" s="25" t="s">
        <v>24</v>
      </c>
      <c r="C14" s="68">
        <f>ROUND('当年度'!C14/('当年度'!$L14+'当年度'!$M14+'当年度'!$N14)*100,1)</f>
        <v>22.8</v>
      </c>
      <c r="D14" s="68">
        <f>ROUND('当年度'!D14/('当年度'!$L14+'当年度'!$M14+'当年度'!$N14)*100,1)</f>
        <v>20.3</v>
      </c>
      <c r="E14" s="68">
        <f>ROUND('当年度'!E14/('当年度'!$L14+'当年度'!$M14+'当年度'!$N14)*100,1)</f>
        <v>2.7</v>
      </c>
      <c r="F14" s="68">
        <f>ROUND('当年度'!F14/('当年度'!$L14+'当年度'!$M14+'当年度'!$N14)*100,1)</f>
        <v>6.8</v>
      </c>
      <c r="G14" s="68">
        <f>ROUND('当年度'!G14/('当年度'!$L14+'当年度'!$M14+'当年度'!$N14)*100,1)</f>
        <v>3.8</v>
      </c>
      <c r="H14" s="68">
        <f>ROUND('当年度'!H14/('当年度'!$L14+'当年度'!$M14+'当年度'!$N14)*100,1)</f>
        <v>17.4</v>
      </c>
      <c r="I14" s="68">
        <f>ROUND('当年度'!I14/('当年度'!$L14+'当年度'!$M14+'当年度'!$N14)*100,1)</f>
        <v>0</v>
      </c>
      <c r="J14" s="68">
        <f>ROUND('当年度'!J14/('当年度'!$L14+'当年度'!$M14+'当年度'!$N14)*100,1)</f>
        <v>11.5</v>
      </c>
      <c r="K14" s="68">
        <f>ROUND('当年度'!K14/('当年度'!$L14+'当年度'!$M14+'当年度'!$N14)*100,1)</f>
        <v>85.2</v>
      </c>
      <c r="M14" s="180">
        <f>ROUND('当年度'!K14/('当年度'!$L14+'当年度'!$M14+'当年度'!$N14)*100,2)</f>
        <v>85.23</v>
      </c>
    </row>
    <row r="15" spans="2:13" ht="17.25">
      <c r="B15" s="25" t="s">
        <v>25</v>
      </c>
      <c r="C15" s="68">
        <f>ROUND('当年度'!C15/('当年度'!$L15+'当年度'!$M15+'当年度'!$N15)*100,1)</f>
        <v>32.1</v>
      </c>
      <c r="D15" s="68">
        <f>ROUND('当年度'!D15/('当年度'!$L15+'当年度'!$M15+'当年度'!$N15)*100,1)</f>
        <v>12.7</v>
      </c>
      <c r="E15" s="68">
        <f>ROUND('当年度'!E15/('当年度'!$L15+'当年度'!$M15+'当年度'!$N15)*100,1)</f>
        <v>0.4</v>
      </c>
      <c r="F15" s="68">
        <f>ROUND('当年度'!F15/('当年度'!$L15+'当年度'!$M15+'当年度'!$N15)*100,1)</f>
        <v>5.8</v>
      </c>
      <c r="G15" s="68">
        <f>ROUND('当年度'!G15/('当年度'!$L15+'当年度'!$M15+'当年度'!$N15)*100,1)</f>
        <v>5.1</v>
      </c>
      <c r="H15" s="68">
        <f>ROUND('当年度'!H15/('当年度'!$L15+'当年度'!$M15+'当年度'!$N15)*100,1)</f>
        <v>18.6</v>
      </c>
      <c r="I15" s="68">
        <f>ROUND('当年度'!I15/('当年度'!$L15+'当年度'!$M15+'当年度'!$N15)*100,1)</f>
        <v>0</v>
      </c>
      <c r="J15" s="68">
        <f>ROUND('当年度'!J15/('当年度'!$L15+'当年度'!$M15+'当年度'!$N15)*100,1)</f>
        <v>9.3</v>
      </c>
      <c r="K15" s="68">
        <f>ROUND('当年度'!K15/('当年度'!$L15+'当年度'!$M15+'当年度'!$N15)*100,1)</f>
        <v>84</v>
      </c>
      <c r="M15" s="180">
        <f>ROUND('当年度'!K15/('当年度'!$L15+'当年度'!$M15+'当年度'!$N15)*100,2)</f>
        <v>83.99</v>
      </c>
    </row>
    <row r="16" spans="2:13" ht="17.25">
      <c r="B16" s="24" t="s">
        <v>26</v>
      </c>
      <c r="C16" s="68">
        <f>ROUND('当年度'!C16/('当年度'!$L16+'当年度'!$M16+'当年度'!$N16)*100,1)</f>
        <v>30.9</v>
      </c>
      <c r="D16" s="68">
        <f>ROUND('当年度'!D16/('当年度'!$L16+'当年度'!$M16+'当年度'!$N16)*100,1)</f>
        <v>13.5</v>
      </c>
      <c r="E16" s="68">
        <f>ROUND('当年度'!E16/('当年度'!$L16+'当年度'!$M16+'当年度'!$N16)*100,1)</f>
        <v>0.6</v>
      </c>
      <c r="F16" s="68">
        <f>ROUND('当年度'!F16/('当年度'!$L16+'当年度'!$M16+'当年度'!$N16)*100,1)</f>
        <v>5.1</v>
      </c>
      <c r="G16" s="68">
        <f>ROUND('当年度'!G16/('当年度'!$L16+'当年度'!$M16+'当年度'!$N16)*100,1)</f>
        <v>5.7</v>
      </c>
      <c r="H16" s="68">
        <f>ROUND('当年度'!H16/('当年度'!$L16+'当年度'!$M16+'当年度'!$N16)*100,1)</f>
        <v>15.8</v>
      </c>
      <c r="I16" s="68">
        <f>ROUND('当年度'!I16/('当年度'!$L16+'当年度'!$M16+'当年度'!$N16)*100,1)</f>
        <v>0</v>
      </c>
      <c r="J16" s="68">
        <f>ROUND('当年度'!J16/('当年度'!$L16+'当年度'!$M16+'当年度'!$N16)*100,1)</f>
        <v>10.7</v>
      </c>
      <c r="K16" s="68">
        <f>ROUND('当年度'!K16/('当年度'!$L16+'当年度'!$M16+'当年度'!$N16)*100,1)</f>
        <v>82.4</v>
      </c>
      <c r="M16" s="180">
        <f>ROUND('当年度'!K16/('当年度'!$L16+'当年度'!$M16+'当年度'!$N16)*100,2)</f>
        <v>82.37</v>
      </c>
    </row>
    <row r="17" spans="2:13" ht="17.25">
      <c r="B17" s="25" t="s">
        <v>111</v>
      </c>
      <c r="C17" s="68">
        <f>ROUND('当年度'!C17/('当年度'!$L17+'当年度'!$M17+'当年度'!$N17)*100,1)</f>
        <v>20.7</v>
      </c>
      <c r="D17" s="68">
        <f>ROUND('当年度'!D17/('当年度'!$L17+'当年度'!$M17+'当年度'!$N17)*100,1)</f>
        <v>16.9</v>
      </c>
      <c r="E17" s="68">
        <f>ROUND('当年度'!E17/('当年度'!$L17+'当年度'!$M17+'当年度'!$N17)*100,1)</f>
        <v>0.5</v>
      </c>
      <c r="F17" s="68">
        <f>ROUND('当年度'!F17/('当年度'!$L17+'当年度'!$M17+'当年度'!$N17)*100,1)</f>
        <v>3.6</v>
      </c>
      <c r="G17" s="68">
        <f>ROUND('当年度'!G17/('当年度'!$L17+'当年度'!$M17+'当年度'!$N17)*100,1)</f>
        <v>12.1</v>
      </c>
      <c r="H17" s="68">
        <f>ROUND('当年度'!H17/('当年度'!$L17+'当年度'!$M17+'当年度'!$N17)*100,1)</f>
        <v>15.9</v>
      </c>
      <c r="I17" s="68">
        <f>ROUND('当年度'!I17/('当年度'!$L17+'当年度'!$M17+'当年度'!$N17)*100,1)</f>
        <v>0</v>
      </c>
      <c r="J17" s="68">
        <f>ROUND('当年度'!J17/('当年度'!$L17+'当年度'!$M17+'当年度'!$N17)*100,1)</f>
        <v>13.1</v>
      </c>
      <c r="K17" s="68">
        <f>ROUND('当年度'!K17/('当年度'!$L17+'当年度'!$M17+'当年度'!$N17)*100,1)</f>
        <v>82.8</v>
      </c>
      <c r="M17" s="180">
        <f>ROUND('当年度'!K17/('当年度'!$L17+'当年度'!$M17+'当年度'!$N17)*100,2)</f>
        <v>82.76</v>
      </c>
    </row>
    <row r="18" spans="2:13" ht="17.25">
      <c r="B18" s="25" t="s">
        <v>112</v>
      </c>
      <c r="C18" s="68">
        <f>ROUND('当年度'!C18/('当年度'!$L18+'当年度'!$M18+'当年度'!$N18)*100,1)</f>
        <v>25.7</v>
      </c>
      <c r="D18" s="68">
        <f>ROUND('当年度'!D18/('当年度'!$L18+'当年度'!$M18+'当年度'!$N18)*100,1)</f>
        <v>9.1</v>
      </c>
      <c r="E18" s="68">
        <f>ROUND('当年度'!E18/('当年度'!$L18+'当年度'!$M18+'当年度'!$N18)*100,1)</f>
        <v>0.8</v>
      </c>
      <c r="F18" s="68">
        <f>ROUND('当年度'!F18/('当年度'!$L18+'当年度'!$M18+'当年度'!$N18)*100,1)</f>
        <v>5.8</v>
      </c>
      <c r="G18" s="68">
        <f>ROUND('当年度'!G18/('当年度'!$L18+'当年度'!$M18+'当年度'!$N18)*100,1)</f>
        <v>14.7</v>
      </c>
      <c r="H18" s="68">
        <f>ROUND('当年度'!H18/('当年度'!$L18+'当年度'!$M18+'当年度'!$N18)*100,1)</f>
        <v>18.2</v>
      </c>
      <c r="I18" s="68">
        <f>ROUND('当年度'!I18/('当年度'!$L18+'当年度'!$M18+'当年度'!$N18)*100,1)</f>
        <v>0</v>
      </c>
      <c r="J18" s="68">
        <f>ROUND('当年度'!J18/('当年度'!$L18+'当年度'!$M18+'当年度'!$N18)*100,1)</f>
        <v>11.6</v>
      </c>
      <c r="K18" s="68">
        <f>ROUND('当年度'!K18/('当年度'!$L18+'当年度'!$M18+'当年度'!$N18)*100,1)</f>
        <v>85.9</v>
      </c>
      <c r="M18" s="180">
        <f>ROUND('当年度'!K18/('当年度'!$L18+'当年度'!$M18+'当年度'!$N18)*100,2)</f>
        <v>85.87</v>
      </c>
    </row>
    <row r="19" spans="2:13" ht="17.25">
      <c r="B19" s="26" t="s">
        <v>113</v>
      </c>
      <c r="C19" s="69">
        <f>ROUND('当年度'!C19/('当年度'!$L19+'当年度'!$M19+'当年度'!$N19)*100,1)</f>
        <v>27</v>
      </c>
      <c r="D19" s="69">
        <f>ROUND('当年度'!D19/('当年度'!$L19+'当年度'!$M19+'当年度'!$N19)*100,1)</f>
        <v>14.8</v>
      </c>
      <c r="E19" s="69">
        <f>ROUND('当年度'!E19/('当年度'!$L19+'当年度'!$M19+'当年度'!$N19)*100,1)</f>
        <v>2.2</v>
      </c>
      <c r="F19" s="69">
        <f>ROUND('当年度'!F19/('当年度'!$L19+'当年度'!$M19+'当年度'!$N19)*100,1)</f>
        <v>6.8</v>
      </c>
      <c r="G19" s="69">
        <f>ROUND('当年度'!G19/('当年度'!$L19+'当年度'!$M19+'当年度'!$N19)*100,1)</f>
        <v>9.1</v>
      </c>
      <c r="H19" s="69">
        <f>ROUND('当年度'!H19/('当年度'!$L19+'当年度'!$M19+'当年度'!$N19)*100,1)</f>
        <v>20.7</v>
      </c>
      <c r="I19" s="69">
        <f>ROUND('当年度'!I19/('当年度'!$L19+'当年度'!$M19+'当年度'!$N19)*100,1)</f>
        <v>0</v>
      </c>
      <c r="J19" s="69">
        <f>ROUND('当年度'!J19/('当年度'!$L19+'当年度'!$M19+'当年度'!$N19)*100,1)</f>
        <v>9.2</v>
      </c>
      <c r="K19" s="70">
        <f>ROUND('当年度'!K19/('当年度'!$L19+'当年度'!$M19+'当年度'!$N19)*100,1)</f>
        <v>89.7</v>
      </c>
      <c r="M19" s="180">
        <f>ROUND('当年度'!K19/('当年度'!$L19+'当年度'!$M19+'当年度'!$N19)*100,2)</f>
        <v>89.68</v>
      </c>
    </row>
    <row r="20" spans="2:13" ht="17.25">
      <c r="B20" s="25" t="s">
        <v>30</v>
      </c>
      <c r="C20" s="68">
        <f>ROUND('当年度'!C20/('当年度'!$L20+'当年度'!$M20+'当年度'!$N20)*100,1)</f>
        <v>22.7</v>
      </c>
      <c r="D20" s="68">
        <f>ROUND('当年度'!D20/('当年度'!$L20+'当年度'!$M20+'当年度'!$N20)*100,1)</f>
        <v>11.9</v>
      </c>
      <c r="E20" s="68">
        <f>ROUND('当年度'!E20/('当年度'!$L20+'当年度'!$M20+'当年度'!$N20)*100,1)</f>
        <v>0.3</v>
      </c>
      <c r="F20" s="68">
        <f>ROUND('当年度'!F20/('当年度'!$L20+'当年度'!$M20+'当年度'!$N20)*100,1)</f>
        <v>2.3</v>
      </c>
      <c r="G20" s="68">
        <f>ROUND('当年度'!G20/('当年度'!$L20+'当年度'!$M20+'当年度'!$N20)*100,1)</f>
        <v>11.9</v>
      </c>
      <c r="H20" s="68">
        <f>ROUND('当年度'!H20/('当年度'!$L20+'当年度'!$M20+'当年度'!$N20)*100,1)</f>
        <v>9.6</v>
      </c>
      <c r="I20" s="68">
        <f>ROUND('当年度'!I20/('当年度'!$L20+'当年度'!$M20+'当年度'!$N20)*100,1)</f>
        <v>0</v>
      </c>
      <c r="J20" s="68">
        <f>ROUND('当年度'!J20/('当年度'!$L20+'当年度'!$M20+'当年度'!$N20)*100,1)</f>
        <v>15.5</v>
      </c>
      <c r="K20" s="68">
        <f>ROUND('当年度'!K20/('当年度'!$L20+'当年度'!$M20+'当年度'!$N20)*100,1)</f>
        <v>74.2</v>
      </c>
      <c r="M20" s="180">
        <f>ROUND('当年度'!K20/('当年度'!$L20+'当年度'!$M20+'当年度'!$N20)*100,2)</f>
        <v>74.2</v>
      </c>
    </row>
    <row r="21" spans="2:13" ht="17.25">
      <c r="B21" s="25" t="s">
        <v>34</v>
      </c>
      <c r="C21" s="68">
        <f>ROUND('当年度'!C21/('当年度'!$L21+'当年度'!$M21+'当年度'!$N21)*100,1)</f>
        <v>25.1</v>
      </c>
      <c r="D21" s="68">
        <f>ROUND('当年度'!D21/('当年度'!$L21+'当年度'!$M21+'当年度'!$N21)*100,1)</f>
        <v>16.6</v>
      </c>
      <c r="E21" s="68">
        <f>ROUND('当年度'!E21/('当年度'!$L21+'当年度'!$M21+'当年度'!$N21)*100,1)</f>
        <v>0.7</v>
      </c>
      <c r="F21" s="68">
        <f>ROUND('当年度'!F21/('当年度'!$L21+'当年度'!$M21+'当年度'!$N21)*100,1)</f>
        <v>5.2</v>
      </c>
      <c r="G21" s="68">
        <f>ROUND('当年度'!G21/('当年度'!$L21+'当年度'!$M21+'当年度'!$N21)*100,1)</f>
        <v>17.4</v>
      </c>
      <c r="H21" s="68">
        <f>ROUND('当年度'!H21/('当年度'!$L21+'当年度'!$M21+'当年度'!$N21)*100,1)</f>
        <v>9.5</v>
      </c>
      <c r="I21" s="68">
        <f>ROUND('当年度'!I21/('当年度'!$L21+'当年度'!$M21+'当年度'!$N21)*100,1)</f>
        <v>0</v>
      </c>
      <c r="J21" s="68">
        <f>ROUND('当年度'!J21/('当年度'!$L21+'当年度'!$M21+'当年度'!$N21)*100,1)</f>
        <v>6.5</v>
      </c>
      <c r="K21" s="68">
        <f>ROUND('当年度'!K21/('当年度'!$L21+'当年度'!$M21+'当年度'!$N21)*100,1)</f>
        <v>80.9</v>
      </c>
      <c r="M21" s="180">
        <f>ROUND('当年度'!K21/('当年度'!$L21+'当年度'!$M21+'当年度'!$N21)*100,2)</f>
        <v>80.94</v>
      </c>
    </row>
    <row r="22" spans="2:13" ht="17.25">
      <c r="B22" s="25" t="s">
        <v>36</v>
      </c>
      <c r="C22" s="68">
        <f>ROUND('当年度'!C22/('当年度'!$L22+'当年度'!$M22+'当年度'!$N22)*100,1)</f>
        <v>28.5</v>
      </c>
      <c r="D22" s="68">
        <f>ROUND('当年度'!D22/('当年度'!$L22+'当年度'!$M22+'当年度'!$N22)*100,1)</f>
        <v>21.4</v>
      </c>
      <c r="E22" s="68">
        <f>ROUND('当年度'!E22/('当年度'!$L22+'当年度'!$M22+'当年度'!$N22)*100,1)</f>
        <v>2.6</v>
      </c>
      <c r="F22" s="68">
        <f>ROUND('当年度'!F22/('当年度'!$L22+'当年度'!$M22+'当年度'!$N22)*100,1)</f>
        <v>5.7</v>
      </c>
      <c r="G22" s="68">
        <f>ROUND('当年度'!G22/('当年度'!$L22+'当年度'!$M22+'当年度'!$N22)*100,1)</f>
        <v>7.8</v>
      </c>
      <c r="H22" s="68">
        <f>ROUND('当年度'!H22/('当年度'!$L22+'当年度'!$M22+'当年度'!$N22)*100,1)</f>
        <v>10.1</v>
      </c>
      <c r="I22" s="68">
        <f>ROUND('当年度'!I22/('当年度'!$L22+'当年度'!$M22+'当年度'!$N22)*100,1)</f>
        <v>0.1</v>
      </c>
      <c r="J22" s="68">
        <f>ROUND('当年度'!J22/('当年度'!$L22+'当年度'!$M22+'当年度'!$N22)*100,1)</f>
        <v>14.8</v>
      </c>
      <c r="K22" s="68">
        <f>ROUND('当年度'!K22/('当年度'!$L22+'当年度'!$M22+'当年度'!$N22)*100,1)</f>
        <v>91</v>
      </c>
      <c r="M22" s="180">
        <f>ROUND('当年度'!K22/('当年度'!$L22+'当年度'!$M22+'当年度'!$N22)*100,2)</f>
        <v>90.97</v>
      </c>
    </row>
    <row r="23" spans="2:13" ht="17.25">
      <c r="B23" s="25" t="s">
        <v>38</v>
      </c>
      <c r="C23" s="68">
        <f>ROUND('当年度'!C23/('当年度'!$L23+'当年度'!$M23+'当年度'!$N23)*100,1)</f>
        <v>20.5</v>
      </c>
      <c r="D23" s="68">
        <f>ROUND('当年度'!D23/('当年度'!$L23+'当年度'!$M23+'当年度'!$N23)*100,1)</f>
        <v>19.1</v>
      </c>
      <c r="E23" s="68">
        <f>ROUND('当年度'!E23/('当年度'!$L23+'当年度'!$M23+'当年度'!$N23)*100,1)</f>
        <v>1</v>
      </c>
      <c r="F23" s="68">
        <f>ROUND('当年度'!F23/('当年度'!$L23+'当年度'!$M23+'当年度'!$N23)*100,1)</f>
        <v>3.6</v>
      </c>
      <c r="G23" s="68">
        <f>ROUND('当年度'!G23/('当年度'!$L23+'当年度'!$M23+'当年度'!$N23)*100,1)</f>
        <v>12.7</v>
      </c>
      <c r="H23" s="68">
        <f>ROUND('当年度'!H23/('当年度'!$L23+'当年度'!$M23+'当年度'!$N23)*100,1)</f>
        <v>10.3</v>
      </c>
      <c r="I23" s="68">
        <f>ROUND('当年度'!I23/('当年度'!$L23+'当年度'!$M23+'当年度'!$N23)*100,1)</f>
        <v>0</v>
      </c>
      <c r="J23" s="68">
        <f>ROUND('当年度'!J23/('当年度'!$L23+'当年度'!$M23+'当年度'!$N23)*100,1)</f>
        <v>11.9</v>
      </c>
      <c r="K23" s="68">
        <f>ROUND('当年度'!K23/('当年度'!$L23+'当年度'!$M23+'当年度'!$N23)*100,1)</f>
        <v>79.2</v>
      </c>
      <c r="M23" s="180">
        <f>ROUND('当年度'!K23/('当年度'!$L23+'当年度'!$M23+'当年度'!$N23)*100,2)</f>
        <v>79.23</v>
      </c>
    </row>
    <row r="24" spans="2:13" ht="17.25">
      <c r="B24" s="25" t="s">
        <v>39</v>
      </c>
      <c r="C24" s="68">
        <f>ROUND('当年度'!C24/('当年度'!$L24+'当年度'!$M24+'当年度'!$N24)*100,1)</f>
        <v>15.6</v>
      </c>
      <c r="D24" s="68">
        <f>ROUND('当年度'!D24/('当年度'!$L24+'当年度'!$M24+'当年度'!$N24)*100,1)</f>
        <v>15.7</v>
      </c>
      <c r="E24" s="68">
        <f>ROUND('当年度'!E24/('当年度'!$L24+'当年度'!$M24+'当年度'!$N24)*100,1)</f>
        <v>0.4</v>
      </c>
      <c r="F24" s="68">
        <f>ROUND('当年度'!F24/('当年度'!$L24+'当年度'!$M24+'当年度'!$N24)*100,1)</f>
        <v>4.4</v>
      </c>
      <c r="G24" s="68">
        <f>ROUND('当年度'!G24/('当年度'!$L24+'当年度'!$M24+'当年度'!$N24)*100,1)</f>
        <v>12.5</v>
      </c>
      <c r="H24" s="68">
        <f>ROUND('当年度'!H24/('当年度'!$L24+'当年度'!$M24+'当年度'!$N24)*100,1)</f>
        <v>2.6</v>
      </c>
      <c r="I24" s="68">
        <f>ROUND('当年度'!I24/('当年度'!$L24+'当年度'!$M24+'当年度'!$N24)*100,1)</f>
        <v>0</v>
      </c>
      <c r="J24" s="68">
        <f>ROUND('当年度'!J24/('当年度'!$L24+'当年度'!$M24+'当年度'!$N24)*100,1)</f>
        <v>20</v>
      </c>
      <c r="K24" s="68">
        <f>ROUND('当年度'!K24/('当年度'!$L24+'当年度'!$M24+'当年度'!$N24)*100,1)</f>
        <v>71.2</v>
      </c>
      <c r="M24" s="180">
        <f>ROUND('当年度'!K24/('当年度'!$L24+'当年度'!$M24+'当年度'!$N24)*100,2)</f>
        <v>71.23</v>
      </c>
    </row>
    <row r="25" spans="2:13" ht="17.25">
      <c r="B25" s="24" t="s">
        <v>53</v>
      </c>
      <c r="C25" s="68">
        <f>ROUND('当年度'!C25/('当年度'!$L25+'当年度'!$M25+'当年度'!$N25)*100,1)</f>
        <v>18.6</v>
      </c>
      <c r="D25" s="68">
        <f>ROUND('当年度'!D25/('当年度'!$L25+'当年度'!$M25+'当年度'!$N25)*100,1)</f>
        <v>14.2</v>
      </c>
      <c r="E25" s="68">
        <f>ROUND('当年度'!E25/('当年度'!$L25+'当年度'!$M25+'当年度'!$N25)*100,1)</f>
        <v>1.7</v>
      </c>
      <c r="F25" s="68">
        <f>ROUND('当年度'!F25/('当年度'!$L25+'当年度'!$M25+'当年度'!$N25)*100,1)</f>
        <v>4.9</v>
      </c>
      <c r="G25" s="68">
        <f>ROUND('当年度'!G25/('当年度'!$L25+'当年度'!$M25+'当年度'!$N25)*100,1)</f>
        <v>16.4</v>
      </c>
      <c r="H25" s="68">
        <f>ROUND('当年度'!H25/('当年度'!$L25+'当年度'!$M25+'当年度'!$N25)*100,1)</f>
        <v>13.4</v>
      </c>
      <c r="I25" s="68">
        <f>ROUND('当年度'!I25/('当年度'!$L25+'当年度'!$M25+'当年度'!$N25)*100,1)</f>
        <v>0</v>
      </c>
      <c r="J25" s="68">
        <f>ROUND('当年度'!J25/('当年度'!$L25+'当年度'!$M25+'当年度'!$N25)*100,1)</f>
        <v>9.3</v>
      </c>
      <c r="K25" s="68">
        <f>ROUND('当年度'!K25/('当年度'!$L25+'当年度'!$M25+'当年度'!$N25)*100,1)</f>
        <v>78.6</v>
      </c>
      <c r="M25" s="180">
        <f>ROUND('当年度'!K25/('当年度'!$L25+'当年度'!$M25+'当年度'!$N25)*100,2)</f>
        <v>78.62</v>
      </c>
    </row>
    <row r="26" spans="2:13" ht="17.25">
      <c r="B26" s="25" t="s">
        <v>54</v>
      </c>
      <c r="C26" s="68">
        <f>ROUND('当年度'!C26/('当年度'!$L26+'当年度'!$M26+'当年度'!$N26)*100,1)</f>
        <v>23.3</v>
      </c>
      <c r="D26" s="68">
        <f>ROUND('当年度'!D26/('当年度'!$L26+'当年度'!$M26+'当年度'!$N26)*100,1)</f>
        <v>9.2</v>
      </c>
      <c r="E26" s="68">
        <f>ROUND('当年度'!E26/('当年度'!$L26+'当年度'!$M26+'当年度'!$N26)*100,1)</f>
        <v>0.8</v>
      </c>
      <c r="F26" s="68">
        <f>ROUND('当年度'!F26/('当年度'!$L26+'当年度'!$M26+'当年度'!$N26)*100,1)</f>
        <v>7.5</v>
      </c>
      <c r="G26" s="68">
        <f>ROUND('当年度'!G26/('当年度'!$L26+'当年度'!$M26+'当年度'!$N26)*100,1)</f>
        <v>11.7</v>
      </c>
      <c r="H26" s="68">
        <f>ROUND('当年度'!H26/('当年度'!$L26+'当年度'!$M26+'当年度'!$N26)*100,1)</f>
        <v>14</v>
      </c>
      <c r="I26" s="68">
        <f>ROUND('当年度'!I26/('当年度'!$L26+'当年度'!$M26+'当年度'!$N26)*100,1)</f>
        <v>0.6</v>
      </c>
      <c r="J26" s="68">
        <f>ROUND('当年度'!J26/('当年度'!$L26+'当年度'!$M26+'当年度'!$N26)*100,1)</f>
        <v>11.6</v>
      </c>
      <c r="K26" s="68">
        <f>ROUND('当年度'!K26/('当年度'!$L26+'当年度'!$M26+'当年度'!$N26)*100,1)</f>
        <v>78.8</v>
      </c>
      <c r="M26" s="180">
        <f>ROUND('当年度'!K26/('当年度'!$L26+'当年度'!$M26+'当年度'!$N26)*100,2)</f>
        <v>78.75</v>
      </c>
    </row>
    <row r="27" spans="2:13" ht="17.25">
      <c r="B27" s="24" t="s">
        <v>55</v>
      </c>
      <c r="C27" s="68">
        <f>ROUND('当年度'!C27/('当年度'!$L27+'当年度'!$M27+'当年度'!$N27)*100,1)</f>
        <v>19.4</v>
      </c>
      <c r="D27" s="68">
        <f>ROUND('当年度'!D27/('当年度'!$L27+'当年度'!$M27+'当年度'!$N27)*100,1)</f>
        <v>9.7</v>
      </c>
      <c r="E27" s="68">
        <f>ROUND('当年度'!E27/('当年度'!$L27+'当年度'!$M27+'当年度'!$N27)*100,1)</f>
        <v>0.2</v>
      </c>
      <c r="F27" s="68">
        <f>ROUND('当年度'!F27/('当年度'!$L27+'当年度'!$M27+'当年度'!$N27)*100,1)</f>
        <v>3.9</v>
      </c>
      <c r="G27" s="68">
        <f>ROUND('当年度'!G27/('当年度'!$L27+'当年度'!$M27+'当年度'!$N27)*100,1)</f>
        <v>18.6</v>
      </c>
      <c r="H27" s="68">
        <f>ROUND('当年度'!H27/('当年度'!$L27+'当年度'!$M27+'当年度'!$N27)*100,1)</f>
        <v>18.3</v>
      </c>
      <c r="I27" s="68">
        <f>ROUND('当年度'!I27/('当年度'!$L27+'当年度'!$M27+'当年度'!$N27)*100,1)</f>
        <v>0</v>
      </c>
      <c r="J27" s="68">
        <f>ROUND('当年度'!J27/('当年度'!$L27+'当年度'!$M27+'当年度'!$N27)*100,1)</f>
        <v>12.3</v>
      </c>
      <c r="K27" s="68">
        <f>ROUND('当年度'!K27/('当年度'!$L27+'当年度'!$M27+'当年度'!$N27)*100,1)</f>
        <v>82.3</v>
      </c>
      <c r="M27" s="180">
        <f>ROUND('当年度'!K27/('当年度'!$L27+'当年度'!$M27+'当年度'!$N27)*100,2)</f>
        <v>82.35</v>
      </c>
    </row>
    <row r="28" spans="2:13" ht="17.25">
      <c r="B28" s="25" t="s">
        <v>58</v>
      </c>
      <c r="C28" s="68">
        <f>ROUND('当年度'!C28/('当年度'!$L28+'当年度'!$M28+'当年度'!$N28)*100,1)</f>
        <v>21.2</v>
      </c>
      <c r="D28" s="68">
        <f>ROUND('当年度'!D28/('当年度'!$L28+'当年度'!$M28+'当年度'!$N28)*100,1)</f>
        <v>13.8</v>
      </c>
      <c r="E28" s="68">
        <f>ROUND('当年度'!E28/('当年度'!$L28+'当年度'!$M28+'当年度'!$N28)*100,1)</f>
        <v>0.8</v>
      </c>
      <c r="F28" s="68">
        <f>ROUND('当年度'!F28/('当年度'!$L28+'当年度'!$M28+'当年度'!$N28)*100,1)</f>
        <v>4.5</v>
      </c>
      <c r="G28" s="68">
        <f>ROUND('当年度'!G28/('当年度'!$L28+'当年度'!$M28+'当年度'!$N28)*100,1)</f>
        <v>16.6</v>
      </c>
      <c r="H28" s="68">
        <f>ROUND('当年度'!H28/('当年度'!$L28+'当年度'!$M28+'当年度'!$N28)*100,1)</f>
        <v>13.4</v>
      </c>
      <c r="I28" s="68">
        <f>ROUND('当年度'!I28/('当年度'!$L28+'当年度'!$M28+'当年度'!$N28)*100,1)</f>
        <v>0</v>
      </c>
      <c r="J28" s="68">
        <f>ROUND('当年度'!J28/('当年度'!$L28+'当年度'!$M28+'当年度'!$N28)*100,1)</f>
        <v>7.6</v>
      </c>
      <c r="K28" s="68">
        <f>ROUND('当年度'!K28/('当年度'!$L28+'当年度'!$M28+'当年度'!$N28)*100,1)</f>
        <v>77.9</v>
      </c>
      <c r="M28" s="180">
        <f>ROUND('当年度'!K28/('当年度'!$L28+'当年度'!$M28+'当年度'!$N28)*100,2)</f>
        <v>77.92</v>
      </c>
    </row>
    <row r="29" spans="2:13" ht="17.25">
      <c r="B29" s="25" t="s">
        <v>67</v>
      </c>
      <c r="C29" s="68">
        <f>ROUND('当年度'!C29/('当年度'!$L29+'当年度'!$M29+'当年度'!$N29)*100,1)</f>
        <v>24.9</v>
      </c>
      <c r="D29" s="68">
        <f>ROUND('当年度'!D29/('当年度'!$L29+'当年度'!$M29+'当年度'!$N29)*100,1)</f>
        <v>12</v>
      </c>
      <c r="E29" s="68">
        <f>ROUND('当年度'!E29/('当年度'!$L29+'当年度'!$M29+'当年度'!$N29)*100,1)</f>
        <v>1.9</v>
      </c>
      <c r="F29" s="68">
        <f>ROUND('当年度'!F29/('当年度'!$L29+'当年度'!$M29+'当年度'!$N29)*100,1)</f>
        <v>3.6</v>
      </c>
      <c r="G29" s="68">
        <f>ROUND('当年度'!G29/('当年度'!$L29+'当年度'!$M29+'当年度'!$N29)*100,1)</f>
        <v>11.5</v>
      </c>
      <c r="H29" s="68">
        <f>ROUND('当年度'!H29/('当年度'!$L29+'当年度'!$M29+'当年度'!$N29)*100,1)</f>
        <v>13.7</v>
      </c>
      <c r="I29" s="68">
        <f>ROUND('当年度'!I29/('当年度'!$L29+'当年度'!$M29+'当年度'!$N29)*100,1)</f>
        <v>0</v>
      </c>
      <c r="J29" s="68">
        <f>ROUND('当年度'!J29/('当年度'!$L29+'当年度'!$M29+'当年度'!$N29)*100,1)</f>
        <v>8</v>
      </c>
      <c r="K29" s="68">
        <f>ROUND('当年度'!K29/('当年度'!$L29+'当年度'!$M29+'当年度'!$N29)*100,1)</f>
        <v>75.5</v>
      </c>
      <c r="M29" s="180">
        <f>ROUND('当年度'!K29/('当年度'!$L29+'当年度'!$M29+'当年度'!$N29)*100,2)</f>
        <v>75.52</v>
      </c>
    </row>
    <row r="30" spans="2:13" ht="17.25">
      <c r="B30" s="25" t="s">
        <v>114</v>
      </c>
      <c r="C30" s="68">
        <f>ROUND('当年度'!C30/('当年度'!$L30+'当年度'!$M30+'当年度'!$N30)*100,1)</f>
        <v>25.1</v>
      </c>
      <c r="D30" s="68">
        <f>ROUND('当年度'!D30/('当年度'!$L30+'当年度'!$M30+'当年度'!$N30)*100,1)</f>
        <v>7.6</v>
      </c>
      <c r="E30" s="68">
        <f>ROUND('当年度'!E30/('当年度'!$L30+'当年度'!$M30+'当年度'!$N30)*100,1)</f>
        <v>1.2</v>
      </c>
      <c r="F30" s="68">
        <f>ROUND('当年度'!F30/('当年度'!$L30+'当年度'!$M30+'当年度'!$N30)*100,1)</f>
        <v>3.2</v>
      </c>
      <c r="G30" s="68">
        <f>ROUND('当年度'!G30/('当年度'!$L30+'当年度'!$M30+'当年度'!$N30)*100,1)</f>
        <v>14.6</v>
      </c>
      <c r="H30" s="68">
        <f>ROUND('当年度'!H30/('当年度'!$L30+'当年度'!$M30+'当年度'!$N30)*100,1)</f>
        <v>23.3</v>
      </c>
      <c r="I30" s="68">
        <f>ROUND('当年度'!I30/('当年度'!$L30+'当年度'!$M30+'当年度'!$N30)*100,1)</f>
        <v>0</v>
      </c>
      <c r="J30" s="68">
        <f>ROUND('当年度'!J30/('当年度'!$L30+'当年度'!$M30+'当年度'!$N30)*100,1)</f>
        <v>10.1</v>
      </c>
      <c r="K30" s="68">
        <f>ROUND('当年度'!K30/('当年度'!$L30+'当年度'!$M30+'当年度'!$N30)*100,1)</f>
        <v>85.1</v>
      </c>
      <c r="M30" s="180">
        <f>ROUND('当年度'!K30/('当年度'!$L30+'当年度'!$M30+'当年度'!$N30)*100,2)</f>
        <v>85.07</v>
      </c>
    </row>
    <row r="31" spans="2:13" ht="17.25">
      <c r="B31" s="24" t="s">
        <v>115</v>
      </c>
      <c r="C31" s="68">
        <f>ROUND('当年度'!C31/('当年度'!$L31+'当年度'!$M31+'当年度'!$N31)*100,1)</f>
        <v>26</v>
      </c>
      <c r="D31" s="68">
        <f>ROUND('当年度'!D31/('当年度'!$L31+'当年度'!$M31+'当年度'!$N31)*100,1)</f>
        <v>12.2</v>
      </c>
      <c r="E31" s="68">
        <f>ROUND('当年度'!E31/('当年度'!$L31+'当年度'!$M31+'当年度'!$N31)*100,1)</f>
        <v>0.1</v>
      </c>
      <c r="F31" s="68">
        <f>ROUND('当年度'!F31/('当年度'!$L31+'当年度'!$M31+'当年度'!$N31)*100,1)</f>
        <v>3</v>
      </c>
      <c r="G31" s="68">
        <f>ROUND('当年度'!G31/('当年度'!$L31+'当年度'!$M31+'当年度'!$N31)*100,1)</f>
        <v>13</v>
      </c>
      <c r="H31" s="68">
        <f>ROUND('当年度'!H31/('当年度'!$L31+'当年度'!$M31+'当年度'!$N31)*100,1)</f>
        <v>18</v>
      </c>
      <c r="I31" s="68">
        <f>ROUND('当年度'!I31/('当年度'!$L31+'当年度'!$M31+'当年度'!$N31)*100,1)</f>
        <v>0.1</v>
      </c>
      <c r="J31" s="68">
        <f>ROUND('当年度'!J31/('当年度'!$L31+'当年度'!$M31+'当年度'!$N31)*100,1)</f>
        <v>14.9</v>
      </c>
      <c r="K31" s="68">
        <f>ROUND('当年度'!K31/('当年度'!$L31+'当年度'!$M31+'当年度'!$N31)*100,1)</f>
        <v>87.3</v>
      </c>
      <c r="M31" s="180">
        <f>ROUND('当年度'!K31/('当年度'!$L31+'当年度'!$M31+'当年度'!$N31)*100,2)</f>
        <v>87.35</v>
      </c>
    </row>
    <row r="32" spans="2:13" ht="17.25">
      <c r="B32" s="24" t="s">
        <v>116</v>
      </c>
      <c r="C32" s="68">
        <f>ROUND('当年度'!C32/('当年度'!$L32+'当年度'!$M32+'当年度'!$N32)*100,1)</f>
        <v>22</v>
      </c>
      <c r="D32" s="68">
        <f>ROUND('当年度'!D32/('当年度'!$L32+'当年度'!$M32+'当年度'!$N32)*100,1)</f>
        <v>10</v>
      </c>
      <c r="E32" s="68">
        <f>ROUND('当年度'!E32/('当年度'!$L32+'当年度'!$M32+'当年度'!$N32)*100,1)</f>
        <v>0.5</v>
      </c>
      <c r="F32" s="68">
        <f>ROUND('当年度'!F32/('当年度'!$L32+'当年度'!$M32+'当年度'!$N32)*100,1)</f>
        <v>4.7</v>
      </c>
      <c r="G32" s="68">
        <f>ROUND('当年度'!G32/('当年度'!$L32+'当年度'!$M32+'当年度'!$N32)*100,1)</f>
        <v>10.1</v>
      </c>
      <c r="H32" s="68">
        <f>ROUND('当年度'!H32/('当年度'!$L32+'当年度'!$M32+'当年度'!$N32)*100,1)</f>
        <v>21.1</v>
      </c>
      <c r="I32" s="68">
        <f>ROUND('当年度'!I32/('当年度'!$L32+'当年度'!$M32+'当年度'!$N32)*100,1)</f>
        <v>0</v>
      </c>
      <c r="J32" s="68">
        <f>ROUND('当年度'!J32/('当年度'!$L32+'当年度'!$M32+'当年度'!$N32)*100,1)</f>
        <v>10.8</v>
      </c>
      <c r="K32" s="68">
        <f>ROUND('当年度'!K32/('当年度'!$L32+'当年度'!$M32+'当年度'!$N32)*100,1)</f>
        <v>79.2</v>
      </c>
      <c r="M32" s="180">
        <f>ROUND('当年度'!K32/('当年度'!$L32+'当年度'!$M32+'当年度'!$N32)*100,2)</f>
        <v>79.24</v>
      </c>
    </row>
    <row r="33" spans="2:13" ht="17.25">
      <c r="B33" s="25" t="s">
        <v>80</v>
      </c>
      <c r="C33" s="68">
        <f>ROUND('当年度'!C33/('当年度'!$L33+'当年度'!$M33+'当年度'!$N33)*100,1)</f>
        <v>20.8</v>
      </c>
      <c r="D33" s="68">
        <f>ROUND('当年度'!D33/('当年度'!$L33+'当年度'!$M33+'当年度'!$N33)*100,1)</f>
        <v>8</v>
      </c>
      <c r="E33" s="68">
        <f>ROUND('当年度'!E33/('当年度'!$L33+'当年度'!$M33+'当年度'!$N33)*100,1)</f>
        <v>1.5</v>
      </c>
      <c r="F33" s="68">
        <f>ROUND('当年度'!F33/('当年度'!$L33+'当年度'!$M33+'当年度'!$N33)*100,1)</f>
        <v>4.1</v>
      </c>
      <c r="G33" s="68">
        <f>ROUND('当年度'!G33/('当年度'!$L33+'当年度'!$M33+'当年度'!$N33)*100,1)</f>
        <v>20.2</v>
      </c>
      <c r="H33" s="68">
        <f>ROUND('当年度'!H33/('当年度'!$L33+'当年度'!$M33+'当年度'!$N33)*100,1)</f>
        <v>16.8</v>
      </c>
      <c r="I33" s="68">
        <f>ROUND('当年度'!I33/('当年度'!$L33+'当年度'!$M33+'当年度'!$N33)*100,1)</f>
        <v>0</v>
      </c>
      <c r="J33" s="68">
        <f>ROUND('当年度'!J33/('当年度'!$L33+'当年度'!$M33+'当年度'!$N33)*100,1)</f>
        <v>12.1</v>
      </c>
      <c r="K33" s="68">
        <f>ROUND('当年度'!K33/('当年度'!$L33+'当年度'!$M33+'当年度'!$N33)*100,1)</f>
        <v>83.5</v>
      </c>
      <c r="M33" s="180">
        <f>ROUND('当年度'!K33/('当年度'!$L33+'当年度'!$M33+'当年度'!$N33)*100,2)</f>
        <v>83.53</v>
      </c>
    </row>
    <row r="34" spans="2:13" ht="17.25">
      <c r="B34" s="24" t="s">
        <v>81</v>
      </c>
      <c r="C34" s="68">
        <f>ROUND('当年度'!C34/('当年度'!$L34+'当年度'!$M34+'当年度'!$N34)*100,1)</f>
        <v>22.3</v>
      </c>
      <c r="D34" s="68">
        <f>ROUND('当年度'!D34/('当年度'!$L34+'当年度'!$M34+'当年度'!$N34)*100,1)</f>
        <v>13.3</v>
      </c>
      <c r="E34" s="68">
        <f>ROUND('当年度'!E34/('当年度'!$L34+'当年度'!$M34+'当年度'!$N34)*100,1)</f>
        <v>0.9</v>
      </c>
      <c r="F34" s="68">
        <f>ROUND('当年度'!F34/('当年度'!$L34+'当年度'!$M34+'当年度'!$N34)*100,1)</f>
        <v>4.8</v>
      </c>
      <c r="G34" s="68">
        <f>ROUND('当年度'!G34/('当年度'!$L34+'当年度'!$M34+'当年度'!$N34)*100,1)</f>
        <v>16.7</v>
      </c>
      <c r="H34" s="68">
        <f>ROUND('当年度'!H34/('当年度'!$L34+'当年度'!$M34+'当年度'!$N34)*100,1)</f>
        <v>15.5</v>
      </c>
      <c r="I34" s="68">
        <f>ROUND('当年度'!I34/('当年度'!$L34+'当年度'!$M34+'当年度'!$N34)*100,1)</f>
        <v>0</v>
      </c>
      <c r="J34" s="68">
        <f>ROUND('当年度'!J34/('当年度'!$L34+'当年度'!$M34+'当年度'!$N34)*100,1)</f>
        <v>10.9</v>
      </c>
      <c r="K34" s="68">
        <f>ROUND('当年度'!K34/('当年度'!$L34+'当年度'!$M34+'当年度'!$N34)*100,1)</f>
        <v>84.3</v>
      </c>
      <c r="M34" s="180">
        <f>ROUND('当年度'!K34/('当年度'!$L34+'当年度'!$M34+'当年度'!$N34)*100,2)</f>
        <v>84.35</v>
      </c>
    </row>
    <row r="35" spans="2:11" ht="17.25">
      <c r="B35" s="27" t="s">
        <v>91</v>
      </c>
      <c r="C35" s="71">
        <f>ROUND('当年度'!C35/('当年度'!$L35+'当年度'!$M35+'当年度'!$N35)*100,1)</f>
        <v>25.5</v>
      </c>
      <c r="D35" s="71">
        <f>ROUND('当年度'!D35/('当年度'!$L35+'当年度'!$M35+'当年度'!$N35)*100,1)</f>
        <v>15</v>
      </c>
      <c r="E35" s="71">
        <f>ROUND('当年度'!E35/('当年度'!$L35+'当年度'!$M35+'当年度'!$N35)*100,1)</f>
        <v>1.4</v>
      </c>
      <c r="F35" s="71">
        <f>ROUND('当年度'!F35/('当年度'!$L35+'当年度'!$M35+'当年度'!$N35)*100,1)</f>
        <v>8.1</v>
      </c>
      <c r="G35" s="71">
        <f>ROUND('当年度'!G35/('当年度'!$L35+'当年度'!$M35+'当年度'!$N35)*100,1)</f>
        <v>9.7</v>
      </c>
      <c r="H35" s="71">
        <f>ROUND('当年度'!H35/('当年度'!$L35+'当年度'!$M35+'当年度'!$N35)*100,1)</f>
        <v>17.2</v>
      </c>
      <c r="I35" s="71">
        <f>ROUND('当年度'!I35/('当年度'!$L35+'当年度'!$M35+'当年度'!$N35)*100,1)</f>
        <v>0.1</v>
      </c>
      <c r="J35" s="71">
        <f>ROUND('当年度'!J35/('当年度'!$L35+'当年度'!$M35+'当年度'!$N35)*100,1)</f>
        <v>10.8</v>
      </c>
      <c r="K35" s="74">
        <f>ROUND('当年度'!K35/('当年度'!$L35+'当年度'!$M35+'当年度'!$N35)*100,1)</f>
        <v>87.8</v>
      </c>
    </row>
    <row r="36" spans="2:11" ht="17.25">
      <c r="B36" s="27" t="s">
        <v>185</v>
      </c>
      <c r="C36" s="71">
        <f>ROUND('当年度'!C36/('当年度'!$L36+'当年度'!$M36+'当年度'!$N36)*100,1)</f>
        <v>22.7</v>
      </c>
      <c r="D36" s="71">
        <f>ROUND('当年度'!D36/('当年度'!$L36+'当年度'!$M36+'当年度'!$N36)*100,1)</f>
        <v>13.2</v>
      </c>
      <c r="E36" s="71">
        <f>ROUND('当年度'!E36/('当年度'!$L36+'当年度'!$M36+'当年度'!$N36)*100,1)</f>
        <v>1</v>
      </c>
      <c r="F36" s="71">
        <f>ROUND('当年度'!F36/('当年度'!$L36+'当年度'!$M36+'当年度'!$N36)*100,1)</f>
        <v>4.5</v>
      </c>
      <c r="G36" s="71">
        <f>ROUND('当年度'!G36/('当年度'!$L36+'当年度'!$M36+'当年度'!$N36)*100,1)</f>
        <v>13.8</v>
      </c>
      <c r="H36" s="71">
        <f>ROUND('当年度'!H36/('当年度'!$L36+'当年度'!$M36+'当年度'!$N36)*100,1)</f>
        <v>14.3</v>
      </c>
      <c r="I36" s="71">
        <f>ROUND('当年度'!I36/('当年度'!$L36+'当年度'!$M36+'当年度'!$N36)*100,1)</f>
        <v>0.1</v>
      </c>
      <c r="J36" s="71">
        <f>ROUND('当年度'!J36/('当年度'!$L36+'当年度'!$M36+'当年度'!$N36)*100,1)</f>
        <v>11.9</v>
      </c>
      <c r="K36" s="74">
        <f>ROUND('当年度'!K36/('当年度'!$L36+'当年度'!$M36+'当年度'!$N36)*100,1)</f>
        <v>81.5</v>
      </c>
    </row>
    <row r="37" spans="2:11" ht="17.25">
      <c r="B37" s="27" t="s">
        <v>92</v>
      </c>
      <c r="C37" s="71">
        <f>ROUND('当年度'!C37/('当年度'!$L37+'当年度'!$M37+'当年度'!$N37)*100,1)</f>
        <v>25.1</v>
      </c>
      <c r="D37" s="71">
        <f>ROUND('当年度'!D37/('当年度'!$L37+'当年度'!$M37+'当年度'!$N37)*100,1)</f>
        <v>14.7</v>
      </c>
      <c r="E37" s="71">
        <f>ROUND('当年度'!E37/('当年度'!$L37+'当年度'!$M37+'当年度'!$N37)*100,1)</f>
        <v>1.4</v>
      </c>
      <c r="F37" s="71">
        <f>ROUND('当年度'!F37/('当年度'!$L37+'当年度'!$M37+'当年度'!$N37)*100,1)</f>
        <v>7.6</v>
      </c>
      <c r="G37" s="71">
        <f>ROUND('当年度'!G37/('当年度'!$L37+'当年度'!$M37+'当年度'!$N37)*100,1)</f>
        <v>10.3</v>
      </c>
      <c r="H37" s="71">
        <f>ROUND('当年度'!H37/('当年度'!$L37+'当年度'!$M37+'当年度'!$N37)*100,1)</f>
        <v>16.8</v>
      </c>
      <c r="I37" s="71">
        <f>ROUND('当年度'!I37/('当年度'!$L37+'当年度'!$M37+'当年度'!$N37)*100,1)</f>
        <v>0.1</v>
      </c>
      <c r="J37" s="71">
        <f>ROUND('当年度'!J37/('当年度'!$L37+'当年度'!$M37+'当年度'!$N37)*100,1)</f>
        <v>10.9</v>
      </c>
      <c r="K37" s="71">
        <f>ROUND('当年度'!K37/('当年度'!$L37+'当年度'!$M37+'当年度'!$N37)*100,1)</f>
        <v>86.9</v>
      </c>
    </row>
    <row r="38" spans="3:9" ht="17.25">
      <c r="C38" s="4" t="s">
        <v>99</v>
      </c>
      <c r="I38" s="4"/>
    </row>
    <row r="39" spans="2:11" ht="17.25">
      <c r="B39" s="30" t="s">
        <v>101</v>
      </c>
      <c r="C39" s="2"/>
      <c r="D39" s="2"/>
      <c r="E39" s="2"/>
      <c r="F39" s="2"/>
      <c r="G39" s="2"/>
      <c r="H39" s="2"/>
      <c r="I39" s="2"/>
      <c r="K39" s="6" t="s">
        <v>86</v>
      </c>
    </row>
    <row r="40" spans="2:11" ht="17.25">
      <c r="B40" s="27" t="s">
        <v>91</v>
      </c>
      <c r="C40" s="71">
        <f aca="true" t="shared" si="0" ref="C40:K40">ROUND(AVERAGE(C6:C19),1)</f>
        <v>26</v>
      </c>
      <c r="D40" s="71">
        <f t="shared" si="0"/>
        <v>14.5</v>
      </c>
      <c r="E40" s="71">
        <f t="shared" si="0"/>
        <v>1.3</v>
      </c>
      <c r="F40" s="71">
        <f t="shared" si="0"/>
        <v>7.5</v>
      </c>
      <c r="G40" s="71">
        <f t="shared" si="0"/>
        <v>10.1</v>
      </c>
      <c r="H40" s="71">
        <f t="shared" si="0"/>
        <v>17.2</v>
      </c>
      <c r="I40" s="71">
        <f t="shared" si="0"/>
        <v>0.1</v>
      </c>
      <c r="J40" s="71">
        <f t="shared" si="0"/>
        <v>10.7</v>
      </c>
      <c r="K40" s="71">
        <f t="shared" si="0"/>
        <v>87.4</v>
      </c>
    </row>
    <row r="41" spans="2:11" ht="17.25">
      <c r="B41" s="27" t="s">
        <v>184</v>
      </c>
      <c r="C41" s="71">
        <f aca="true" t="shared" si="1" ref="C41:K41">ROUND(AVERAGE(C20:C34),1)</f>
        <v>22.4</v>
      </c>
      <c r="D41" s="71">
        <f t="shared" si="1"/>
        <v>13</v>
      </c>
      <c r="E41" s="71">
        <f t="shared" si="1"/>
        <v>1</v>
      </c>
      <c r="F41" s="71">
        <f t="shared" si="1"/>
        <v>4.4</v>
      </c>
      <c r="G41" s="71">
        <f t="shared" si="1"/>
        <v>14.1</v>
      </c>
      <c r="H41" s="71">
        <f t="shared" si="1"/>
        <v>14</v>
      </c>
      <c r="I41" s="71">
        <f t="shared" si="1"/>
        <v>0.1</v>
      </c>
      <c r="J41" s="71">
        <f t="shared" si="1"/>
        <v>11.8</v>
      </c>
      <c r="K41" s="71">
        <f t="shared" si="1"/>
        <v>80.6</v>
      </c>
    </row>
    <row r="42" spans="2:11" ht="17.25">
      <c r="B42" s="27" t="s">
        <v>92</v>
      </c>
      <c r="C42" s="71">
        <f aca="true" t="shared" si="2" ref="C42:K42">ROUND(AVERAGE(C6:C34),1)</f>
        <v>24.1</v>
      </c>
      <c r="D42" s="71">
        <f t="shared" si="2"/>
        <v>13.7</v>
      </c>
      <c r="E42" s="71">
        <f t="shared" si="2"/>
        <v>1.1</v>
      </c>
      <c r="F42" s="71">
        <f t="shared" si="2"/>
        <v>5.9</v>
      </c>
      <c r="G42" s="71">
        <f t="shared" si="2"/>
        <v>12.2</v>
      </c>
      <c r="H42" s="71">
        <f t="shared" si="2"/>
        <v>15.5</v>
      </c>
      <c r="I42" s="71">
        <f t="shared" si="2"/>
        <v>0.1</v>
      </c>
      <c r="J42" s="71">
        <f t="shared" si="2"/>
        <v>11.3</v>
      </c>
      <c r="K42" s="71">
        <f t="shared" si="2"/>
        <v>83.9</v>
      </c>
    </row>
    <row r="43" ht="17.25">
      <c r="C43" t="s">
        <v>100</v>
      </c>
    </row>
    <row r="46" ht="17.25">
      <c r="C46" s="17"/>
    </row>
    <row r="47" ht="17.25">
      <c r="C47" s="17"/>
    </row>
    <row r="48" ht="17.25">
      <c r="C48" s="17"/>
    </row>
    <row r="49" ht="17.25">
      <c r="C49" s="17"/>
    </row>
    <row r="50" ht="17.25">
      <c r="C50" s="17"/>
    </row>
    <row r="51" ht="17.25">
      <c r="C51" s="17"/>
    </row>
    <row r="52" ht="17.25">
      <c r="C52" s="17"/>
    </row>
    <row r="53" ht="17.25">
      <c r="C53" s="17"/>
    </row>
    <row r="54" ht="17.25">
      <c r="C54" s="17"/>
    </row>
    <row r="55" ht="17.25">
      <c r="C55" s="17"/>
    </row>
    <row r="56" ht="17.25">
      <c r="C56" s="17"/>
    </row>
    <row r="57" ht="17.25">
      <c r="C57" s="17"/>
    </row>
    <row r="58" ht="17.25">
      <c r="C58" s="17"/>
    </row>
    <row r="59" ht="17.25">
      <c r="C59" s="17"/>
    </row>
    <row r="60" ht="17.25">
      <c r="C60" s="17"/>
    </row>
    <row r="61" ht="17.25">
      <c r="C61" s="17"/>
    </row>
    <row r="62" ht="17.25">
      <c r="C62" s="17"/>
    </row>
    <row r="63" ht="17.25">
      <c r="C63" s="17"/>
    </row>
    <row r="64" ht="17.25">
      <c r="C64" s="17"/>
    </row>
    <row r="65" ht="17.25">
      <c r="C65" s="17"/>
    </row>
    <row r="66" ht="17.25">
      <c r="C66" s="17"/>
    </row>
    <row r="67" ht="17.25">
      <c r="C67" s="17"/>
    </row>
    <row r="68" ht="17.25">
      <c r="C68" s="17"/>
    </row>
    <row r="69" ht="17.25">
      <c r="C69" s="17"/>
    </row>
    <row r="70" ht="17.25">
      <c r="C70" s="17"/>
    </row>
    <row r="71" ht="17.25">
      <c r="C71" s="17"/>
    </row>
    <row r="72" ht="17.25">
      <c r="C72" s="17"/>
    </row>
    <row r="73" ht="17.25">
      <c r="C73" s="17"/>
    </row>
    <row r="74" ht="17.25">
      <c r="C74" s="17"/>
    </row>
    <row r="75" ht="17.25">
      <c r="C75" s="17"/>
    </row>
    <row r="76" ht="17.25">
      <c r="C76" s="17"/>
    </row>
    <row r="77" ht="17.25">
      <c r="C77" s="17"/>
    </row>
    <row r="78" ht="17.25">
      <c r="C78" s="17"/>
    </row>
    <row r="79" ht="17.25">
      <c r="C79" s="17"/>
    </row>
    <row r="80" ht="17.25">
      <c r="C80" s="17"/>
    </row>
    <row r="81" ht="17.25">
      <c r="C81" s="17"/>
    </row>
    <row r="82" ht="17.25">
      <c r="C82" s="17"/>
    </row>
    <row r="83" ht="17.25">
      <c r="C83" s="17"/>
    </row>
    <row r="84" ht="17.25">
      <c r="C84" s="17"/>
    </row>
    <row r="85" ht="17.25">
      <c r="C85" s="17"/>
    </row>
    <row r="86" ht="17.25">
      <c r="C86" s="17"/>
    </row>
    <row r="87" ht="17.25">
      <c r="C87" s="17"/>
    </row>
    <row r="88" ht="17.25">
      <c r="C88" s="17"/>
    </row>
    <row r="89" ht="17.25">
      <c r="C89" s="17"/>
    </row>
    <row r="90" ht="17.25">
      <c r="C90" s="17"/>
    </row>
    <row r="91" ht="17.25">
      <c r="C91" s="17"/>
    </row>
    <row r="92" ht="17.25">
      <c r="C92" s="17"/>
    </row>
    <row r="93" ht="17.25">
      <c r="C93" s="17"/>
    </row>
    <row r="94" ht="17.25">
      <c r="C94" s="17"/>
    </row>
    <row r="95" ht="17.25">
      <c r="C95" s="17"/>
    </row>
    <row r="96" ht="17.25">
      <c r="C96" s="17"/>
    </row>
    <row r="97" ht="17.25">
      <c r="C97" s="17"/>
    </row>
    <row r="98" ht="17.25">
      <c r="C98" s="17"/>
    </row>
    <row r="99" ht="17.25">
      <c r="C99" s="17"/>
    </row>
    <row r="100" ht="17.25">
      <c r="C100" s="17"/>
    </row>
    <row r="101" ht="17.25">
      <c r="C101" s="17"/>
    </row>
    <row r="102" ht="17.25">
      <c r="C102" s="17"/>
    </row>
    <row r="103" ht="17.25">
      <c r="C103" s="17"/>
    </row>
    <row r="104" ht="17.25">
      <c r="C104" s="17"/>
    </row>
    <row r="105" ht="17.25">
      <c r="C105" s="17"/>
    </row>
    <row r="106" ht="17.25">
      <c r="C106" s="17"/>
    </row>
    <row r="107" ht="17.25">
      <c r="C107" s="17"/>
    </row>
    <row r="108" ht="17.25">
      <c r="C108" s="17"/>
    </row>
    <row r="109" ht="17.25">
      <c r="C109" s="17"/>
    </row>
    <row r="110" ht="17.25">
      <c r="C110" s="17"/>
    </row>
    <row r="111" ht="17.25">
      <c r="C111" s="17"/>
    </row>
    <row r="112" ht="17.25">
      <c r="C112" s="17"/>
    </row>
    <row r="113" ht="17.25">
      <c r="C113" s="17"/>
    </row>
    <row r="114" ht="17.25">
      <c r="C114" s="17"/>
    </row>
    <row r="115" ht="17.25">
      <c r="C115" s="17"/>
    </row>
  </sheetData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72" r:id="rId1"/>
  <headerFooter alignWithMargins="0">
    <oddHeader>&amp;L&amp;"ＭＳ ゴシック,標準"&amp;18９-３ 経常収支比率の状況（２２年度決算）※減収補てん債特例分、臨時財政対策債を含む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N115"/>
  <sheetViews>
    <sheetView showGridLines="0" view="pageBreakPreview" zoomScale="65" zoomScaleNormal="50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18" hidden="1" customWidth="1"/>
    <col min="2" max="2" width="11.66015625" style="18" customWidth="1"/>
    <col min="3" max="11" width="12.66015625" style="0" customWidth="1"/>
    <col min="12" max="12" width="2.66015625" style="0" customWidth="1"/>
    <col min="13" max="13" width="9.66015625" style="0" customWidth="1"/>
    <col min="14" max="14" width="13.16015625" style="0" customWidth="1"/>
    <col min="15" max="15" width="11.66015625" style="0" customWidth="1"/>
  </cols>
  <sheetData>
    <row r="1" ht="17.25">
      <c r="B1" s="43" t="s">
        <v>130</v>
      </c>
    </row>
    <row r="2" spans="2:11" ht="17.25">
      <c r="B2" s="19"/>
      <c r="C2" s="2"/>
      <c r="D2" s="2"/>
      <c r="E2" s="2"/>
      <c r="F2" s="2"/>
      <c r="G2" s="2"/>
      <c r="H2" s="2"/>
      <c r="I2" s="6"/>
      <c r="K2" s="6" t="s">
        <v>86</v>
      </c>
    </row>
    <row r="3" spans="2:11" ht="17.25">
      <c r="B3" s="20"/>
      <c r="C3" s="8"/>
      <c r="D3" s="8"/>
      <c r="E3" s="8"/>
      <c r="F3" s="8"/>
      <c r="G3" s="8"/>
      <c r="H3" s="8"/>
      <c r="I3" s="8"/>
      <c r="J3" s="8"/>
      <c r="K3" s="8"/>
    </row>
    <row r="4" spans="2:11" ht="17.25">
      <c r="B4" s="21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46" t="s">
        <v>181</v>
      </c>
      <c r="J4" s="9" t="s">
        <v>9</v>
      </c>
      <c r="K4" s="9" t="s">
        <v>87</v>
      </c>
    </row>
    <row r="5" spans="2:11" ht="17.25">
      <c r="B5" s="22"/>
      <c r="C5" s="13"/>
      <c r="D5" s="13"/>
      <c r="E5" s="13"/>
      <c r="F5" s="13"/>
      <c r="G5" s="13"/>
      <c r="H5" s="13"/>
      <c r="I5" s="33" t="s">
        <v>131</v>
      </c>
      <c r="J5" s="13"/>
      <c r="K5" s="10" t="s">
        <v>89</v>
      </c>
    </row>
    <row r="6" spans="2:13" ht="17.25">
      <c r="B6" s="23" t="s">
        <v>15</v>
      </c>
      <c r="C6" s="74">
        <f>ROUND('前年度'!C6/('前年度'!$L6+'前年度'!$M6+'前年度'!$N6)*100,1)</f>
        <v>29</v>
      </c>
      <c r="D6" s="74">
        <f>ROUND('前年度'!D6/('前年度'!$L6+'前年度'!$M6+'前年度'!$N6)*100,1)</f>
        <v>16.3</v>
      </c>
      <c r="E6" s="74">
        <f>ROUND('前年度'!E6/('前年度'!$L6+'前年度'!$M6+'前年度'!$N6)*100,1)</f>
        <v>1.2</v>
      </c>
      <c r="F6" s="74">
        <f>ROUND('前年度'!F6/('前年度'!$L6+'前年度'!$M6+'前年度'!$N6)*100,1)</f>
        <v>7.2</v>
      </c>
      <c r="G6" s="74">
        <f>ROUND('前年度'!G6/('前年度'!$L6+'前年度'!$M6+'前年度'!$N6)*100,1)</f>
        <v>3.8</v>
      </c>
      <c r="H6" s="74">
        <f>ROUND('前年度'!H6/('前年度'!$L6+'前年度'!$M6+'前年度'!$N6)*100,1)</f>
        <v>18.8</v>
      </c>
      <c r="I6" s="74">
        <f>ROUND('前年度'!I6/('前年度'!$L6+'前年度'!$M6+'前年度'!$N6)*100,1)</f>
        <v>0</v>
      </c>
      <c r="J6" s="74">
        <f>ROUND('前年度'!J6/('前年度'!$L6+'前年度'!$M6+'前年度'!$N6)*100,1)</f>
        <v>15</v>
      </c>
      <c r="K6" s="74">
        <f>ROUND('前年度'!K6/('前年度'!$L6+'前年度'!$M6+'前年度'!$N6)*100,1)</f>
        <v>91.3</v>
      </c>
      <c r="M6" s="180"/>
    </row>
    <row r="7" spans="2:13" ht="17.25">
      <c r="B7" s="24" t="s">
        <v>16</v>
      </c>
      <c r="C7" s="68">
        <f>ROUND('前年度'!C7/('前年度'!$L7+'前年度'!$M7+'前年度'!$N7)*100,1)</f>
        <v>20.8</v>
      </c>
      <c r="D7" s="68">
        <f>ROUND('前年度'!D7/('前年度'!$L7+'前年度'!$M7+'前年度'!$N7)*100,1)</f>
        <v>14.6</v>
      </c>
      <c r="E7" s="68">
        <f>ROUND('前年度'!E7/('前年度'!$L7+'前年度'!$M7+'前年度'!$N7)*100,1)</f>
        <v>1.6</v>
      </c>
      <c r="F7" s="68">
        <f>ROUND('前年度'!F7/('前年度'!$L7+'前年度'!$M7+'前年度'!$N7)*100,1)</f>
        <v>6.8</v>
      </c>
      <c r="G7" s="68">
        <f>ROUND('前年度'!G7/('前年度'!$L7+'前年度'!$M7+'前年度'!$N7)*100,1)</f>
        <v>13.1</v>
      </c>
      <c r="H7" s="68">
        <f>ROUND('前年度'!H7/('前年度'!$L7+'前年度'!$M7+'前年度'!$N7)*100,1)</f>
        <v>18</v>
      </c>
      <c r="I7" s="68">
        <f>ROUND('前年度'!I7/('前年度'!$L7+'前年度'!$M7+'前年度'!$N7)*100,1)</f>
        <v>0</v>
      </c>
      <c r="J7" s="68">
        <f>ROUND('前年度'!J7/('前年度'!$L7+'前年度'!$M7+'前年度'!$N7)*100,1)</f>
        <v>7.1</v>
      </c>
      <c r="K7" s="68">
        <f>ROUND('前年度'!K7/('前年度'!$L7+'前年度'!$M7+'前年度'!$N7)*100,1)</f>
        <v>82.1</v>
      </c>
      <c r="M7" s="180"/>
    </row>
    <row r="8" spans="2:13" ht="17.25">
      <c r="B8" s="24" t="s">
        <v>17</v>
      </c>
      <c r="C8" s="68">
        <f>ROUND('前年度'!C8/('前年度'!$L8+'前年度'!$M8+'前年度'!$N8)*100,1)</f>
        <v>28.7</v>
      </c>
      <c r="D8" s="68">
        <f>ROUND('前年度'!D8/('前年度'!$L8+'前年度'!$M8+'前年度'!$N8)*100,1)</f>
        <v>13.6</v>
      </c>
      <c r="E8" s="68">
        <f>ROUND('前年度'!E8/('前年度'!$L8+'前年度'!$M8+'前年度'!$N8)*100,1)</f>
        <v>0.7</v>
      </c>
      <c r="F8" s="68">
        <f>ROUND('前年度'!F8/('前年度'!$L8+'前年度'!$M8+'前年度'!$N8)*100,1)</f>
        <v>8.5</v>
      </c>
      <c r="G8" s="68">
        <f>ROUND('前年度'!G8/('前年度'!$L8+'前年度'!$M8+'前年度'!$N8)*100,1)</f>
        <v>10.5</v>
      </c>
      <c r="H8" s="68">
        <f>ROUND('前年度'!H8/('前年度'!$L8+'前年度'!$M8+'前年度'!$N8)*100,1)</f>
        <v>18</v>
      </c>
      <c r="I8" s="68">
        <f>ROUND('前年度'!I8/('前年度'!$L8+'前年度'!$M8+'前年度'!$N8)*100,1)</f>
        <v>0</v>
      </c>
      <c r="J8" s="68">
        <f>ROUND('前年度'!J8/('前年度'!$L8+'前年度'!$M8+'前年度'!$N8)*100,1)</f>
        <v>9.7</v>
      </c>
      <c r="K8" s="68">
        <f>ROUND('前年度'!K8/('前年度'!$L8+'前年度'!$M8+'前年度'!$N8)*100,1)</f>
        <v>89.6</v>
      </c>
      <c r="M8" s="180"/>
    </row>
    <row r="9" spans="2:13" ht="17.25">
      <c r="B9" s="25" t="s">
        <v>18</v>
      </c>
      <c r="C9" s="68">
        <f>ROUND('前年度'!C9/('前年度'!$L9+'前年度'!$M9+'前年度'!$N9)*100,1)</f>
        <v>26</v>
      </c>
      <c r="D9" s="68">
        <f>ROUND('前年度'!D9/('前年度'!$L9+'前年度'!$M9+'前年度'!$N9)*100,1)</f>
        <v>13.3</v>
      </c>
      <c r="E9" s="68">
        <f>ROUND('前年度'!E9/('前年度'!$L9+'前年度'!$M9+'前年度'!$N9)*100,1)</f>
        <v>1.7</v>
      </c>
      <c r="F9" s="68">
        <f>ROUND('前年度'!F9/('前年度'!$L9+'前年度'!$M9+'前年度'!$N9)*100,1)</f>
        <v>9</v>
      </c>
      <c r="G9" s="68">
        <f>ROUND('前年度'!G9/('前年度'!$L9+'前年度'!$M9+'前年度'!$N9)*100,1)</f>
        <v>14.7</v>
      </c>
      <c r="H9" s="68">
        <f>ROUND('前年度'!H9/('前年度'!$L9+'前年度'!$M9+'前年度'!$N9)*100,1)</f>
        <v>16.4</v>
      </c>
      <c r="I9" s="68">
        <f>ROUND('前年度'!I9/('前年度'!$L9+'前年度'!$M9+'前年度'!$N9)*100,1)</f>
        <v>0.8</v>
      </c>
      <c r="J9" s="68">
        <f>ROUND('前年度'!J9/('前年度'!$L9+'前年度'!$M9+'前年度'!$N9)*100,1)</f>
        <v>9.7</v>
      </c>
      <c r="K9" s="68">
        <f>ROUND('前年度'!K9/('前年度'!$L9+'前年度'!$M9+'前年度'!$N9)*100,1)</f>
        <v>91.5</v>
      </c>
      <c r="M9" s="180"/>
    </row>
    <row r="10" spans="2:13" ht="17.25">
      <c r="B10" s="25" t="s">
        <v>19</v>
      </c>
      <c r="C10" s="68">
        <f>ROUND('前年度'!C10/('前年度'!$L10+'前年度'!$M10+'前年度'!$N10)*100,1)</f>
        <v>30.4</v>
      </c>
      <c r="D10" s="68">
        <f>ROUND('前年度'!D10/('前年度'!$L10+'前年度'!$M10+'前年度'!$N10)*100,1)</f>
        <v>16.2</v>
      </c>
      <c r="E10" s="68">
        <f>ROUND('前年度'!E10/('前年度'!$L10+'前年度'!$M10+'前年度'!$N10)*100,1)</f>
        <v>1</v>
      </c>
      <c r="F10" s="68">
        <f>ROUND('前年度'!F10/('前年度'!$L10+'前年度'!$M10+'前年度'!$N10)*100,1)</f>
        <v>7.8</v>
      </c>
      <c r="G10" s="68">
        <f>ROUND('前年度'!G10/('前年度'!$L10+'前年度'!$M10+'前年度'!$N10)*100,1)</f>
        <v>10.7</v>
      </c>
      <c r="H10" s="68">
        <f>ROUND('前年度'!H10/('前年度'!$L10+'前年度'!$M10+'前年度'!$N10)*100,1)</f>
        <v>15</v>
      </c>
      <c r="I10" s="68">
        <f>ROUND('前年度'!I10/('前年度'!$L10+'前年度'!$M10+'前年度'!$N10)*100,1)</f>
        <v>0</v>
      </c>
      <c r="J10" s="68">
        <f>ROUND('前年度'!J10/('前年度'!$L10+'前年度'!$M10+'前年度'!$N10)*100,1)</f>
        <v>13.6</v>
      </c>
      <c r="K10" s="68">
        <f>ROUND('前年度'!K10/('前年度'!$L10+'前年度'!$M10+'前年度'!$N10)*100,1)</f>
        <v>94.7</v>
      </c>
      <c r="M10" s="180"/>
    </row>
    <row r="11" spans="2:13" ht="17.25">
      <c r="B11" s="25" t="s">
        <v>21</v>
      </c>
      <c r="C11" s="68">
        <f>ROUND('前年度'!C11/('前年度'!$L11+'前年度'!$M11+'前年度'!$N11)*100,1)</f>
        <v>31.1</v>
      </c>
      <c r="D11" s="68">
        <f>ROUND('前年度'!D11/('前年度'!$L11+'前年度'!$M11+'前年度'!$N11)*100,1)</f>
        <v>17.9</v>
      </c>
      <c r="E11" s="68">
        <f>ROUND('前年度'!E11/('前年度'!$L11+'前年度'!$M11+'前年度'!$N11)*100,1)</f>
        <v>2.2</v>
      </c>
      <c r="F11" s="68">
        <f>ROUND('前年度'!F11/('前年度'!$L11+'前年度'!$M11+'前年度'!$N11)*100,1)</f>
        <v>11</v>
      </c>
      <c r="G11" s="68">
        <f>ROUND('前年度'!G11/('前年度'!$L11+'前年度'!$M11+'前年度'!$N11)*100,1)</f>
        <v>3.6</v>
      </c>
      <c r="H11" s="68">
        <f>ROUND('前年度'!H11/('前年度'!$L11+'前年度'!$M11+'前年度'!$N11)*100,1)</f>
        <v>17.6</v>
      </c>
      <c r="I11" s="68">
        <f>ROUND('前年度'!I11/('前年度'!$L11+'前年度'!$M11+'前年度'!$N11)*100,1)</f>
        <v>0</v>
      </c>
      <c r="J11" s="68">
        <f>ROUND('前年度'!J11/('前年度'!$L11+'前年度'!$M11+'前年度'!$N11)*100,1)</f>
        <v>8</v>
      </c>
      <c r="K11" s="68">
        <f>ROUND('前年度'!K11/('前年度'!$L11+'前年度'!$M11+'前年度'!$N11)*100,1)</f>
        <v>91.3</v>
      </c>
      <c r="M11" s="180"/>
    </row>
    <row r="12" spans="2:13" ht="17.25">
      <c r="B12" s="25" t="s">
        <v>22</v>
      </c>
      <c r="C12" s="68">
        <f>ROUND('前年度'!C12/('前年度'!$L12+'前年度'!$M12+'前年度'!$N12)*100,1)</f>
        <v>27.1</v>
      </c>
      <c r="D12" s="68">
        <f>ROUND('前年度'!D12/('前年度'!$L12+'前年度'!$M12+'前年度'!$N12)*100,1)</f>
        <v>12.4</v>
      </c>
      <c r="E12" s="68">
        <f>ROUND('前年度'!E12/('前年度'!$L12+'前年度'!$M12+'前年度'!$N12)*100,1)</f>
        <v>1.5</v>
      </c>
      <c r="F12" s="68">
        <f>ROUND('前年度'!F12/('前年度'!$L12+'前年度'!$M12+'前年度'!$N12)*100,1)</f>
        <v>7.6</v>
      </c>
      <c r="G12" s="68">
        <f>ROUND('前年度'!G12/('前年度'!$L12+'前年度'!$M12+'前年度'!$N12)*100,1)</f>
        <v>16.3</v>
      </c>
      <c r="H12" s="68">
        <f>ROUND('前年度'!H12/('前年度'!$L12+'前年度'!$M12+'前年度'!$N12)*100,1)</f>
        <v>17.3</v>
      </c>
      <c r="I12" s="68">
        <f>ROUND('前年度'!I12/('前年度'!$L12+'前年度'!$M12+'前年度'!$N12)*100,1)</f>
        <v>0.1</v>
      </c>
      <c r="J12" s="68">
        <f>ROUND('前年度'!J12/('前年度'!$L12+'前年度'!$M12+'前年度'!$N12)*100,1)</f>
        <v>10.8</v>
      </c>
      <c r="K12" s="68">
        <f>ROUND('前年度'!K12/('前年度'!$L12+'前年度'!$M12+'前年度'!$N12)*100,1)</f>
        <v>93.1</v>
      </c>
      <c r="M12" s="180"/>
    </row>
    <row r="13" spans="2:13" ht="17.25">
      <c r="B13" s="25" t="s">
        <v>23</v>
      </c>
      <c r="C13" s="68">
        <f>ROUND('前年度'!C13/('前年度'!$L13+'前年度'!$M13+'前年度'!$N13)*100,1)</f>
        <v>26.1</v>
      </c>
      <c r="D13" s="68">
        <f>ROUND('前年度'!D13/('前年度'!$L13+'前年度'!$M13+'前年度'!$N13)*100,1)</f>
        <v>15.3</v>
      </c>
      <c r="E13" s="68">
        <f>ROUND('前年度'!E13/('前年度'!$L13+'前年度'!$M13+'前年度'!$N13)*100,1)</f>
        <v>0.8</v>
      </c>
      <c r="F13" s="68">
        <f>ROUND('前年度'!F13/('前年度'!$L13+'前年度'!$M13+'前年度'!$N13)*100,1)</f>
        <v>9.6</v>
      </c>
      <c r="G13" s="68">
        <f>ROUND('前年度'!G13/('前年度'!$L13+'前年度'!$M13+'前年度'!$N13)*100,1)</f>
        <v>16.7</v>
      </c>
      <c r="H13" s="68">
        <f>ROUND('前年度'!H13/('前年度'!$L13+'前年度'!$M13+'前年度'!$N13)*100,1)</f>
        <v>17.9</v>
      </c>
      <c r="I13" s="68">
        <f>ROUND('前年度'!I13/('前年度'!$L13+'前年度'!$M13+'前年度'!$N13)*100,1)</f>
        <v>0.1</v>
      </c>
      <c r="J13" s="68">
        <f>ROUND('前年度'!J13/('前年度'!$L13+'前年度'!$M13+'前年度'!$N13)*100,1)</f>
        <v>6.5</v>
      </c>
      <c r="K13" s="68">
        <f>ROUND('前年度'!K13/('前年度'!$L13+'前年度'!$M13+'前年度'!$N13)*100,1)</f>
        <v>93.1</v>
      </c>
      <c r="M13" s="180"/>
    </row>
    <row r="14" spans="2:13" ht="17.25">
      <c r="B14" s="25" t="s">
        <v>24</v>
      </c>
      <c r="C14" s="68">
        <f>ROUND('前年度'!C14/('前年度'!$L14+'前年度'!$M14+'前年度'!$N14)*100,1)</f>
        <v>23.2</v>
      </c>
      <c r="D14" s="68">
        <f>ROUND('前年度'!D14/('前年度'!$L14+'前年度'!$M14+'前年度'!$N14)*100,1)</f>
        <v>18.6</v>
      </c>
      <c r="E14" s="68">
        <f>ROUND('前年度'!E14/('前年度'!$L14+'前年度'!$M14+'前年度'!$N14)*100,1)</f>
        <v>1.2</v>
      </c>
      <c r="F14" s="68">
        <f>ROUND('前年度'!F14/('前年度'!$L14+'前年度'!$M14+'前年度'!$N14)*100,1)</f>
        <v>4</v>
      </c>
      <c r="G14" s="68">
        <f>ROUND('前年度'!G14/('前年度'!$L14+'前年度'!$M14+'前年度'!$N14)*100,1)</f>
        <v>3.4</v>
      </c>
      <c r="H14" s="68">
        <f>ROUND('前年度'!H14/('前年度'!$L14+'前年度'!$M14+'前年度'!$N14)*100,1)</f>
        <v>15.4</v>
      </c>
      <c r="I14" s="68">
        <f>ROUND('前年度'!I14/('前年度'!$L14+'前年度'!$M14+'前年度'!$N14)*100,1)</f>
        <v>0</v>
      </c>
      <c r="J14" s="68">
        <f>ROUND('前年度'!J14/('前年度'!$L14+'前年度'!$M14+'前年度'!$N14)*100,1)</f>
        <v>10.6</v>
      </c>
      <c r="K14" s="68">
        <f>ROUND('前年度'!K14/('前年度'!$L14+'前年度'!$M14+'前年度'!$N14)*100,1)</f>
        <v>76.4</v>
      </c>
      <c r="M14" s="180"/>
    </row>
    <row r="15" spans="2:13" ht="17.25">
      <c r="B15" s="25" t="s">
        <v>25</v>
      </c>
      <c r="C15" s="68">
        <f>ROUND('前年度'!C15/('前年度'!$L15+'前年度'!$M15+'前年度'!$N15)*100,1)</f>
        <v>35.7</v>
      </c>
      <c r="D15" s="68">
        <f>ROUND('前年度'!D15/('前年度'!$L15+'前年度'!$M15+'前年度'!$N15)*100,1)</f>
        <v>13.4</v>
      </c>
      <c r="E15" s="68">
        <f>ROUND('前年度'!E15/('前年度'!$L15+'前年度'!$M15+'前年度'!$N15)*100,1)</f>
        <v>0.4</v>
      </c>
      <c r="F15" s="68">
        <f>ROUND('前年度'!F15/('前年度'!$L15+'前年度'!$M15+'前年度'!$N15)*100,1)</f>
        <v>6</v>
      </c>
      <c r="G15" s="68">
        <f>ROUND('前年度'!G15/('前年度'!$L15+'前年度'!$M15+'前年度'!$N15)*100,1)</f>
        <v>4.9</v>
      </c>
      <c r="H15" s="68">
        <f>ROUND('前年度'!H15/('前年度'!$L15+'前年度'!$M15+'前年度'!$N15)*100,1)</f>
        <v>17.9</v>
      </c>
      <c r="I15" s="68">
        <f>ROUND('前年度'!I15/('前年度'!$L15+'前年度'!$M15+'前年度'!$N15)*100,1)</f>
        <v>0</v>
      </c>
      <c r="J15" s="68">
        <f>ROUND('前年度'!J15/('前年度'!$L15+'前年度'!$M15+'前年度'!$N15)*100,1)</f>
        <v>7.1</v>
      </c>
      <c r="K15" s="68">
        <f>ROUND('前年度'!K15/('前年度'!$L15+'前年度'!$M15+'前年度'!$N15)*100,1)</f>
        <v>85.4</v>
      </c>
      <c r="M15" s="180"/>
    </row>
    <row r="16" spans="2:13" ht="17.25">
      <c r="B16" s="24" t="s">
        <v>26</v>
      </c>
      <c r="C16" s="68">
        <f>ROUND('前年度'!C16/('前年度'!$L16+'前年度'!$M16+'前年度'!$N16)*100,1)</f>
        <v>32.8</v>
      </c>
      <c r="D16" s="68">
        <f>ROUND('前年度'!D16/('前年度'!$L16+'前年度'!$M16+'前年度'!$N16)*100,1)</f>
        <v>11.3</v>
      </c>
      <c r="E16" s="68">
        <f>ROUND('前年度'!E16/('前年度'!$L16+'前年度'!$M16+'前年度'!$N16)*100,1)</f>
        <v>0.6</v>
      </c>
      <c r="F16" s="68">
        <f>ROUND('前年度'!F16/('前年度'!$L16+'前年度'!$M16+'前年度'!$N16)*100,1)</f>
        <v>5.2</v>
      </c>
      <c r="G16" s="68">
        <f>ROUND('前年度'!G16/('前年度'!$L16+'前年度'!$M16+'前年度'!$N16)*100,1)</f>
        <v>5.2</v>
      </c>
      <c r="H16" s="68">
        <f>ROUND('前年度'!H16/('前年度'!$L16+'前年度'!$M16+'前年度'!$N16)*100,1)</f>
        <v>19.5</v>
      </c>
      <c r="I16" s="68">
        <f>ROUND('前年度'!I16/('前年度'!$L16+'前年度'!$M16+'前年度'!$N16)*100,1)</f>
        <v>0</v>
      </c>
      <c r="J16" s="68">
        <f>ROUND('前年度'!J16/('前年度'!$L16+'前年度'!$M16+'前年度'!$N16)*100,1)</f>
        <v>11</v>
      </c>
      <c r="K16" s="68">
        <f>ROUND('前年度'!K16/('前年度'!$L16+'前年度'!$M16+'前年度'!$N16)*100,1)</f>
        <v>85.7</v>
      </c>
      <c r="M16" s="180"/>
    </row>
    <row r="17" spans="2:14" ht="17.25">
      <c r="B17" s="25" t="s">
        <v>111</v>
      </c>
      <c r="C17" s="68">
        <f>ROUND('前年度'!C17/('前年度'!$L17+'前年度'!$M17+'前年度'!$N17)*100,1)</f>
        <v>22</v>
      </c>
      <c r="D17" s="68">
        <f>ROUND('前年度'!D17/('前年度'!$L17+'前年度'!$M17+'前年度'!$N17)*100,1)</f>
        <v>19.8</v>
      </c>
      <c r="E17" s="68">
        <f>ROUND('前年度'!E17/('前年度'!$L17+'前年度'!$M17+'前年度'!$N17)*100,1)</f>
        <v>1</v>
      </c>
      <c r="F17" s="68">
        <f>ROUND('前年度'!F17/('前年度'!$L17+'前年度'!$M17+'前年度'!$N17)*100,1)</f>
        <v>3.5</v>
      </c>
      <c r="G17" s="68">
        <f>ROUND('前年度'!G17/('前年度'!$L17+'前年度'!$M17+'前年度'!$N17)*100,1)</f>
        <v>16.8</v>
      </c>
      <c r="H17" s="68">
        <f>ROUND('前年度'!H17/('前年度'!$L17+'前年度'!$M17+'前年度'!$N17)*100,1)</f>
        <v>17.6</v>
      </c>
      <c r="I17" s="68">
        <f>ROUND('前年度'!I17/('前年度'!$L17+'前年度'!$M17+'前年度'!$N17)*100,1)</f>
        <v>0</v>
      </c>
      <c r="J17" s="68">
        <f>ROUND('前年度'!J17/('前年度'!$L17+'前年度'!$M17+'前年度'!$N17)*100,1)</f>
        <v>14</v>
      </c>
      <c r="K17" s="68">
        <f>ROUND('前年度'!K17/('前年度'!$L17+'前年度'!$M17+'前年度'!$N17)*100,1)</f>
        <v>94.7</v>
      </c>
      <c r="M17" s="180"/>
      <c r="N17" s="3"/>
    </row>
    <row r="18" spans="2:14" ht="17.25">
      <c r="B18" s="25" t="s">
        <v>112</v>
      </c>
      <c r="C18" s="68">
        <f>ROUND('前年度'!C18/('前年度'!$L18+'前年度'!$M18+'前年度'!$N18)*100,1)</f>
        <v>27</v>
      </c>
      <c r="D18" s="68">
        <f>ROUND('前年度'!D18/('前年度'!$L18+'前年度'!$M18+'前年度'!$N18)*100,1)</f>
        <v>9.7</v>
      </c>
      <c r="E18" s="68">
        <f>ROUND('前年度'!E18/('前年度'!$L18+'前年度'!$M18+'前年度'!$N18)*100,1)</f>
        <v>0.8</v>
      </c>
      <c r="F18" s="68">
        <f>ROUND('前年度'!F18/('前年度'!$L18+'前年度'!$M18+'前年度'!$N18)*100,1)</f>
        <v>5.9</v>
      </c>
      <c r="G18" s="68">
        <f>ROUND('前年度'!G18/('前年度'!$L18+'前年度'!$M18+'前年度'!$N18)*100,1)</f>
        <v>16.1</v>
      </c>
      <c r="H18" s="68">
        <f>ROUND('前年度'!H18/('前年度'!$L18+'前年度'!$M18+'前年度'!$N18)*100,1)</f>
        <v>18.6</v>
      </c>
      <c r="I18" s="68">
        <f>ROUND('前年度'!I18/('前年度'!$L18+'前年度'!$M18+'前年度'!$N18)*100,1)</f>
        <v>0</v>
      </c>
      <c r="J18" s="68">
        <f>ROUND('前年度'!J18/('前年度'!$L18+'前年度'!$M18+'前年度'!$N18)*100,1)</f>
        <v>10.5</v>
      </c>
      <c r="K18" s="68">
        <f>ROUND('前年度'!K18/('前年度'!$L18+'前年度'!$M18+'前年度'!$N18)*100,1)</f>
        <v>88.7</v>
      </c>
      <c r="M18" s="180"/>
      <c r="N18" s="3"/>
    </row>
    <row r="19" spans="2:14" ht="17.25">
      <c r="B19" s="26" t="s">
        <v>113</v>
      </c>
      <c r="C19" s="69">
        <f>ROUND('前年度'!C19/('前年度'!$L19+'前年度'!$M19+'前年度'!$N19)*100,1)</f>
        <v>29.2</v>
      </c>
      <c r="D19" s="69">
        <f>ROUND('前年度'!D19/('前年度'!$L19+'前年度'!$M19+'前年度'!$N19)*100,1)</f>
        <v>16</v>
      </c>
      <c r="E19" s="69">
        <f>ROUND('前年度'!E19/('前年度'!$L19+'前年度'!$M19+'前年度'!$N19)*100,1)</f>
        <v>2.1</v>
      </c>
      <c r="F19" s="69">
        <f>ROUND('前年度'!F19/('前年度'!$L19+'前年度'!$M19+'前年度'!$N19)*100,1)</f>
        <v>6.7</v>
      </c>
      <c r="G19" s="69">
        <f>ROUND('前年度'!G19/('前年度'!$L19+'前年度'!$M19+'前年度'!$N19)*100,1)</f>
        <v>8.3</v>
      </c>
      <c r="H19" s="69">
        <f>ROUND('前年度'!H19/('前年度'!$L19+'前年度'!$M19+'前年度'!$N19)*100,1)</f>
        <v>22.7</v>
      </c>
      <c r="I19" s="69">
        <f>ROUND('前年度'!I19/('前年度'!$L19+'前年度'!$M19+'前年度'!$N19)*100,1)</f>
        <v>0</v>
      </c>
      <c r="J19" s="69">
        <f>ROUND('前年度'!J19/('前年度'!$L19+'前年度'!$M19+'前年度'!$N19)*100,1)</f>
        <v>9.2</v>
      </c>
      <c r="K19" s="69">
        <f>ROUND('前年度'!K19/('前年度'!$L19+'前年度'!$M19+'前年度'!$N19)*100,1)</f>
        <v>94.3</v>
      </c>
      <c r="M19" s="180"/>
      <c r="N19" s="3"/>
    </row>
    <row r="20" spans="2:13" ht="17.25">
      <c r="B20" s="25" t="s">
        <v>30</v>
      </c>
      <c r="C20" s="68">
        <f>ROUND('前年度'!C20/('前年度'!$L20+'前年度'!$M20+'前年度'!$N20)*100,1)</f>
        <v>23.9</v>
      </c>
      <c r="D20" s="68">
        <f>ROUND('前年度'!D20/('前年度'!$L20+'前年度'!$M20+'前年度'!$N20)*100,1)</f>
        <v>12.3</v>
      </c>
      <c r="E20" s="68">
        <f>ROUND('前年度'!E20/('前年度'!$L20+'前年度'!$M20+'前年度'!$N20)*100,1)</f>
        <v>0</v>
      </c>
      <c r="F20" s="68">
        <f>ROUND('前年度'!F20/('前年度'!$L20+'前年度'!$M20+'前年度'!$N20)*100,1)</f>
        <v>2.1</v>
      </c>
      <c r="G20" s="68">
        <f>ROUND('前年度'!G20/('前年度'!$L20+'前年度'!$M20+'前年度'!$N20)*100,1)</f>
        <v>13.6</v>
      </c>
      <c r="H20" s="68">
        <f>ROUND('前年度'!H20/('前年度'!$L20+'前年度'!$M20+'前年度'!$N20)*100,1)</f>
        <v>10.8</v>
      </c>
      <c r="I20" s="68">
        <f>ROUND('前年度'!I20/('前年度'!$L20+'前年度'!$M20+'前年度'!$N20)*100,1)</f>
        <v>0</v>
      </c>
      <c r="J20" s="68">
        <f>ROUND('前年度'!J20/('前年度'!$L20+'前年度'!$M20+'前年度'!$N20)*100,1)</f>
        <v>16.8</v>
      </c>
      <c r="K20" s="68">
        <f>ROUND('前年度'!K20/('前年度'!$L20+'前年度'!$M20+'前年度'!$N20)*100,1)</f>
        <v>79.6</v>
      </c>
      <c r="M20" s="180"/>
    </row>
    <row r="21" spans="2:13" ht="17.25">
      <c r="B21" s="25" t="s">
        <v>34</v>
      </c>
      <c r="C21" s="68">
        <f>ROUND('前年度'!C21/('前年度'!$L21+'前年度'!$M21+'前年度'!$N21)*100,1)</f>
        <v>26.5</v>
      </c>
      <c r="D21" s="68">
        <f>ROUND('前年度'!D21/('前年度'!$L21+'前年度'!$M21+'前年度'!$N21)*100,1)</f>
        <v>15.3</v>
      </c>
      <c r="E21" s="68">
        <f>ROUND('前年度'!E21/('前年度'!$L21+'前年度'!$M21+'前年度'!$N21)*100,1)</f>
        <v>0.8</v>
      </c>
      <c r="F21" s="68">
        <f>ROUND('前年度'!F21/('前年度'!$L21+'前年度'!$M21+'前年度'!$N21)*100,1)</f>
        <v>4.7</v>
      </c>
      <c r="G21" s="68">
        <f>ROUND('前年度'!G21/('前年度'!$L21+'前年度'!$M21+'前年度'!$N21)*100,1)</f>
        <v>17</v>
      </c>
      <c r="H21" s="68">
        <f>ROUND('前年度'!H21/('前年度'!$L21+'前年度'!$M21+'前年度'!$N21)*100,1)</f>
        <v>10.1</v>
      </c>
      <c r="I21" s="68">
        <f>ROUND('前年度'!I21/('前年度'!$L21+'前年度'!$M21+'前年度'!$N21)*100,1)</f>
        <v>0</v>
      </c>
      <c r="J21" s="68">
        <f>ROUND('前年度'!J21/('前年度'!$L21+'前年度'!$M21+'前年度'!$N21)*100,1)</f>
        <v>6.8</v>
      </c>
      <c r="K21" s="68">
        <f>ROUND('前年度'!K21/('前年度'!$L21+'前年度'!$M21+'前年度'!$N21)*100,1)</f>
        <v>81.1</v>
      </c>
      <c r="M21" s="180"/>
    </row>
    <row r="22" spans="2:13" ht="17.25">
      <c r="B22" s="25" t="s">
        <v>36</v>
      </c>
      <c r="C22" s="68">
        <f>ROUND('前年度'!C22/('前年度'!$L22+'前年度'!$M22+'前年度'!$N22)*100,1)</f>
        <v>29.5</v>
      </c>
      <c r="D22" s="68">
        <f>ROUND('前年度'!D22/('前年度'!$L22+'前年度'!$M22+'前年度'!$N22)*100,1)</f>
        <v>21.3</v>
      </c>
      <c r="E22" s="68">
        <f>ROUND('前年度'!E22/('前年度'!$L22+'前年度'!$M22+'前年度'!$N22)*100,1)</f>
        <v>2.3</v>
      </c>
      <c r="F22" s="68">
        <f>ROUND('前年度'!F22/('前年度'!$L22+'前年度'!$M22+'前年度'!$N22)*100,1)</f>
        <v>5.5</v>
      </c>
      <c r="G22" s="68">
        <f>ROUND('前年度'!G22/('前年度'!$L22+'前年度'!$M22+'前年度'!$N22)*100,1)</f>
        <v>8.3</v>
      </c>
      <c r="H22" s="68">
        <f>ROUND('前年度'!H22/('前年度'!$L22+'前年度'!$M22+'前年度'!$N22)*100,1)</f>
        <v>10.1</v>
      </c>
      <c r="I22" s="68">
        <f>ROUND('前年度'!I22/('前年度'!$L22+'前年度'!$M22+'前年度'!$N22)*100,1)</f>
        <v>0.1</v>
      </c>
      <c r="J22" s="68">
        <f>ROUND('前年度'!J22/('前年度'!$L22+'前年度'!$M22+'前年度'!$N22)*100,1)</f>
        <v>15.3</v>
      </c>
      <c r="K22" s="68">
        <f>ROUND('前年度'!K22/('前年度'!$L22+'前年度'!$M22+'前年度'!$N22)*100,1)</f>
        <v>92.4</v>
      </c>
      <c r="M22" s="180"/>
    </row>
    <row r="23" spans="2:13" ht="17.25">
      <c r="B23" s="25" t="s">
        <v>38</v>
      </c>
      <c r="C23" s="68">
        <f>ROUND('前年度'!C23/('前年度'!$L23+'前年度'!$M23+'前年度'!$N23)*100,1)</f>
        <v>24.2</v>
      </c>
      <c r="D23" s="68">
        <f>ROUND('前年度'!D23/('前年度'!$L23+'前年度'!$M23+'前年度'!$N23)*100,1)</f>
        <v>20.2</v>
      </c>
      <c r="E23" s="68">
        <f>ROUND('前年度'!E23/('前年度'!$L23+'前年度'!$M23+'前年度'!$N23)*100,1)</f>
        <v>0.3</v>
      </c>
      <c r="F23" s="68">
        <f>ROUND('前年度'!F23/('前年度'!$L23+'前年度'!$M23+'前年度'!$N23)*100,1)</f>
        <v>3.1</v>
      </c>
      <c r="G23" s="68">
        <f>ROUND('前年度'!G23/('前年度'!$L23+'前年度'!$M23+'前年度'!$N23)*100,1)</f>
        <v>12.5</v>
      </c>
      <c r="H23" s="68">
        <f>ROUND('前年度'!H23/('前年度'!$L23+'前年度'!$M23+'前年度'!$N23)*100,1)</f>
        <v>11.2</v>
      </c>
      <c r="I23" s="68">
        <f>ROUND('前年度'!I23/('前年度'!$L23+'前年度'!$M23+'前年度'!$N23)*100,1)</f>
        <v>0</v>
      </c>
      <c r="J23" s="68">
        <f>ROUND('前年度'!J23/('前年度'!$L23+'前年度'!$M23+'前年度'!$N23)*100,1)</f>
        <v>13.4</v>
      </c>
      <c r="K23" s="68">
        <f>ROUND('前年度'!K23/('前年度'!$L23+'前年度'!$M23+'前年度'!$N23)*100,1)</f>
        <v>84.9</v>
      </c>
      <c r="M23" s="180"/>
    </row>
    <row r="24" spans="2:13" ht="17.25">
      <c r="B24" s="25" t="s">
        <v>39</v>
      </c>
      <c r="C24" s="68">
        <f>ROUND('前年度'!C24/('前年度'!$L24+'前年度'!$M24+'前年度'!$N24)*100,1)</f>
        <v>15.7</v>
      </c>
      <c r="D24" s="68">
        <f>ROUND('前年度'!D24/('前年度'!$L24+'前年度'!$M24+'前年度'!$N24)*100,1)</f>
        <v>14.4</v>
      </c>
      <c r="E24" s="68">
        <f>ROUND('前年度'!E24/('前年度'!$L24+'前年度'!$M24+'前年度'!$N24)*100,1)</f>
        <v>0.2</v>
      </c>
      <c r="F24" s="68">
        <f>ROUND('前年度'!F24/('前年度'!$L24+'前年度'!$M24+'前年度'!$N24)*100,1)</f>
        <v>3.8</v>
      </c>
      <c r="G24" s="68">
        <f>ROUND('前年度'!G24/('前年度'!$L24+'前年度'!$M24+'前年度'!$N24)*100,1)</f>
        <v>12.2</v>
      </c>
      <c r="H24" s="68">
        <f>ROUND('前年度'!H24/('前年度'!$L24+'前年度'!$M24+'前年度'!$N24)*100,1)</f>
        <v>2.7</v>
      </c>
      <c r="I24" s="68">
        <f>ROUND('前年度'!I24/('前年度'!$L24+'前年度'!$M24+'前年度'!$N24)*100,1)</f>
        <v>0</v>
      </c>
      <c r="J24" s="68">
        <f>ROUND('前年度'!J24/('前年度'!$L24+'前年度'!$M24+'前年度'!$N24)*100,1)</f>
        <v>20.3</v>
      </c>
      <c r="K24" s="68">
        <f>ROUND('前年度'!K24/('前年度'!$L24+'前年度'!$M24+'前年度'!$N24)*100,1)</f>
        <v>69.3</v>
      </c>
      <c r="M24" s="180"/>
    </row>
    <row r="25" spans="2:13" ht="17.25">
      <c r="B25" s="24" t="s">
        <v>53</v>
      </c>
      <c r="C25" s="68">
        <f>ROUND('前年度'!C25/('前年度'!$L25+'前年度'!$M25+'前年度'!$N25)*100,1)</f>
        <v>22.3</v>
      </c>
      <c r="D25" s="68">
        <f>ROUND('前年度'!D25/('前年度'!$L25+'前年度'!$M25+'前年度'!$N25)*100,1)</f>
        <v>15</v>
      </c>
      <c r="E25" s="68">
        <f>ROUND('前年度'!E25/('前年度'!$L25+'前年度'!$M25+'前年度'!$N25)*100,1)</f>
        <v>1.9</v>
      </c>
      <c r="F25" s="68">
        <f>ROUND('前年度'!F25/('前年度'!$L25+'前年度'!$M25+'前年度'!$N25)*100,1)</f>
        <v>4.8</v>
      </c>
      <c r="G25" s="68">
        <f>ROUND('前年度'!G25/('前年度'!$L25+'前年度'!$M25+'前年度'!$N25)*100,1)</f>
        <v>21</v>
      </c>
      <c r="H25" s="68">
        <f>ROUND('前年度'!H25/('前年度'!$L25+'前年度'!$M25+'前年度'!$N25)*100,1)</f>
        <v>14.5</v>
      </c>
      <c r="I25" s="68">
        <f>ROUND('前年度'!I25/('前年度'!$L25+'前年度'!$M25+'前年度'!$N25)*100,1)</f>
        <v>0</v>
      </c>
      <c r="J25" s="68">
        <f>ROUND('前年度'!J25/('前年度'!$L25+'前年度'!$M25+'前年度'!$N25)*100,1)</f>
        <v>10.6</v>
      </c>
      <c r="K25" s="68">
        <f>ROUND('前年度'!K25/('前年度'!$L25+'前年度'!$M25+'前年度'!$N25)*100,1)</f>
        <v>90</v>
      </c>
      <c r="M25" s="180"/>
    </row>
    <row r="26" spans="2:13" ht="17.25">
      <c r="B26" s="25" t="s">
        <v>54</v>
      </c>
      <c r="C26" s="68">
        <f>ROUND('前年度'!C26/('前年度'!$L26+'前年度'!$M26+'前年度'!$N26)*100,1)</f>
        <v>24.1</v>
      </c>
      <c r="D26" s="68">
        <f>ROUND('前年度'!D26/('前年度'!$L26+'前年度'!$M26+'前年度'!$N26)*100,1)</f>
        <v>8.4</v>
      </c>
      <c r="E26" s="68">
        <f>ROUND('前年度'!E26/('前年度'!$L26+'前年度'!$M26+'前年度'!$N26)*100,1)</f>
        <v>0.9</v>
      </c>
      <c r="F26" s="68">
        <f>ROUND('前年度'!F26/('前年度'!$L26+'前年度'!$M26+'前年度'!$N26)*100,1)</f>
        <v>6.6</v>
      </c>
      <c r="G26" s="68">
        <f>ROUND('前年度'!G26/('前年度'!$L26+'前年度'!$M26+'前年度'!$N26)*100,1)</f>
        <v>12.2</v>
      </c>
      <c r="H26" s="68">
        <f>ROUND('前年度'!H26/('前年度'!$L26+'前年度'!$M26+'前年度'!$N26)*100,1)</f>
        <v>15.1</v>
      </c>
      <c r="I26" s="68">
        <f>ROUND('前年度'!I26/('前年度'!$L26+'前年度'!$M26+'前年度'!$N26)*100,1)</f>
        <v>0.6</v>
      </c>
      <c r="J26" s="68">
        <f>ROUND('前年度'!J26/('前年度'!$L26+'前年度'!$M26+'前年度'!$N26)*100,1)</f>
        <v>11</v>
      </c>
      <c r="K26" s="68">
        <f>ROUND('前年度'!K26/('前年度'!$L26+'前年度'!$M26+'前年度'!$N26)*100,1)</f>
        <v>78.8</v>
      </c>
      <c r="M26" s="180"/>
    </row>
    <row r="27" spans="2:13" ht="17.25">
      <c r="B27" s="24" t="s">
        <v>55</v>
      </c>
      <c r="C27" s="68">
        <f>ROUND('前年度'!C27/('前年度'!$L27+'前年度'!$M27+'前年度'!$N27)*100,1)</f>
        <v>22.2</v>
      </c>
      <c r="D27" s="68">
        <f>ROUND('前年度'!D27/('前年度'!$L27+'前年度'!$M27+'前年度'!$N27)*100,1)</f>
        <v>9.7</v>
      </c>
      <c r="E27" s="68">
        <f>ROUND('前年度'!E27/('前年度'!$L27+'前年度'!$M27+'前年度'!$N27)*100,1)</f>
        <v>0.2</v>
      </c>
      <c r="F27" s="68">
        <f>ROUND('前年度'!F27/('前年度'!$L27+'前年度'!$M27+'前年度'!$N27)*100,1)</f>
        <v>4.2</v>
      </c>
      <c r="G27" s="68">
        <f>ROUND('前年度'!G27/('前年度'!$L27+'前年度'!$M27+'前年度'!$N27)*100,1)</f>
        <v>20.8</v>
      </c>
      <c r="H27" s="68">
        <f>ROUND('前年度'!H27/('前年度'!$L27+'前年度'!$M27+'前年度'!$N27)*100,1)</f>
        <v>21.1</v>
      </c>
      <c r="I27" s="68">
        <f>ROUND('前年度'!I27/('前年度'!$L27+'前年度'!$M27+'前年度'!$N27)*100,1)</f>
        <v>0</v>
      </c>
      <c r="J27" s="68">
        <f>ROUND('前年度'!J27/('前年度'!$L27+'前年度'!$M27+'前年度'!$N27)*100,1)</f>
        <v>10.8</v>
      </c>
      <c r="K27" s="68">
        <f>ROUND('前年度'!K27/('前年度'!$L27+'前年度'!$M27+'前年度'!$N27)*100,1)</f>
        <v>89.1</v>
      </c>
      <c r="M27" s="180"/>
    </row>
    <row r="28" spans="2:13" ht="17.25">
      <c r="B28" s="25" t="s">
        <v>58</v>
      </c>
      <c r="C28" s="68">
        <f>ROUND('前年度'!C28/('前年度'!$L28+'前年度'!$M28+'前年度'!$N28)*100,1)</f>
        <v>24.1</v>
      </c>
      <c r="D28" s="68">
        <f>ROUND('前年度'!D28/('前年度'!$L28+'前年度'!$M28+'前年度'!$N28)*100,1)</f>
        <v>14.1</v>
      </c>
      <c r="E28" s="68">
        <f>ROUND('前年度'!E28/('前年度'!$L28+'前年度'!$M28+'前年度'!$N28)*100,1)</f>
        <v>0.7</v>
      </c>
      <c r="F28" s="68">
        <f>ROUND('前年度'!F28/('前年度'!$L28+'前年度'!$M28+'前年度'!$N28)*100,1)</f>
        <v>4</v>
      </c>
      <c r="G28" s="68">
        <f>ROUND('前年度'!G28/('前年度'!$L28+'前年度'!$M28+'前年度'!$N28)*100,1)</f>
        <v>17.7</v>
      </c>
      <c r="H28" s="68">
        <f>ROUND('前年度'!H28/('前年度'!$L28+'前年度'!$M28+'前年度'!$N28)*100,1)</f>
        <v>14.3</v>
      </c>
      <c r="I28" s="68">
        <f>ROUND('前年度'!I28/('前年度'!$L28+'前年度'!$M28+'前年度'!$N28)*100,1)</f>
        <v>0</v>
      </c>
      <c r="J28" s="68">
        <f>ROUND('前年度'!J28/('前年度'!$L28+'前年度'!$M28+'前年度'!$N28)*100,1)</f>
        <v>7.5</v>
      </c>
      <c r="K28" s="68">
        <f>ROUND('前年度'!K28/('前年度'!$L28+'前年度'!$M28+'前年度'!$N28)*100,1)</f>
        <v>82.4</v>
      </c>
      <c r="M28" s="180"/>
    </row>
    <row r="29" spans="2:13" ht="17.25">
      <c r="B29" s="25" t="s">
        <v>67</v>
      </c>
      <c r="C29" s="68">
        <f>ROUND('前年度'!C29/('前年度'!$L29+'前年度'!$M29+'前年度'!$N29)*100,1)</f>
        <v>25.1</v>
      </c>
      <c r="D29" s="68">
        <f>ROUND('前年度'!D29/('前年度'!$L29+'前年度'!$M29+'前年度'!$N29)*100,1)</f>
        <v>11.6</v>
      </c>
      <c r="E29" s="68">
        <f>ROUND('前年度'!E29/('前年度'!$L29+'前年度'!$M29+'前年度'!$N29)*100,1)</f>
        <v>1.9</v>
      </c>
      <c r="F29" s="68">
        <f>ROUND('前年度'!F29/('前年度'!$L29+'前年度'!$M29+'前年度'!$N29)*100,1)</f>
        <v>3.8</v>
      </c>
      <c r="G29" s="68">
        <f>ROUND('前年度'!G29/('前年度'!$L29+'前年度'!$M29+'前年度'!$N29)*100,1)</f>
        <v>10.2</v>
      </c>
      <c r="H29" s="68">
        <f>ROUND('前年度'!H29/('前年度'!$L29+'前年度'!$M29+'前年度'!$N29)*100,1)</f>
        <v>14.7</v>
      </c>
      <c r="I29" s="68">
        <f>ROUND('前年度'!I29/('前年度'!$L29+'前年度'!$M29+'前年度'!$N29)*100,1)</f>
        <v>0</v>
      </c>
      <c r="J29" s="68">
        <f>ROUND('前年度'!J29/('前年度'!$L29+'前年度'!$M29+'前年度'!$N29)*100,1)</f>
        <v>9.2</v>
      </c>
      <c r="K29" s="68">
        <f>ROUND('前年度'!K29/('前年度'!$L29+'前年度'!$M29+'前年度'!$N29)*100,1)</f>
        <v>76.6</v>
      </c>
      <c r="M29" s="180"/>
    </row>
    <row r="30" spans="2:13" ht="17.25">
      <c r="B30" s="25" t="s">
        <v>114</v>
      </c>
      <c r="C30" s="68">
        <f>ROUND('前年度'!C30/('前年度'!$L30+'前年度'!$M30+'前年度'!$N30)*100,1)</f>
        <v>27.1</v>
      </c>
      <c r="D30" s="68">
        <f>ROUND('前年度'!D30/('前年度'!$L30+'前年度'!$M30+'前年度'!$N30)*100,1)</f>
        <v>8.3</v>
      </c>
      <c r="E30" s="68">
        <f>ROUND('前年度'!E30/('前年度'!$L30+'前年度'!$M30+'前年度'!$N30)*100,1)</f>
        <v>1.3</v>
      </c>
      <c r="F30" s="68">
        <f>ROUND('前年度'!F30/('前年度'!$L30+'前年度'!$M30+'前年度'!$N30)*100,1)</f>
        <v>3.7</v>
      </c>
      <c r="G30" s="68">
        <f>ROUND('前年度'!G30/('前年度'!$L30+'前年度'!$M30+'前年度'!$N30)*100,1)</f>
        <v>15.3</v>
      </c>
      <c r="H30" s="68">
        <f>ROUND('前年度'!H30/('前年度'!$L30+'前年度'!$M30+'前年度'!$N30)*100,1)</f>
        <v>24.7</v>
      </c>
      <c r="I30" s="68">
        <f>ROUND('前年度'!I30/('前年度'!$L30+'前年度'!$M30+'前年度'!$N30)*100,1)</f>
        <v>0</v>
      </c>
      <c r="J30" s="68">
        <f>ROUND('前年度'!J30/('前年度'!$L30+'前年度'!$M30+'前年度'!$N30)*100,1)</f>
        <v>10</v>
      </c>
      <c r="K30" s="68">
        <f>ROUND('前年度'!K30/('前年度'!$L30+'前年度'!$M30+'前年度'!$N30)*100,1)</f>
        <v>90.5</v>
      </c>
      <c r="M30" s="180"/>
    </row>
    <row r="31" spans="2:13" ht="17.25">
      <c r="B31" s="24" t="s">
        <v>115</v>
      </c>
      <c r="C31" s="68">
        <f>ROUND('前年度'!C31/('前年度'!$L31+'前年度'!$M31+'前年度'!$N31)*100,1)</f>
        <v>28.1</v>
      </c>
      <c r="D31" s="68">
        <f>ROUND('前年度'!D31/('前年度'!$L31+'前年度'!$M31+'前年度'!$N31)*100,1)</f>
        <v>11.7</v>
      </c>
      <c r="E31" s="68">
        <f>ROUND('前年度'!E31/('前年度'!$L31+'前年度'!$M31+'前年度'!$N31)*100,1)</f>
        <v>0.4</v>
      </c>
      <c r="F31" s="68">
        <f>ROUND('前年度'!F31/('前年度'!$L31+'前年度'!$M31+'前年度'!$N31)*100,1)</f>
        <v>3.1</v>
      </c>
      <c r="G31" s="68">
        <f>ROUND('前年度'!G31/('前年度'!$L31+'前年度'!$M31+'前年度'!$N31)*100,1)</f>
        <v>14.5</v>
      </c>
      <c r="H31" s="68">
        <f>ROUND('前年度'!H31/('前年度'!$L31+'前年度'!$M31+'前年度'!$N31)*100,1)</f>
        <v>19.2</v>
      </c>
      <c r="I31" s="68">
        <f>ROUND('前年度'!I31/('前年度'!$L31+'前年度'!$M31+'前年度'!$N31)*100,1)</f>
        <v>0</v>
      </c>
      <c r="J31" s="68">
        <f>ROUND('前年度'!J31/('前年度'!$L31+'前年度'!$M31+'前年度'!$N31)*100,1)</f>
        <v>15.9</v>
      </c>
      <c r="K31" s="68">
        <f>ROUND('前年度'!K31/('前年度'!$L31+'前年度'!$M31+'前年度'!$N31)*100,1)</f>
        <v>92.9</v>
      </c>
      <c r="M31" s="180"/>
    </row>
    <row r="32" spans="2:13" ht="17.25">
      <c r="B32" s="24" t="s">
        <v>116</v>
      </c>
      <c r="C32" s="68">
        <f>ROUND('前年度'!C32/('前年度'!$L32+'前年度'!$M32+'前年度'!$N32)*100,1)</f>
        <v>24.5</v>
      </c>
      <c r="D32" s="68">
        <f>ROUND('前年度'!D32/('前年度'!$L32+'前年度'!$M32+'前年度'!$N32)*100,1)</f>
        <v>10.2</v>
      </c>
      <c r="E32" s="68">
        <f>ROUND('前年度'!E32/('前年度'!$L32+'前年度'!$M32+'前年度'!$N32)*100,1)</f>
        <v>0.6</v>
      </c>
      <c r="F32" s="68">
        <f>ROUND('前年度'!F32/('前年度'!$L32+'前年度'!$M32+'前年度'!$N32)*100,1)</f>
        <v>4.7</v>
      </c>
      <c r="G32" s="68">
        <f>ROUND('前年度'!G32/('前年度'!$L32+'前年度'!$M32+'前年度'!$N32)*100,1)</f>
        <v>11.6</v>
      </c>
      <c r="H32" s="68">
        <f>ROUND('前年度'!H32/('前年度'!$L32+'前年度'!$M32+'前年度'!$N32)*100,1)</f>
        <v>23.7</v>
      </c>
      <c r="I32" s="68">
        <f>ROUND('前年度'!I32/('前年度'!$L32+'前年度'!$M32+'前年度'!$N32)*100,1)</f>
        <v>0</v>
      </c>
      <c r="J32" s="68">
        <f>ROUND('前年度'!J32/('前年度'!$L32+'前年度'!$M32+'前年度'!$N32)*100,1)</f>
        <v>11</v>
      </c>
      <c r="K32" s="68">
        <f>ROUND('前年度'!K32/('前年度'!$L32+'前年度'!$M32+'前年度'!$N32)*100,1)</f>
        <v>86.2</v>
      </c>
      <c r="M32" s="180"/>
    </row>
    <row r="33" spans="2:13" ht="17.25">
      <c r="B33" s="25" t="s">
        <v>80</v>
      </c>
      <c r="C33" s="68">
        <f>ROUND('前年度'!C33/('前年度'!$L33+'前年度'!$M33+'前年度'!$N33)*100,1)</f>
        <v>21.7</v>
      </c>
      <c r="D33" s="68">
        <f>ROUND('前年度'!D33/('前年度'!$L33+'前年度'!$M33+'前年度'!$N33)*100,1)</f>
        <v>8.6</v>
      </c>
      <c r="E33" s="68">
        <f>ROUND('前年度'!E33/('前年度'!$L33+'前年度'!$M33+'前年度'!$N33)*100,1)</f>
        <v>1.4</v>
      </c>
      <c r="F33" s="68">
        <f>ROUND('前年度'!F33/('前年度'!$L33+'前年度'!$M33+'前年度'!$N33)*100,1)</f>
        <v>4.1</v>
      </c>
      <c r="G33" s="68">
        <f>ROUND('前年度'!G33/('前年度'!$L33+'前年度'!$M33+'前年度'!$N33)*100,1)</f>
        <v>19.8</v>
      </c>
      <c r="H33" s="68">
        <f>ROUND('前年度'!H33/('前年度'!$L33+'前年度'!$M33+'前年度'!$N33)*100,1)</f>
        <v>18</v>
      </c>
      <c r="I33" s="68">
        <f>ROUND('前年度'!I33/('前年度'!$L33+'前年度'!$M33+'前年度'!$N33)*100,1)</f>
        <v>0</v>
      </c>
      <c r="J33" s="68">
        <f>ROUND('前年度'!J33/('前年度'!$L33+'前年度'!$M33+'前年度'!$N33)*100,1)</f>
        <v>11.7</v>
      </c>
      <c r="K33" s="68">
        <f>ROUND('前年度'!K33/('前年度'!$L33+'前年度'!$M33+'前年度'!$N33)*100,1)</f>
        <v>85.3</v>
      </c>
      <c r="M33" s="180"/>
    </row>
    <row r="34" spans="2:13" ht="17.25">
      <c r="B34" s="24" t="s">
        <v>81</v>
      </c>
      <c r="C34" s="69">
        <f>ROUND('前年度'!C34/('前年度'!$L34+'前年度'!$M34+'前年度'!$N34)*100,1)</f>
        <v>25</v>
      </c>
      <c r="D34" s="69">
        <f>ROUND('前年度'!D34/('前年度'!$L34+'前年度'!$M34+'前年度'!$N34)*100,1)</f>
        <v>15.3</v>
      </c>
      <c r="E34" s="69">
        <f>ROUND('前年度'!E34/('前年度'!$L34+'前年度'!$M34+'前年度'!$N34)*100,1)</f>
        <v>1</v>
      </c>
      <c r="F34" s="69">
        <f>ROUND('前年度'!F34/('前年度'!$L34+'前年度'!$M34+'前年度'!$N34)*100,1)</f>
        <v>4.6</v>
      </c>
      <c r="G34" s="69">
        <f>ROUND('前年度'!G34/('前年度'!$L34+'前年度'!$M34+'前年度'!$N34)*100,1)</f>
        <v>19</v>
      </c>
      <c r="H34" s="69">
        <f>ROUND('前年度'!H34/('前年度'!$L34+'前年度'!$M34+'前年度'!$N34)*100,1)</f>
        <v>16.2</v>
      </c>
      <c r="I34" s="69">
        <f>ROUND('前年度'!I34/('前年度'!$L34+'前年度'!$M34+'前年度'!$N34)*100,1)</f>
        <v>0</v>
      </c>
      <c r="J34" s="69">
        <f>ROUND('前年度'!J34/('前年度'!$L34+'前年度'!$M34+'前年度'!$N34)*100,1)</f>
        <v>8.3</v>
      </c>
      <c r="K34" s="69">
        <f>ROUND('前年度'!K34/('前年度'!$L34+'前年度'!$M34+'前年度'!$N34)*100,1)</f>
        <v>89.4</v>
      </c>
      <c r="M34" s="180"/>
    </row>
    <row r="35" spans="2:11" ht="17.25">
      <c r="B35" s="27" t="s">
        <v>91</v>
      </c>
      <c r="C35" s="71">
        <f>ROUND('前年度'!C35/('前年度'!$L35+'前年度'!$M35+'前年度'!$N35)*100,1)</f>
        <v>26.9</v>
      </c>
      <c r="D35" s="71">
        <f>ROUND('前年度'!D35/('前年度'!$L35+'前年度'!$M35+'前年度'!$N35)*100,1)</f>
        <v>15.2</v>
      </c>
      <c r="E35" s="71">
        <f>ROUND('前年度'!E35/('前年度'!$L35+'前年度'!$M35+'前年度'!$N35)*100,1)</f>
        <v>1.4</v>
      </c>
      <c r="F35" s="71">
        <f>ROUND('前年度'!F35/('前年度'!$L35+'前年度'!$M35+'前年度'!$N35)*100,1)</f>
        <v>7.5</v>
      </c>
      <c r="G35" s="71">
        <f>ROUND('前年度'!G35/('前年度'!$L35+'前年度'!$M35+'前年度'!$N35)*100,1)</f>
        <v>9.8</v>
      </c>
      <c r="H35" s="71">
        <f>ROUND('前年度'!H35/('前年度'!$L35+'前年度'!$M35+'前年度'!$N35)*100,1)</f>
        <v>18</v>
      </c>
      <c r="I35" s="71">
        <f>ROUND('前年度'!I35/('前年度'!$L35+'前年度'!$M35+'前年度'!$N35)*100,1)</f>
        <v>0.1</v>
      </c>
      <c r="J35" s="71">
        <f>ROUND('前年度'!J35/('前年度'!$L35+'前年度'!$M35+'前年度'!$N35)*100,1)</f>
        <v>10.4</v>
      </c>
      <c r="K35" s="74">
        <f>ROUND('前年度'!K35/('前年度'!$L35+'前年度'!$M35+'前年度'!$N35)*100,1)</f>
        <v>89.2</v>
      </c>
    </row>
    <row r="36" spans="2:11" ht="17.25">
      <c r="B36" s="27" t="s">
        <v>185</v>
      </c>
      <c r="C36" s="71">
        <f>ROUND('前年度'!C36/('前年度'!$L36+'前年度'!$M36+'前年度'!$N36)*100,1)</f>
        <v>24.6</v>
      </c>
      <c r="D36" s="71">
        <f>ROUND('前年度'!D36/('前年度'!$L36+'前年度'!$M36+'前年度'!$N36)*100,1)</f>
        <v>13.2</v>
      </c>
      <c r="E36" s="71">
        <f>ROUND('前年度'!E36/('前年度'!$L36+'前年度'!$M36+'前年度'!$N36)*100,1)</f>
        <v>1</v>
      </c>
      <c r="F36" s="71">
        <f>ROUND('前年度'!F36/('前年度'!$L36+'前年度'!$M36+'前年度'!$N36)*100,1)</f>
        <v>4.4</v>
      </c>
      <c r="G36" s="71">
        <f>ROUND('前年度'!G36/('前年度'!$L36+'前年度'!$M36+'前年度'!$N36)*100,1)</f>
        <v>14.8</v>
      </c>
      <c r="H36" s="71">
        <f>ROUND('前年度'!H36/('前年度'!$L36+'前年度'!$M36+'前年度'!$N36)*100,1)</f>
        <v>15.3</v>
      </c>
      <c r="I36" s="71">
        <f>ROUND('前年度'!I36/('前年度'!$L36+'前年度'!$M36+'前年度'!$N36)*100,1)</f>
        <v>0.1</v>
      </c>
      <c r="J36" s="71">
        <f>ROUND('前年度'!J36/('前年度'!$L36+'前年度'!$M36+'前年度'!$N36)*100,1)</f>
        <v>12.1</v>
      </c>
      <c r="K36" s="74">
        <f>ROUND('前年度'!K36/('前年度'!$L36+'前年度'!$M36+'前年度'!$N36)*100,1)</f>
        <v>85.4</v>
      </c>
    </row>
    <row r="37" spans="2:11" ht="17.25">
      <c r="B37" s="27" t="s">
        <v>92</v>
      </c>
      <c r="C37" s="71">
        <f>ROUND('前年度'!C37/('前年度'!$L37+'前年度'!$M37+'前年度'!$N37)*100,1)</f>
        <v>26.6</v>
      </c>
      <c r="D37" s="71">
        <f>ROUND('前年度'!D37/('前年度'!$L37+'前年度'!$M37+'前年度'!$N37)*100,1)</f>
        <v>14.9</v>
      </c>
      <c r="E37" s="71">
        <f>ROUND('前年度'!E37/('前年度'!$L37+'前年度'!$M37+'前年度'!$N37)*100,1)</f>
        <v>1.3</v>
      </c>
      <c r="F37" s="71">
        <f>ROUND('前年度'!F37/('前年度'!$L37+'前年度'!$M37+'前年度'!$N37)*100,1)</f>
        <v>7</v>
      </c>
      <c r="G37" s="71">
        <f>ROUND('前年度'!G37/('前年度'!$L37+'前年度'!$M37+'前年度'!$N37)*100,1)</f>
        <v>10.5</v>
      </c>
      <c r="H37" s="71">
        <f>ROUND('前年度'!H37/('前年度'!$L37+'前年度'!$M37+'前年度'!$N37)*100,1)</f>
        <v>17.6</v>
      </c>
      <c r="I37" s="71">
        <f>ROUND('前年度'!I37/('前年度'!$L37+'前年度'!$M37+'前年度'!$N37)*100,1)</f>
        <v>0.1</v>
      </c>
      <c r="J37" s="71">
        <f>ROUND('前年度'!J37/('前年度'!$L37+'前年度'!$M37+'前年度'!$N37)*100,1)</f>
        <v>10.7</v>
      </c>
      <c r="K37" s="71">
        <f>ROUND('前年度'!K37/('前年度'!$L37+'前年度'!$M37+'前年度'!$N37)*100,1)</f>
        <v>88.6</v>
      </c>
    </row>
    <row r="38" spans="3:12" ht="17.25">
      <c r="C38" s="4" t="s">
        <v>99</v>
      </c>
      <c r="I38" s="4"/>
      <c r="L38" s="3"/>
    </row>
    <row r="39" spans="2:12" ht="17.25">
      <c r="B39" s="30" t="s">
        <v>101</v>
      </c>
      <c r="C39" s="2"/>
      <c r="D39" s="2"/>
      <c r="E39" s="2"/>
      <c r="F39" s="2"/>
      <c r="G39" s="2"/>
      <c r="H39" s="2"/>
      <c r="J39" s="2"/>
      <c r="K39" s="6" t="s">
        <v>86</v>
      </c>
      <c r="L39" s="3"/>
    </row>
    <row r="40" spans="2:11" ht="17.25">
      <c r="B40" s="27" t="s">
        <v>91</v>
      </c>
      <c r="C40" s="71">
        <f aca="true" t="shared" si="0" ref="C40:K40">ROUND(AVERAGE(C6:C19),1)</f>
        <v>27.8</v>
      </c>
      <c r="D40" s="71">
        <f t="shared" si="0"/>
        <v>14.9</v>
      </c>
      <c r="E40" s="71">
        <f t="shared" si="0"/>
        <v>1.2</v>
      </c>
      <c r="F40" s="71">
        <f t="shared" si="0"/>
        <v>7.1</v>
      </c>
      <c r="G40" s="71">
        <f t="shared" si="0"/>
        <v>10.3</v>
      </c>
      <c r="H40" s="71">
        <f t="shared" si="0"/>
        <v>17.9</v>
      </c>
      <c r="I40" s="71">
        <f t="shared" si="0"/>
        <v>0.1</v>
      </c>
      <c r="J40" s="71">
        <f t="shared" si="0"/>
        <v>10.2</v>
      </c>
      <c r="K40" s="71">
        <f t="shared" si="0"/>
        <v>89.4</v>
      </c>
    </row>
    <row r="41" spans="2:11" ht="17.25">
      <c r="B41" s="27" t="s">
        <v>184</v>
      </c>
      <c r="C41" s="71">
        <f aca="true" t="shared" si="1" ref="C41:K41">ROUND(AVERAGE(C20:C34),1)</f>
        <v>24.3</v>
      </c>
      <c r="D41" s="71">
        <f t="shared" si="1"/>
        <v>13.1</v>
      </c>
      <c r="E41" s="71">
        <f t="shared" si="1"/>
        <v>0.9</v>
      </c>
      <c r="F41" s="71">
        <f t="shared" si="1"/>
        <v>4.2</v>
      </c>
      <c r="G41" s="71">
        <f t="shared" si="1"/>
        <v>15</v>
      </c>
      <c r="H41" s="71">
        <f t="shared" si="1"/>
        <v>15.1</v>
      </c>
      <c r="I41" s="71">
        <f t="shared" si="1"/>
        <v>0</v>
      </c>
      <c r="J41" s="71">
        <f t="shared" si="1"/>
        <v>11.9</v>
      </c>
      <c r="K41" s="71">
        <f t="shared" si="1"/>
        <v>84.6</v>
      </c>
    </row>
    <row r="42" spans="2:11" ht="17.25">
      <c r="B42" s="27" t="s">
        <v>92</v>
      </c>
      <c r="C42" s="71">
        <f aca="true" t="shared" si="2" ref="C42:K42">ROUND(AVERAGE(C6:C34),1)</f>
        <v>26</v>
      </c>
      <c r="D42" s="71">
        <f t="shared" si="2"/>
        <v>14</v>
      </c>
      <c r="E42" s="71">
        <f t="shared" si="2"/>
        <v>1.1</v>
      </c>
      <c r="F42" s="71">
        <f t="shared" si="2"/>
        <v>5.6</v>
      </c>
      <c r="G42" s="71">
        <f t="shared" si="2"/>
        <v>12.8</v>
      </c>
      <c r="H42" s="71">
        <f t="shared" si="2"/>
        <v>16.5</v>
      </c>
      <c r="I42" s="71">
        <f t="shared" si="2"/>
        <v>0.1</v>
      </c>
      <c r="J42" s="71">
        <f t="shared" si="2"/>
        <v>11.1</v>
      </c>
      <c r="K42" s="71">
        <f t="shared" si="2"/>
        <v>86.9</v>
      </c>
    </row>
    <row r="43" ht="17.25">
      <c r="C43" t="s">
        <v>100</v>
      </c>
    </row>
    <row r="46" ht="17.25">
      <c r="C46" s="17"/>
    </row>
    <row r="47" ht="17.25">
      <c r="C47" s="17"/>
    </row>
    <row r="48" ht="17.25">
      <c r="C48" s="17"/>
    </row>
    <row r="49" ht="17.25">
      <c r="C49" s="17"/>
    </row>
    <row r="50" ht="17.25">
      <c r="C50" s="17"/>
    </row>
    <row r="51" ht="17.25">
      <c r="C51" s="17"/>
    </row>
    <row r="52" ht="17.25">
      <c r="C52" s="17"/>
    </row>
    <row r="53" ht="17.25">
      <c r="C53" s="17"/>
    </row>
    <row r="54" ht="17.25">
      <c r="C54" s="17"/>
    </row>
    <row r="55" ht="17.25">
      <c r="C55" s="17"/>
    </row>
    <row r="56" ht="17.25">
      <c r="C56" s="17"/>
    </row>
    <row r="57" ht="17.25">
      <c r="C57" s="17"/>
    </row>
    <row r="58" ht="17.25">
      <c r="C58" s="17"/>
    </row>
    <row r="59" ht="17.25">
      <c r="C59" s="17"/>
    </row>
    <row r="60" ht="17.25">
      <c r="C60" s="17"/>
    </row>
    <row r="61" ht="17.25">
      <c r="C61" s="17"/>
    </row>
    <row r="62" ht="17.25">
      <c r="C62" s="17"/>
    </row>
    <row r="63" ht="17.25">
      <c r="C63" s="17"/>
    </row>
    <row r="64" ht="17.25">
      <c r="C64" s="17"/>
    </row>
    <row r="65" ht="17.25">
      <c r="C65" s="17"/>
    </row>
    <row r="66" ht="17.25">
      <c r="C66" s="17"/>
    </row>
    <row r="67" ht="17.25">
      <c r="C67" s="17"/>
    </row>
    <row r="68" ht="17.25">
      <c r="C68" s="17"/>
    </row>
    <row r="69" ht="17.25">
      <c r="C69" s="17"/>
    </row>
    <row r="70" ht="17.25">
      <c r="C70" s="17"/>
    </row>
    <row r="71" ht="17.25">
      <c r="C71" s="17"/>
    </row>
    <row r="72" ht="17.25">
      <c r="C72" s="17"/>
    </row>
    <row r="73" ht="17.25">
      <c r="C73" s="17"/>
    </row>
    <row r="74" ht="17.25">
      <c r="C74" s="17"/>
    </row>
    <row r="75" ht="17.25">
      <c r="C75" s="17"/>
    </row>
    <row r="76" ht="17.25">
      <c r="C76" s="17"/>
    </row>
    <row r="77" ht="17.25">
      <c r="C77" s="17"/>
    </row>
    <row r="78" ht="17.25">
      <c r="C78" s="17"/>
    </row>
    <row r="79" ht="17.25">
      <c r="C79" s="17"/>
    </row>
    <row r="80" ht="17.25">
      <c r="C80" s="17"/>
    </row>
    <row r="81" ht="17.25">
      <c r="C81" s="17"/>
    </row>
    <row r="82" ht="17.25">
      <c r="C82" s="17"/>
    </row>
    <row r="83" ht="17.25">
      <c r="C83" s="17"/>
    </row>
    <row r="84" ht="17.25">
      <c r="C84" s="17"/>
    </row>
    <row r="85" ht="17.25">
      <c r="C85" s="17"/>
    </row>
    <row r="86" ht="17.25">
      <c r="C86" s="17"/>
    </row>
    <row r="87" ht="17.25">
      <c r="C87" s="17"/>
    </row>
    <row r="88" ht="17.25">
      <c r="C88" s="17"/>
    </row>
    <row r="89" ht="17.25">
      <c r="C89" s="17"/>
    </row>
    <row r="90" ht="17.25">
      <c r="C90" s="17"/>
    </row>
    <row r="91" ht="17.25">
      <c r="C91" s="17"/>
    </row>
    <row r="92" ht="17.25">
      <c r="C92" s="17"/>
    </row>
    <row r="93" ht="17.25">
      <c r="C93" s="17"/>
    </row>
    <row r="94" ht="17.25">
      <c r="C94" s="17"/>
    </row>
    <row r="95" ht="17.25">
      <c r="C95" s="17"/>
    </row>
    <row r="96" ht="17.25">
      <c r="C96" s="17"/>
    </row>
    <row r="97" ht="17.25">
      <c r="C97" s="17"/>
    </row>
    <row r="98" ht="17.25">
      <c r="C98" s="17"/>
    </row>
    <row r="99" ht="17.25">
      <c r="C99" s="17"/>
    </row>
    <row r="100" ht="17.25">
      <c r="C100" s="17"/>
    </row>
    <row r="101" ht="17.25">
      <c r="C101" s="17"/>
    </row>
    <row r="102" ht="17.25">
      <c r="C102" s="17"/>
    </row>
    <row r="103" ht="17.25">
      <c r="C103" s="17"/>
    </row>
    <row r="104" ht="17.25">
      <c r="C104" s="17"/>
    </row>
    <row r="105" ht="17.25">
      <c r="C105" s="17"/>
    </row>
    <row r="106" ht="17.25">
      <c r="C106" s="17"/>
    </row>
    <row r="107" ht="17.25">
      <c r="C107" s="17"/>
    </row>
    <row r="108" ht="17.25">
      <c r="C108" s="17"/>
    </row>
    <row r="109" ht="17.25">
      <c r="C109" s="17"/>
    </row>
    <row r="110" ht="17.25">
      <c r="C110" s="17"/>
    </row>
    <row r="111" ht="17.25">
      <c r="C111" s="17"/>
    </row>
    <row r="112" ht="17.25">
      <c r="C112" s="17"/>
    </row>
    <row r="113" ht="17.25">
      <c r="C113" s="17"/>
    </row>
    <row r="114" ht="17.25">
      <c r="C114" s="17"/>
    </row>
    <row r="115" ht="17.25">
      <c r="C115" s="17"/>
    </row>
  </sheetData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72" r:id="rId1"/>
  <headerFooter alignWithMargins="0">
    <oddHeader>&amp;L&amp;"ＭＳ ゴシック,標準"&amp;18９-３ 経常収支比率の状況（２１年度決算）※減収補てん債特例分、臨時財政対策債を含む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2011-08-25T01:12:43Z</cp:lastPrinted>
  <dcterms:created xsi:type="dcterms:W3CDTF">1999-09-10T06:51:18Z</dcterms:created>
  <dcterms:modified xsi:type="dcterms:W3CDTF">2011-08-25T01:47:18Z</dcterms:modified>
  <cp:category/>
  <cp:version/>
  <cp:contentType/>
  <cp:contentStatus/>
</cp:coreProperties>
</file>