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155" windowWidth="19200" windowHeight="6330" tabRatio="221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'前年度'!$C$2:$O$38</definedName>
    <definedName name="_xlnm.Print_Area" localSheetId="2">'増減額'!$C$2:$O$38</definedName>
    <definedName name="_xlnm.Print_Area" localSheetId="3">'増減率'!$C$2:$O$38</definedName>
    <definedName name="_xlnm.Print_Area" localSheetId="0">'当年度'!$C$2:$O$38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<sst xmlns="http://schemas.openxmlformats.org/spreadsheetml/2006/main" count="216" uniqueCount="57">
  <si>
    <t>(単位：％)</t>
  </si>
  <si>
    <t>歳入総額</t>
  </si>
  <si>
    <t>歳出総額</t>
  </si>
  <si>
    <t>歳入歳出差引</t>
  </si>
  <si>
    <t>翌年度に繰り</t>
  </si>
  <si>
    <t>実質収支</t>
  </si>
  <si>
    <t>単年度収支</t>
  </si>
  <si>
    <t>積 立 金</t>
  </si>
  <si>
    <t>繰上償還額</t>
  </si>
  <si>
    <t>実質単年度</t>
  </si>
  <si>
    <t>実質収支比率</t>
  </si>
  <si>
    <t>標準財政規模</t>
  </si>
  <si>
    <t>越すべき財源</t>
  </si>
  <si>
    <t>取崩し額</t>
  </si>
  <si>
    <t>収      支</t>
  </si>
  <si>
    <t>津    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</si>
  <si>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</si>
  <si>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</si>
  <si>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</si>
  <si>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</si>
  <si>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</si>
  <si>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</si>
  <si>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</si>
  <si>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</si>
  <si>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</si>
  <si>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</si>
  <si>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</si>
  <si>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</si>
  <si>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</si>
  <si>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</si>
  <si>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</si>
  <si>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</si>
  <si>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</si>
  <si>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</si>
  <si>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</si>
  <si>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</si>
  <si>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</si>
  <si>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</si>
  <si>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</si>
  <si>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</si>
  <si>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＊単純平均</t>
  </si>
  <si>
    <t>四日市市</t>
  </si>
  <si>
    <t>いなべ市</t>
  </si>
  <si>
    <t>志 摩 市</t>
  </si>
  <si>
    <t>伊 賀 市</t>
  </si>
  <si>
    <t>大 紀 町</t>
  </si>
  <si>
    <t>南伊勢町</t>
  </si>
  <si>
    <t>紀 北 町</t>
  </si>
  <si>
    <t>臨時財政対策</t>
  </si>
  <si>
    <t>債発行可能額</t>
  </si>
  <si>
    <t>(単位:千円､％)</t>
  </si>
  <si>
    <t>加重平均</t>
  </si>
  <si>
    <t>&lt;町　計&gt;</t>
  </si>
  <si>
    <t>決算収支の状況（当年度）</t>
  </si>
  <si>
    <t>決算収支の状況（前年度）</t>
  </si>
  <si>
    <t>決算収支の状況（増減額）</t>
  </si>
  <si>
    <t>決算収支の状況（増減率）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</si>
</sst>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;&quot;△ &quot;0.0"/>
    <numFmt numFmtId="178" formatCode="0.0_);[Red]\(0.0\)"/>
    <numFmt numFmtId="179" formatCode="#,##0_);[Red]\(#,##0\)"/>
    <numFmt numFmtId="180" formatCode="#,##0;&quot;▲ &quot;#,##0"/>
    <numFmt numFmtId="181" formatCode="0.0;&quot;▲ &quot;0.0"/>
    <numFmt numFmtId="182" formatCode="#,##0.0;&quot;▲ &quot;#,##0.0"/>
    <numFmt numFmtId="183" formatCode="0;&quot;▲ &quot;0"/>
    <numFmt numFmtId="184" formatCode="#,##0;&quot;▲&quot;#,##0"/>
    <numFmt numFmtId="185" formatCode="#,##0.0;&quot;▲&quot;#,##0.0"/>
    <numFmt numFmtId="186" formatCode="#,##0.0\ ;&quot;▲&quot;#,##0.0\ "/>
  </numFmts>
  <fonts count="40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5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0" xfId="0" applyBorder="1" applyAlignment="1" applyProtection="1">
      <alignment horizontal="left"/>
      <protection/>
    </xf>
    <xf numFmtId="37" fontId="0" fillId="0" borderId="11" xfId="0" applyBorder="1" applyAlignment="1">
      <alignment/>
    </xf>
    <xf numFmtId="37" fontId="0" fillId="0" borderId="12" xfId="0" applyBorder="1" applyAlignment="1" applyProtection="1">
      <alignment horizontal="center"/>
      <protection/>
    </xf>
    <xf numFmtId="37" fontId="0" fillId="0" borderId="13" xfId="0" applyBorder="1" applyAlignment="1">
      <alignment/>
    </xf>
    <xf numFmtId="37" fontId="0" fillId="0" borderId="13" xfId="0" applyBorder="1" applyAlignment="1" applyProtection="1">
      <alignment horizontal="center"/>
      <protection/>
    </xf>
    <xf numFmtId="37" fontId="0" fillId="0" borderId="10" xfId="0" applyBorder="1" applyAlignment="1" applyProtection="1">
      <alignment horizontal="right"/>
      <protection/>
    </xf>
    <xf numFmtId="37" fontId="0" fillId="0" borderId="0" xfId="0" applyAlignment="1">
      <alignment shrinkToFit="1"/>
    </xf>
    <xf numFmtId="37" fontId="0" fillId="0" borderId="13" xfId="0" applyBorder="1" applyAlignment="1">
      <alignment horizontal="center"/>
    </xf>
    <xf numFmtId="38" fontId="0" fillId="0" borderId="0" xfId="49" applyFont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>
      <alignment/>
    </xf>
    <xf numFmtId="184" fontId="0" fillId="0" borderId="16" xfId="0" applyNumberFormat="1" applyBorder="1" applyAlignment="1">
      <alignment/>
    </xf>
    <xf numFmtId="184" fontId="0" fillId="0" borderId="17" xfId="0" applyNumberFormat="1" applyBorder="1" applyAlignment="1">
      <alignment/>
    </xf>
    <xf numFmtId="184" fontId="0" fillId="0" borderId="17" xfId="49" applyNumberFormat="1" applyFont="1" applyBorder="1" applyAlignment="1">
      <alignment/>
    </xf>
    <xf numFmtId="184" fontId="0" fillId="0" borderId="18" xfId="0" applyNumberFormat="1" applyBorder="1" applyAlignment="1">
      <alignment/>
    </xf>
    <xf numFmtId="184" fontId="0" fillId="0" borderId="19" xfId="0" applyNumberFormat="1" applyBorder="1" applyAlignment="1">
      <alignment/>
    </xf>
    <xf numFmtId="184" fontId="0" fillId="0" borderId="20" xfId="0" applyNumberFormat="1" applyBorder="1" applyAlignment="1">
      <alignment/>
    </xf>
    <xf numFmtId="184" fontId="0" fillId="0" borderId="21" xfId="0" applyNumberFormat="1" applyBorder="1" applyAlignment="1">
      <alignment/>
    </xf>
    <xf numFmtId="184" fontId="0" fillId="0" borderId="20" xfId="49" applyNumberFormat="1" applyFont="1" applyBorder="1" applyAlignment="1">
      <alignment/>
    </xf>
    <xf numFmtId="184" fontId="0" fillId="0" borderId="22" xfId="0" applyNumberFormat="1" applyBorder="1" applyAlignment="1">
      <alignment/>
    </xf>
    <xf numFmtId="184" fontId="0" fillId="0" borderId="23" xfId="0" applyNumberFormat="1" applyBorder="1" applyAlignment="1">
      <alignment/>
    </xf>
    <xf numFmtId="184" fontId="0" fillId="0" borderId="24" xfId="0" applyNumberFormat="1" applyBorder="1" applyAlignment="1">
      <alignment/>
    </xf>
    <xf numFmtId="184" fontId="0" fillId="0" borderId="25" xfId="0" applyNumberFormat="1" applyBorder="1" applyAlignment="1">
      <alignment/>
    </xf>
    <xf numFmtId="184" fontId="0" fillId="0" borderId="26" xfId="0" applyNumberFormat="1" applyBorder="1" applyAlignment="1">
      <alignment/>
    </xf>
    <xf numFmtId="184" fontId="0" fillId="0" borderId="24" xfId="49" applyNumberFormat="1" applyFont="1" applyBorder="1" applyAlignment="1">
      <alignment/>
    </xf>
    <xf numFmtId="184" fontId="0" fillId="0" borderId="27" xfId="0" applyNumberFormat="1" applyBorder="1" applyAlignment="1">
      <alignment/>
    </xf>
    <xf numFmtId="184" fontId="0" fillId="0" borderId="28" xfId="0" applyNumberFormat="1" applyBorder="1" applyAlignment="1" applyProtection="1">
      <alignment shrinkToFit="1"/>
      <protection/>
    </xf>
    <xf numFmtId="184" fontId="0" fillId="0" borderId="28" xfId="49" applyNumberFormat="1" applyFont="1" applyBorder="1" applyAlignment="1" applyProtection="1">
      <alignment shrinkToFit="1"/>
      <protection/>
    </xf>
    <xf numFmtId="186" fontId="0" fillId="0" borderId="29" xfId="0" applyNumberFormat="1" applyBorder="1" applyAlignment="1" applyProtection="1">
      <alignment/>
      <protection/>
    </xf>
    <xf numFmtId="186" fontId="0" fillId="0" borderId="24" xfId="0" applyNumberFormat="1" applyBorder="1" applyAlignment="1" applyProtection="1">
      <alignment/>
      <protection/>
    </xf>
    <xf numFmtId="186" fontId="0" fillId="0" borderId="28" xfId="0" applyNumberFormat="1" applyFont="1" applyBorder="1" applyAlignment="1" applyProtection="1">
      <alignment shrinkToFit="1"/>
      <protection locked="0"/>
    </xf>
    <xf numFmtId="184" fontId="0" fillId="0" borderId="29" xfId="0" applyNumberFormat="1" applyBorder="1" applyAlignment="1" applyProtection="1">
      <alignment shrinkToFit="1"/>
      <protection/>
    </xf>
    <xf numFmtId="184" fontId="0" fillId="0" borderId="20" xfId="0" applyNumberFormat="1" applyBorder="1" applyAlignment="1" applyProtection="1">
      <alignment shrinkToFit="1"/>
      <protection/>
    </xf>
    <xf numFmtId="184" fontId="0" fillId="0" borderId="24" xfId="0" applyNumberFormat="1" applyBorder="1" applyAlignment="1" applyProtection="1">
      <alignment shrinkToFit="1"/>
      <protection/>
    </xf>
    <xf numFmtId="186" fontId="0" fillId="0" borderId="29" xfId="0" applyNumberFormat="1" applyBorder="1" applyAlignment="1" applyProtection="1">
      <alignment shrinkToFit="1"/>
      <protection/>
    </xf>
    <xf numFmtId="186" fontId="0" fillId="0" borderId="20" xfId="0" applyNumberFormat="1" applyBorder="1" applyAlignment="1" applyProtection="1">
      <alignment shrinkToFit="1"/>
      <protection/>
    </xf>
    <xf numFmtId="186" fontId="0" fillId="0" borderId="24" xfId="0" applyNumberFormat="1" applyBorder="1" applyAlignment="1" applyProtection="1">
      <alignment shrinkToFit="1"/>
      <protection/>
    </xf>
    <xf numFmtId="186" fontId="0" fillId="0" borderId="28" xfId="0" applyNumberFormat="1" applyBorder="1" applyAlignment="1" applyProtection="1">
      <alignment shrinkToFit="1"/>
      <protection/>
    </xf>
    <xf numFmtId="37" fontId="0" fillId="0" borderId="0" xfId="0" applyAlignment="1" applyProtection="1">
      <alignment horizontal="center"/>
      <protection/>
    </xf>
    <xf numFmtId="186" fontId="0" fillId="0" borderId="29" xfId="0" applyNumberFormat="1" applyBorder="1" applyAlignment="1" applyProtection="1">
      <alignment horizontal="right"/>
      <protection/>
    </xf>
    <xf numFmtId="186" fontId="0" fillId="0" borderId="24" xfId="0" applyNumberFormat="1" applyBorder="1" applyAlignment="1" applyProtection="1">
      <alignment horizontal="right"/>
      <protection/>
    </xf>
    <xf numFmtId="186" fontId="0" fillId="0" borderId="28" xfId="0" applyNumberFormat="1" applyBorder="1" applyAlignment="1" applyProtection="1">
      <alignment horizontal="right" shrinkToFit="1"/>
      <protection/>
    </xf>
    <xf numFmtId="37" fontId="0" fillId="0" borderId="0" xfId="0" applyAlignment="1">
      <alignment horizontal="right"/>
    </xf>
    <xf numFmtId="37" fontId="0" fillId="0" borderId="30" xfId="0" applyBorder="1" applyAlignment="1" applyProtection="1">
      <alignment horizontal="center" shrinkToFit="1"/>
      <protection/>
    </xf>
    <xf numFmtId="37" fontId="0" fillId="0" borderId="31" xfId="0" applyBorder="1" applyAlignment="1" applyProtection="1">
      <alignment horizontal="center" shrinkToFit="1"/>
      <protection/>
    </xf>
    <xf numFmtId="37" fontId="0" fillId="0" borderId="32" xfId="0" applyBorder="1" applyAlignment="1" applyProtection="1">
      <alignment horizontal="center" shrinkToFit="1"/>
      <protection/>
    </xf>
    <xf numFmtId="186" fontId="0" fillId="0" borderId="33" xfId="0" applyNumberFormat="1" applyBorder="1" applyAlignment="1">
      <alignment/>
    </xf>
    <xf numFmtId="186" fontId="0" fillId="0" borderId="34" xfId="0" applyNumberFormat="1" applyBorder="1" applyAlignment="1">
      <alignment/>
    </xf>
    <xf numFmtId="186" fontId="0" fillId="0" borderId="35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7" xfId="0" applyNumberFormat="1" applyBorder="1" applyAlignment="1" applyProtection="1">
      <alignment horizontal="center"/>
      <protection/>
    </xf>
    <xf numFmtId="0" fontId="0" fillId="0" borderId="20" xfId="0" applyNumberFormat="1" applyBorder="1" applyAlignment="1" applyProtection="1">
      <alignment horizontal="center"/>
      <protection/>
    </xf>
    <xf numFmtId="0" fontId="0" fillId="0" borderId="29" xfId="0" applyNumberFormat="1" applyBorder="1" applyAlignment="1" applyProtection="1">
      <alignment horizontal="center"/>
      <protection/>
    </xf>
    <xf numFmtId="0" fontId="0" fillId="0" borderId="24" xfId="0" applyNumberFormat="1" applyBorder="1" applyAlignment="1" applyProtection="1">
      <alignment horizontal="center"/>
      <protection/>
    </xf>
    <xf numFmtId="0" fontId="0" fillId="0" borderId="28" xfId="0" applyNumberFormat="1" applyBorder="1" applyAlignment="1" applyProtection="1">
      <alignment horizontal="center"/>
      <protection/>
    </xf>
    <xf numFmtId="0" fontId="0" fillId="0" borderId="0" xfId="0" applyNumberFormat="1" applyAlignment="1">
      <alignment shrinkToFit="1"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 applyProtection="1">
      <alignment horizontal="right"/>
      <protection/>
    </xf>
    <xf numFmtId="0" fontId="0" fillId="0" borderId="10" xfId="0" applyNumberFormat="1" applyBorder="1" applyAlignment="1" applyProtection="1">
      <alignment horizontal="left"/>
      <protection/>
    </xf>
    <xf numFmtId="0" fontId="0" fillId="0" borderId="11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2" xfId="0" applyNumberFormat="1" applyBorder="1" applyAlignment="1" applyProtection="1">
      <alignment horizontal="center"/>
      <protection/>
    </xf>
    <xf numFmtId="0" fontId="0" fillId="0" borderId="13" xfId="0" applyNumberFormat="1" applyBorder="1" applyAlignment="1">
      <alignment/>
    </xf>
    <xf numFmtId="0" fontId="0" fillId="0" borderId="13" xfId="0" applyNumberFormat="1" applyBorder="1" applyAlignment="1" applyProtection="1">
      <alignment horizontal="center"/>
      <protection/>
    </xf>
    <xf numFmtId="0" fontId="0" fillId="0" borderId="13" xfId="0" applyNumberFormat="1" applyBorder="1" applyAlignment="1">
      <alignment horizontal="center"/>
    </xf>
    <xf numFmtId="0" fontId="0" fillId="0" borderId="10" xfId="0" applyNumberFormat="1" applyBorder="1" applyAlignment="1">
      <alignment shrinkToFit="1"/>
    </xf>
    <xf numFmtId="0" fontId="0" fillId="0" borderId="11" xfId="0" applyNumberFormat="1" applyBorder="1" applyAlignment="1">
      <alignment shrinkToFit="1"/>
    </xf>
    <xf numFmtId="0" fontId="0" fillId="0" borderId="12" xfId="0" applyNumberFormat="1" applyBorder="1" applyAlignment="1">
      <alignment shrinkToFit="1"/>
    </xf>
    <xf numFmtId="0" fontId="0" fillId="0" borderId="13" xfId="0" applyNumberFormat="1" applyBorder="1" applyAlignment="1">
      <alignment shrinkToFit="1"/>
    </xf>
    <xf numFmtId="0" fontId="0" fillId="0" borderId="17" xfId="0" applyNumberFormat="1" applyBorder="1" applyAlignment="1" applyProtection="1">
      <alignment horizontal="center" shrinkToFit="1"/>
      <protection/>
    </xf>
    <xf numFmtId="0" fontId="0" fillId="0" borderId="20" xfId="0" applyNumberFormat="1" applyBorder="1" applyAlignment="1" applyProtection="1">
      <alignment horizontal="center" shrinkToFit="1"/>
      <protection/>
    </xf>
    <xf numFmtId="0" fontId="0" fillId="0" borderId="29" xfId="0" applyNumberFormat="1" applyBorder="1" applyAlignment="1" applyProtection="1">
      <alignment horizontal="center" shrinkToFit="1"/>
      <protection/>
    </xf>
    <xf numFmtId="0" fontId="0" fillId="0" borderId="24" xfId="0" applyNumberFormat="1" applyBorder="1" applyAlignment="1" applyProtection="1">
      <alignment horizontal="center" shrinkToFit="1"/>
      <protection/>
    </xf>
    <xf numFmtId="0" fontId="0" fillId="0" borderId="28" xfId="0" applyNumberFormat="1" applyBorder="1" applyAlignment="1" applyProtection="1">
      <alignment horizontal="center" shrinkToFit="1"/>
      <protection/>
    </xf>
    <xf numFmtId="0" fontId="0" fillId="0" borderId="10" xfId="0" applyNumberFormat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2"/>
  <sheetViews>
    <sheetView showGridLines="0" tabSelected="1" view="pageBreakPreview" zoomScale="65" zoomScaleNormal="75" zoomScaleSheetLayoutView="65" zoomScalePageLayoutView="0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B40" sqref="A40:IV42"/>
    </sheetView>
  </sheetViews>
  <sheetFormatPr defaultColWidth="8.66015625" defaultRowHeight="18"/>
  <cols>
    <col min="1" max="1" width="8.83203125" style="9" customWidth="1"/>
    <col min="2" max="2" width="11.66015625" style="52" customWidth="1"/>
    <col min="3" max="4" width="13.66015625" style="0" customWidth="1"/>
    <col min="5" max="12" width="13.16015625" style="0" customWidth="1"/>
    <col min="13" max="13" width="12.66015625" style="0" customWidth="1"/>
    <col min="14" max="14" width="13.66015625" style="0" customWidth="1"/>
    <col min="15" max="15" width="13.16015625" style="0" customWidth="1"/>
  </cols>
  <sheetData>
    <row r="1" ht="17.25">
      <c r="B1" s="53" t="s">
        <v>53</v>
      </c>
    </row>
    <row r="2" spans="2:15" ht="17.25">
      <c r="B2" s="54"/>
      <c r="C2" s="1"/>
      <c r="D2" s="1"/>
      <c r="E2" s="1"/>
      <c r="F2" s="1"/>
      <c r="G2" s="1"/>
      <c r="H2" s="1"/>
      <c r="I2" s="8"/>
      <c r="K2" s="1"/>
      <c r="L2" s="1"/>
      <c r="M2" s="3"/>
      <c r="N2" s="3"/>
      <c r="O2" s="8" t="s">
        <v>50</v>
      </c>
    </row>
    <row r="3" spans="2:15" ht="17.25">
      <c r="B3" s="5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/>
      <c r="O3" s="13"/>
    </row>
    <row r="4" spans="2:15" ht="17.25">
      <c r="B4" s="56"/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7</v>
      </c>
      <c r="L4" s="5" t="s">
        <v>9</v>
      </c>
      <c r="M4" s="5" t="s">
        <v>10</v>
      </c>
      <c r="N4" s="5" t="s">
        <v>11</v>
      </c>
      <c r="O4" s="5" t="s">
        <v>48</v>
      </c>
    </row>
    <row r="5" spans="2:15" ht="17.25">
      <c r="B5" s="57"/>
      <c r="C5" s="6"/>
      <c r="D5" s="6"/>
      <c r="E5" s="6"/>
      <c r="F5" s="7" t="s">
        <v>12</v>
      </c>
      <c r="G5" s="6"/>
      <c r="H5" s="6"/>
      <c r="I5" s="6"/>
      <c r="J5" s="6"/>
      <c r="K5" s="7" t="s">
        <v>13</v>
      </c>
      <c r="L5" s="7" t="s">
        <v>14</v>
      </c>
      <c r="M5" s="6"/>
      <c r="N5" s="6"/>
      <c r="O5" s="10" t="s">
        <v>49</v>
      </c>
    </row>
    <row r="6" spans="2:15" ht="21.75" customHeight="1">
      <c r="B6" s="58" t="s">
        <v>15</v>
      </c>
      <c r="C6" s="14">
        <v>107700386</v>
      </c>
      <c r="D6" s="14">
        <v>105294532</v>
      </c>
      <c r="E6" s="14">
        <v>2405854</v>
      </c>
      <c r="F6" s="15">
        <v>547750</v>
      </c>
      <c r="G6" s="15">
        <v>1858104</v>
      </c>
      <c r="H6" s="16">
        <v>309633</v>
      </c>
      <c r="I6" s="15">
        <v>786168</v>
      </c>
      <c r="J6" s="15">
        <v>287002</v>
      </c>
      <c r="K6" s="17">
        <v>3751</v>
      </c>
      <c r="L6" s="18">
        <v>1379052</v>
      </c>
      <c r="M6" s="31">
        <f>ROUND((G6/N6)*100,1)</f>
        <v>2.8</v>
      </c>
      <c r="N6" s="15">
        <v>67006267</v>
      </c>
      <c r="O6" s="15">
        <v>5422251</v>
      </c>
    </row>
    <row r="7" spans="2:15" ht="21.75" customHeight="1">
      <c r="B7" s="59" t="s">
        <v>41</v>
      </c>
      <c r="C7" s="19">
        <v>107355531</v>
      </c>
      <c r="D7" s="20">
        <v>104422929</v>
      </c>
      <c r="E7" s="20">
        <v>2932602</v>
      </c>
      <c r="F7" s="19">
        <v>452383</v>
      </c>
      <c r="G7" s="19">
        <v>2480219</v>
      </c>
      <c r="H7" s="21">
        <v>525902</v>
      </c>
      <c r="I7" s="19">
        <v>971007</v>
      </c>
      <c r="J7" s="19">
        <v>164397</v>
      </c>
      <c r="K7" s="22">
        <v>0</v>
      </c>
      <c r="L7" s="21">
        <v>1661306</v>
      </c>
      <c r="M7" s="31">
        <f aca="true" t="shared" si="0" ref="M7:M34">ROUND((G7/N7)*100,1)</f>
        <v>3.6</v>
      </c>
      <c r="N7" s="19">
        <v>69836086</v>
      </c>
      <c r="O7" s="19">
        <v>3182600</v>
      </c>
    </row>
    <row r="8" spans="2:15" ht="21.75" customHeight="1">
      <c r="B8" s="59" t="s">
        <v>16</v>
      </c>
      <c r="C8" s="19">
        <v>49831578</v>
      </c>
      <c r="D8" s="20">
        <v>48048769</v>
      </c>
      <c r="E8" s="20">
        <v>1782809</v>
      </c>
      <c r="F8" s="19">
        <v>115619</v>
      </c>
      <c r="G8" s="19">
        <v>1667190</v>
      </c>
      <c r="H8" s="21">
        <v>-409231</v>
      </c>
      <c r="I8" s="19">
        <v>7693</v>
      </c>
      <c r="J8" s="19">
        <v>3581</v>
      </c>
      <c r="K8" s="22">
        <v>0</v>
      </c>
      <c r="L8" s="21">
        <v>-397957</v>
      </c>
      <c r="M8" s="31">
        <f t="shared" si="0"/>
        <v>5.6</v>
      </c>
      <c r="N8" s="19">
        <v>29923381</v>
      </c>
      <c r="O8" s="19">
        <v>2544023</v>
      </c>
    </row>
    <row r="9" spans="2:15" ht="21.75" customHeight="1">
      <c r="B9" s="59" t="s">
        <v>17</v>
      </c>
      <c r="C9" s="19">
        <v>59939441</v>
      </c>
      <c r="D9" s="20">
        <v>58582909</v>
      </c>
      <c r="E9" s="20">
        <v>1356532</v>
      </c>
      <c r="F9" s="19">
        <v>232587</v>
      </c>
      <c r="G9" s="19">
        <v>1123945</v>
      </c>
      <c r="H9" s="21">
        <v>-106301</v>
      </c>
      <c r="I9" s="19">
        <v>812129</v>
      </c>
      <c r="J9" s="19">
        <v>0</v>
      </c>
      <c r="K9" s="22">
        <v>0</v>
      </c>
      <c r="L9" s="21">
        <v>705828</v>
      </c>
      <c r="M9" s="31">
        <f t="shared" si="0"/>
        <v>2.8</v>
      </c>
      <c r="N9" s="19">
        <v>40405275</v>
      </c>
      <c r="O9" s="19">
        <v>3550796</v>
      </c>
    </row>
    <row r="10" spans="2:15" ht="21.75" customHeight="1">
      <c r="B10" s="59" t="s">
        <v>18</v>
      </c>
      <c r="C10" s="19">
        <v>48056082</v>
      </c>
      <c r="D10" s="20">
        <v>46777887</v>
      </c>
      <c r="E10" s="20">
        <v>1278195</v>
      </c>
      <c r="F10" s="19">
        <v>186489</v>
      </c>
      <c r="G10" s="19">
        <v>1091706</v>
      </c>
      <c r="H10" s="21">
        <v>-261219</v>
      </c>
      <c r="I10" s="19">
        <v>683722</v>
      </c>
      <c r="J10" s="19">
        <v>0</v>
      </c>
      <c r="K10" s="22">
        <v>198938</v>
      </c>
      <c r="L10" s="21">
        <v>223565</v>
      </c>
      <c r="M10" s="31">
        <f t="shared" si="0"/>
        <v>3.7</v>
      </c>
      <c r="N10" s="19">
        <v>29886072</v>
      </c>
      <c r="O10" s="19">
        <v>3118651</v>
      </c>
    </row>
    <row r="11" spans="2:15" ht="21.75" customHeight="1">
      <c r="B11" s="59" t="s">
        <v>19</v>
      </c>
      <c r="C11" s="19">
        <v>61233960</v>
      </c>
      <c r="D11" s="20">
        <v>58764570</v>
      </c>
      <c r="E11" s="20">
        <v>2469390</v>
      </c>
      <c r="F11" s="19">
        <v>634163</v>
      </c>
      <c r="G11" s="19">
        <v>1835227</v>
      </c>
      <c r="H11" s="21">
        <v>604907</v>
      </c>
      <c r="I11" s="19">
        <v>14257</v>
      </c>
      <c r="J11" s="19">
        <v>57100</v>
      </c>
      <c r="K11" s="22">
        <v>0</v>
      </c>
      <c r="L11" s="21">
        <v>676264</v>
      </c>
      <c r="M11" s="31">
        <f t="shared" si="0"/>
        <v>5</v>
      </c>
      <c r="N11" s="19">
        <v>36945522</v>
      </c>
      <c r="O11" s="19">
        <v>4707637</v>
      </c>
    </row>
    <row r="12" spans="2:15" ht="21.75" customHeight="1">
      <c r="B12" s="59" t="s">
        <v>20</v>
      </c>
      <c r="C12" s="19">
        <v>25366582</v>
      </c>
      <c r="D12" s="20">
        <v>25020964</v>
      </c>
      <c r="E12" s="20">
        <v>345618</v>
      </c>
      <c r="F12" s="19">
        <v>7158</v>
      </c>
      <c r="G12" s="19">
        <v>338460</v>
      </c>
      <c r="H12" s="21">
        <v>304024</v>
      </c>
      <c r="I12" s="19">
        <v>18006</v>
      </c>
      <c r="J12" s="19">
        <v>0</v>
      </c>
      <c r="K12" s="22">
        <v>31000</v>
      </c>
      <c r="L12" s="21">
        <v>291030</v>
      </c>
      <c r="M12" s="31">
        <f t="shared" si="0"/>
        <v>2.2</v>
      </c>
      <c r="N12" s="19">
        <v>15671222</v>
      </c>
      <c r="O12" s="19">
        <v>1580344</v>
      </c>
    </row>
    <row r="13" spans="2:15" ht="21.75" customHeight="1">
      <c r="B13" s="59" t="s">
        <v>21</v>
      </c>
      <c r="C13" s="19">
        <v>11165594</v>
      </c>
      <c r="D13" s="20">
        <v>10725453</v>
      </c>
      <c r="E13" s="20">
        <v>440141</v>
      </c>
      <c r="F13" s="19">
        <v>21571</v>
      </c>
      <c r="G13" s="19">
        <v>418570</v>
      </c>
      <c r="H13" s="21">
        <v>168607</v>
      </c>
      <c r="I13" s="19">
        <v>700901</v>
      </c>
      <c r="J13" s="19">
        <v>0</v>
      </c>
      <c r="K13" s="22">
        <v>764515</v>
      </c>
      <c r="L13" s="21">
        <v>104993</v>
      </c>
      <c r="M13" s="31">
        <f t="shared" si="0"/>
        <v>7.2</v>
      </c>
      <c r="N13" s="19">
        <v>5851344</v>
      </c>
      <c r="O13" s="19">
        <v>387644</v>
      </c>
    </row>
    <row r="14" spans="2:15" ht="21.75" customHeight="1">
      <c r="B14" s="59" t="s">
        <v>22</v>
      </c>
      <c r="C14" s="19">
        <v>21157911</v>
      </c>
      <c r="D14" s="20">
        <v>20015163</v>
      </c>
      <c r="E14" s="20">
        <v>1142748</v>
      </c>
      <c r="F14" s="19">
        <v>150275</v>
      </c>
      <c r="G14" s="19">
        <v>992473</v>
      </c>
      <c r="H14" s="21">
        <v>-5245</v>
      </c>
      <c r="I14" s="19">
        <v>17038</v>
      </c>
      <c r="J14" s="19">
        <v>0</v>
      </c>
      <c r="K14" s="22">
        <v>0</v>
      </c>
      <c r="L14" s="21">
        <v>11793</v>
      </c>
      <c r="M14" s="31">
        <f t="shared" si="0"/>
        <v>7.5</v>
      </c>
      <c r="N14" s="19">
        <v>13274787</v>
      </c>
      <c r="O14" s="19">
        <v>957740</v>
      </c>
    </row>
    <row r="15" spans="2:15" ht="21.75" customHeight="1">
      <c r="B15" s="59" t="s">
        <v>23</v>
      </c>
      <c r="C15" s="19">
        <v>11141475</v>
      </c>
      <c r="D15" s="20">
        <v>10655767</v>
      </c>
      <c r="E15" s="20">
        <v>485708</v>
      </c>
      <c r="F15" s="19">
        <v>5213</v>
      </c>
      <c r="G15" s="19">
        <v>480495</v>
      </c>
      <c r="H15" s="19">
        <v>99746</v>
      </c>
      <c r="I15" s="19">
        <v>537</v>
      </c>
      <c r="J15" s="19">
        <v>0</v>
      </c>
      <c r="K15" s="22">
        <v>0</v>
      </c>
      <c r="L15" s="21">
        <v>100283</v>
      </c>
      <c r="M15" s="31">
        <f t="shared" si="0"/>
        <v>7.7</v>
      </c>
      <c r="N15" s="19">
        <v>6222278</v>
      </c>
      <c r="O15" s="19">
        <v>479392</v>
      </c>
    </row>
    <row r="16" spans="2:15" ht="21.75" customHeight="1">
      <c r="B16" s="59" t="s">
        <v>24</v>
      </c>
      <c r="C16" s="19">
        <v>14076108</v>
      </c>
      <c r="D16" s="20">
        <v>13509013</v>
      </c>
      <c r="E16" s="20">
        <v>567095</v>
      </c>
      <c r="F16" s="19">
        <v>59628</v>
      </c>
      <c r="G16" s="19">
        <v>507467</v>
      </c>
      <c r="H16" s="21">
        <v>-89661</v>
      </c>
      <c r="I16" s="19">
        <v>2811</v>
      </c>
      <c r="J16" s="19">
        <v>451919</v>
      </c>
      <c r="K16" s="22">
        <v>300000</v>
      </c>
      <c r="L16" s="21">
        <v>65069</v>
      </c>
      <c r="M16" s="31">
        <f t="shared" si="0"/>
        <v>7.3</v>
      </c>
      <c r="N16" s="19">
        <v>6971436</v>
      </c>
      <c r="O16" s="19">
        <v>408156</v>
      </c>
    </row>
    <row r="17" spans="2:15" ht="21.75" customHeight="1">
      <c r="B17" s="59" t="s">
        <v>42</v>
      </c>
      <c r="C17" s="19">
        <v>27201506</v>
      </c>
      <c r="D17" s="19">
        <v>25483702</v>
      </c>
      <c r="E17" s="19">
        <v>1717804</v>
      </c>
      <c r="F17" s="19">
        <v>76840</v>
      </c>
      <c r="G17" s="19">
        <v>1640964</v>
      </c>
      <c r="H17" s="21">
        <v>207689</v>
      </c>
      <c r="I17" s="19">
        <v>943323</v>
      </c>
      <c r="J17" s="19">
        <v>0</v>
      </c>
      <c r="K17" s="19">
        <v>3000000</v>
      </c>
      <c r="L17" s="21">
        <v>-1848988</v>
      </c>
      <c r="M17" s="31">
        <f t="shared" si="0"/>
        <v>11.3</v>
      </c>
      <c r="N17" s="19">
        <v>14538940</v>
      </c>
      <c r="O17" s="19">
        <v>1295794</v>
      </c>
    </row>
    <row r="18" spans="2:15" ht="21.75" customHeight="1">
      <c r="B18" s="60" t="s">
        <v>43</v>
      </c>
      <c r="C18" s="19">
        <v>30687331</v>
      </c>
      <c r="D18" s="23">
        <v>29911556</v>
      </c>
      <c r="E18" s="20">
        <v>775775</v>
      </c>
      <c r="F18" s="19">
        <v>26410</v>
      </c>
      <c r="G18" s="19">
        <v>749365</v>
      </c>
      <c r="H18" s="21">
        <v>90893</v>
      </c>
      <c r="I18" s="19">
        <v>796845</v>
      </c>
      <c r="J18" s="19">
        <v>5625</v>
      </c>
      <c r="K18" s="22">
        <v>131008</v>
      </c>
      <c r="L18" s="21">
        <v>762355</v>
      </c>
      <c r="M18" s="31">
        <f t="shared" si="0"/>
        <v>4.5</v>
      </c>
      <c r="N18" s="19">
        <v>16631984</v>
      </c>
      <c r="O18" s="19">
        <v>1182040</v>
      </c>
    </row>
    <row r="19" spans="2:15" ht="21.75" customHeight="1">
      <c r="B19" s="61" t="s">
        <v>44</v>
      </c>
      <c r="C19" s="24">
        <v>46371864</v>
      </c>
      <c r="D19" s="25">
        <v>44918325</v>
      </c>
      <c r="E19" s="26">
        <v>1453539</v>
      </c>
      <c r="F19" s="24">
        <v>470629</v>
      </c>
      <c r="G19" s="24">
        <v>982910</v>
      </c>
      <c r="H19" s="27">
        <v>-107576</v>
      </c>
      <c r="I19" s="24">
        <v>1028457</v>
      </c>
      <c r="J19" s="24">
        <v>7527</v>
      </c>
      <c r="K19" s="28">
        <v>400000</v>
      </c>
      <c r="L19" s="27">
        <v>528408</v>
      </c>
      <c r="M19" s="32">
        <f t="shared" si="0"/>
        <v>3.5</v>
      </c>
      <c r="N19" s="24">
        <v>28474839</v>
      </c>
      <c r="O19" s="24">
        <v>2416509</v>
      </c>
    </row>
    <row r="20" spans="2:15" ht="21.75" customHeight="1">
      <c r="B20" s="60" t="s">
        <v>25</v>
      </c>
      <c r="C20" s="19">
        <v>2990212</v>
      </c>
      <c r="D20" s="20">
        <v>2735319</v>
      </c>
      <c r="E20" s="20">
        <v>254893</v>
      </c>
      <c r="F20" s="19">
        <v>40095</v>
      </c>
      <c r="G20" s="19">
        <v>214798</v>
      </c>
      <c r="H20" s="21">
        <v>58433</v>
      </c>
      <c r="I20" s="19">
        <v>4684</v>
      </c>
      <c r="J20" s="19">
        <v>0</v>
      </c>
      <c r="K20" s="22">
        <v>0</v>
      </c>
      <c r="L20" s="21">
        <v>63117</v>
      </c>
      <c r="M20" s="31">
        <f t="shared" si="0"/>
        <v>10.4</v>
      </c>
      <c r="N20" s="19">
        <v>2055557</v>
      </c>
      <c r="O20" s="19">
        <v>163644</v>
      </c>
    </row>
    <row r="21" spans="2:15" ht="21.75" customHeight="1">
      <c r="B21" s="59" t="s">
        <v>26</v>
      </c>
      <c r="C21" s="19">
        <v>8078037</v>
      </c>
      <c r="D21" s="20">
        <v>7306490</v>
      </c>
      <c r="E21" s="20">
        <v>771547</v>
      </c>
      <c r="F21" s="19">
        <v>18946</v>
      </c>
      <c r="G21" s="19">
        <v>752601</v>
      </c>
      <c r="H21" s="21">
        <v>227988</v>
      </c>
      <c r="I21" s="19">
        <v>1612</v>
      </c>
      <c r="J21" s="19">
        <v>0</v>
      </c>
      <c r="K21" s="22">
        <v>0</v>
      </c>
      <c r="L21" s="21">
        <v>229600</v>
      </c>
      <c r="M21" s="31">
        <f t="shared" si="0"/>
        <v>13.9</v>
      </c>
      <c r="N21" s="19">
        <v>5399022</v>
      </c>
      <c r="O21" s="19">
        <v>546320</v>
      </c>
    </row>
    <row r="22" spans="2:15" ht="21.75" customHeight="1">
      <c r="B22" s="59" t="s">
        <v>27</v>
      </c>
      <c r="C22" s="19">
        <v>11412514</v>
      </c>
      <c r="D22" s="20">
        <v>10767541</v>
      </c>
      <c r="E22" s="20">
        <v>644973</v>
      </c>
      <c r="F22" s="19">
        <v>104278</v>
      </c>
      <c r="G22" s="19">
        <v>540695</v>
      </c>
      <c r="H22" s="21">
        <v>87192</v>
      </c>
      <c r="I22" s="19">
        <v>3597</v>
      </c>
      <c r="J22" s="19">
        <v>0</v>
      </c>
      <c r="K22" s="22">
        <v>0</v>
      </c>
      <c r="L22" s="21">
        <v>90789</v>
      </c>
      <c r="M22" s="31">
        <f t="shared" si="0"/>
        <v>6.8</v>
      </c>
      <c r="N22" s="19">
        <v>8006755</v>
      </c>
      <c r="O22" s="19">
        <v>761337</v>
      </c>
    </row>
    <row r="23" spans="2:15" ht="21.75" customHeight="1">
      <c r="B23" s="59" t="s">
        <v>28</v>
      </c>
      <c r="C23" s="19">
        <v>4014385</v>
      </c>
      <c r="D23" s="20">
        <v>3698738</v>
      </c>
      <c r="E23" s="20">
        <v>315647</v>
      </c>
      <c r="F23" s="19">
        <v>62448</v>
      </c>
      <c r="G23" s="19">
        <v>253199</v>
      </c>
      <c r="H23" s="21">
        <v>72425</v>
      </c>
      <c r="I23" s="19">
        <v>210885</v>
      </c>
      <c r="J23" s="19">
        <v>0</v>
      </c>
      <c r="K23" s="22">
        <v>330000</v>
      </c>
      <c r="L23" s="21">
        <v>-46690</v>
      </c>
      <c r="M23" s="31">
        <f t="shared" si="0"/>
        <v>9.1</v>
      </c>
      <c r="N23" s="19">
        <v>2771475</v>
      </c>
      <c r="O23" s="19">
        <v>252438</v>
      </c>
    </row>
    <row r="24" spans="2:15" ht="21.75" customHeight="1">
      <c r="B24" s="59" t="s">
        <v>29</v>
      </c>
      <c r="C24" s="19">
        <v>6145130</v>
      </c>
      <c r="D24" s="20">
        <v>5828827</v>
      </c>
      <c r="E24" s="20">
        <v>316303</v>
      </c>
      <c r="F24" s="19">
        <v>11500</v>
      </c>
      <c r="G24" s="19">
        <v>304803</v>
      </c>
      <c r="H24" s="21">
        <v>-36958</v>
      </c>
      <c r="I24" s="19">
        <v>337360</v>
      </c>
      <c r="J24" s="19">
        <v>0</v>
      </c>
      <c r="K24" s="22">
        <v>0</v>
      </c>
      <c r="L24" s="21">
        <v>300402</v>
      </c>
      <c r="M24" s="31">
        <f t="shared" si="0"/>
        <v>7.1</v>
      </c>
      <c r="N24" s="19">
        <v>4273063</v>
      </c>
      <c r="O24" s="19">
        <v>0</v>
      </c>
    </row>
    <row r="25" spans="2:15" ht="21.75" customHeight="1">
      <c r="B25" s="59" t="s">
        <v>30</v>
      </c>
      <c r="C25" s="19">
        <v>8477497</v>
      </c>
      <c r="D25" s="20">
        <v>8070556</v>
      </c>
      <c r="E25" s="20">
        <v>406941</v>
      </c>
      <c r="F25" s="19">
        <v>169927</v>
      </c>
      <c r="G25" s="19">
        <v>237014</v>
      </c>
      <c r="H25" s="21">
        <v>-155165</v>
      </c>
      <c r="I25" s="19">
        <v>287914</v>
      </c>
      <c r="J25" s="19">
        <v>2483</v>
      </c>
      <c r="K25" s="22">
        <v>0</v>
      </c>
      <c r="L25" s="21">
        <v>135232</v>
      </c>
      <c r="M25" s="31">
        <f t="shared" si="0"/>
        <v>4.4</v>
      </c>
      <c r="N25" s="19">
        <v>5377831</v>
      </c>
      <c r="O25" s="19">
        <v>499484</v>
      </c>
    </row>
    <row r="26" spans="2:15" ht="21.75" customHeight="1">
      <c r="B26" s="59" t="s">
        <v>31</v>
      </c>
      <c r="C26" s="19">
        <v>9620580</v>
      </c>
      <c r="D26" s="20">
        <v>8798164</v>
      </c>
      <c r="E26" s="20">
        <v>822416</v>
      </c>
      <c r="F26" s="19">
        <v>222853</v>
      </c>
      <c r="G26" s="19">
        <v>599563</v>
      </c>
      <c r="H26" s="21">
        <v>126448</v>
      </c>
      <c r="I26" s="19">
        <v>432970</v>
      </c>
      <c r="J26" s="19">
        <v>0</v>
      </c>
      <c r="K26" s="22">
        <v>568607</v>
      </c>
      <c r="L26" s="21">
        <v>-9189</v>
      </c>
      <c r="M26" s="31">
        <f t="shared" si="0"/>
        <v>11.7</v>
      </c>
      <c r="N26" s="19">
        <v>5119730</v>
      </c>
      <c r="O26" s="19">
        <v>404065</v>
      </c>
    </row>
    <row r="27" spans="2:15" ht="21.75" customHeight="1">
      <c r="B27" s="59" t="s">
        <v>32</v>
      </c>
      <c r="C27" s="19">
        <v>9046559</v>
      </c>
      <c r="D27" s="20">
        <v>8781207</v>
      </c>
      <c r="E27" s="20">
        <v>265352</v>
      </c>
      <c r="F27" s="19">
        <v>124867</v>
      </c>
      <c r="G27" s="19">
        <v>140485</v>
      </c>
      <c r="H27" s="21">
        <v>-45164</v>
      </c>
      <c r="I27" s="19">
        <v>267547</v>
      </c>
      <c r="J27" s="19">
        <v>0</v>
      </c>
      <c r="K27" s="22">
        <v>0</v>
      </c>
      <c r="L27" s="21">
        <v>222383</v>
      </c>
      <c r="M27" s="31">
        <f t="shared" si="0"/>
        <v>3</v>
      </c>
      <c r="N27" s="19">
        <v>4760435</v>
      </c>
      <c r="O27" s="19">
        <v>273959</v>
      </c>
    </row>
    <row r="28" spans="2:15" ht="21.75" customHeight="1">
      <c r="B28" s="59" t="s">
        <v>33</v>
      </c>
      <c r="C28" s="19">
        <v>6869004</v>
      </c>
      <c r="D28" s="20">
        <v>6567759</v>
      </c>
      <c r="E28" s="20">
        <v>301245</v>
      </c>
      <c r="F28" s="19">
        <v>101107</v>
      </c>
      <c r="G28" s="19">
        <v>200138</v>
      </c>
      <c r="H28" s="21">
        <v>26024</v>
      </c>
      <c r="I28" s="19">
        <v>1076</v>
      </c>
      <c r="J28" s="19">
        <v>0</v>
      </c>
      <c r="K28" s="22">
        <v>367826</v>
      </c>
      <c r="L28" s="21">
        <v>-340726</v>
      </c>
      <c r="M28" s="31">
        <f t="shared" si="0"/>
        <v>5.2</v>
      </c>
      <c r="N28" s="19">
        <v>3822504</v>
      </c>
      <c r="O28" s="19">
        <v>360237</v>
      </c>
    </row>
    <row r="29" spans="2:15" ht="21.75" customHeight="1">
      <c r="B29" s="59" t="s">
        <v>34</v>
      </c>
      <c r="C29" s="19">
        <v>3800224</v>
      </c>
      <c r="D29" s="20">
        <v>3583501</v>
      </c>
      <c r="E29" s="20">
        <v>216723</v>
      </c>
      <c r="F29" s="19">
        <v>21428</v>
      </c>
      <c r="G29" s="19">
        <v>195295</v>
      </c>
      <c r="H29" s="21">
        <v>39496</v>
      </c>
      <c r="I29" s="19">
        <v>219208</v>
      </c>
      <c r="J29" s="19">
        <v>0</v>
      </c>
      <c r="K29" s="22">
        <v>230037</v>
      </c>
      <c r="L29" s="21">
        <v>28667</v>
      </c>
      <c r="M29" s="31">
        <f t="shared" si="0"/>
        <v>7.8</v>
      </c>
      <c r="N29" s="19">
        <v>2500943</v>
      </c>
      <c r="O29" s="19">
        <v>149392</v>
      </c>
    </row>
    <row r="30" spans="2:15" ht="21.75" customHeight="1">
      <c r="B30" s="59" t="s">
        <v>45</v>
      </c>
      <c r="C30" s="19">
        <v>7481854</v>
      </c>
      <c r="D30" s="20">
        <v>7190879</v>
      </c>
      <c r="E30" s="20">
        <v>290975</v>
      </c>
      <c r="F30" s="19">
        <v>17781</v>
      </c>
      <c r="G30" s="19">
        <v>273194</v>
      </c>
      <c r="H30" s="21">
        <v>-30853</v>
      </c>
      <c r="I30" s="19">
        <v>270374</v>
      </c>
      <c r="J30" s="19">
        <v>0</v>
      </c>
      <c r="K30" s="22">
        <v>0</v>
      </c>
      <c r="L30" s="21">
        <v>239521</v>
      </c>
      <c r="M30" s="31">
        <f t="shared" si="0"/>
        <v>5.5</v>
      </c>
      <c r="N30" s="19">
        <v>5002196</v>
      </c>
      <c r="O30" s="19">
        <v>259795</v>
      </c>
    </row>
    <row r="31" spans="2:15" ht="21.75" customHeight="1">
      <c r="B31" s="59" t="s">
        <v>46</v>
      </c>
      <c r="C31" s="19">
        <v>9374451</v>
      </c>
      <c r="D31" s="20">
        <v>8983234</v>
      </c>
      <c r="E31" s="20">
        <v>391217</v>
      </c>
      <c r="F31" s="19">
        <v>24562</v>
      </c>
      <c r="G31" s="19">
        <v>366655</v>
      </c>
      <c r="H31" s="21">
        <v>29914</v>
      </c>
      <c r="I31" s="19">
        <v>33328</v>
      </c>
      <c r="J31" s="19">
        <v>18185</v>
      </c>
      <c r="K31" s="22">
        <v>0</v>
      </c>
      <c r="L31" s="21">
        <v>81427</v>
      </c>
      <c r="M31" s="31">
        <f t="shared" si="0"/>
        <v>6.1</v>
      </c>
      <c r="N31" s="19">
        <v>6022038</v>
      </c>
      <c r="O31" s="19">
        <v>333654</v>
      </c>
    </row>
    <row r="32" spans="2:15" ht="21.75" customHeight="1">
      <c r="B32" s="59" t="s">
        <v>47</v>
      </c>
      <c r="C32" s="19">
        <v>9766135</v>
      </c>
      <c r="D32" s="20">
        <v>9287293</v>
      </c>
      <c r="E32" s="20">
        <v>478842</v>
      </c>
      <c r="F32" s="19">
        <v>33923</v>
      </c>
      <c r="G32" s="19">
        <v>444919</v>
      </c>
      <c r="H32" s="21">
        <v>37092</v>
      </c>
      <c r="I32" s="19">
        <v>562830</v>
      </c>
      <c r="J32" s="19">
        <v>0</v>
      </c>
      <c r="K32" s="22">
        <v>209376</v>
      </c>
      <c r="L32" s="21">
        <v>390546</v>
      </c>
      <c r="M32" s="31">
        <f t="shared" si="0"/>
        <v>7.2</v>
      </c>
      <c r="N32" s="19">
        <v>6163585</v>
      </c>
      <c r="O32" s="19">
        <v>360279</v>
      </c>
    </row>
    <row r="33" spans="2:15" ht="21.75" customHeight="1">
      <c r="B33" s="59" t="s">
        <v>35</v>
      </c>
      <c r="C33" s="19">
        <v>5555092</v>
      </c>
      <c r="D33" s="20">
        <v>5254100</v>
      </c>
      <c r="E33" s="20">
        <v>300992</v>
      </c>
      <c r="F33" s="19">
        <v>24779</v>
      </c>
      <c r="G33" s="19">
        <v>276213</v>
      </c>
      <c r="H33" s="21">
        <v>-331428</v>
      </c>
      <c r="I33" s="19">
        <v>1964</v>
      </c>
      <c r="J33" s="19">
        <v>0</v>
      </c>
      <c r="K33" s="22">
        <v>0</v>
      </c>
      <c r="L33" s="21">
        <v>-329464</v>
      </c>
      <c r="M33" s="31">
        <f t="shared" si="0"/>
        <v>8.8</v>
      </c>
      <c r="N33" s="19">
        <v>3155345</v>
      </c>
      <c r="O33" s="19">
        <v>181619</v>
      </c>
    </row>
    <row r="34" spans="2:15" ht="21.75" customHeight="1">
      <c r="B34" s="59" t="s">
        <v>36</v>
      </c>
      <c r="C34" s="19">
        <v>7218355</v>
      </c>
      <c r="D34" s="20">
        <v>6890159</v>
      </c>
      <c r="E34" s="20">
        <v>328196</v>
      </c>
      <c r="F34" s="19">
        <v>41463</v>
      </c>
      <c r="G34" s="19">
        <v>286733</v>
      </c>
      <c r="H34" s="21">
        <v>-164072</v>
      </c>
      <c r="I34" s="19">
        <v>1635</v>
      </c>
      <c r="J34" s="19">
        <v>0</v>
      </c>
      <c r="K34" s="22">
        <v>0</v>
      </c>
      <c r="L34" s="21">
        <v>-162437</v>
      </c>
      <c r="M34" s="31">
        <f t="shared" si="0"/>
        <v>7.2</v>
      </c>
      <c r="N34" s="19">
        <v>3991944</v>
      </c>
      <c r="O34" s="19">
        <v>243007</v>
      </c>
    </row>
    <row r="35" spans="2:15" ht="21.75" customHeight="1">
      <c r="B35" s="62" t="s">
        <v>37</v>
      </c>
      <c r="C35" s="29">
        <f>SUM(C6:C19)</f>
        <v>621285349</v>
      </c>
      <c r="D35" s="29">
        <f aca="true" t="shared" si="1" ref="D35:N35">SUM(D6:D19)</f>
        <v>602131539</v>
      </c>
      <c r="E35" s="29">
        <f t="shared" si="1"/>
        <v>19153810</v>
      </c>
      <c r="F35" s="29">
        <f t="shared" si="1"/>
        <v>2986715</v>
      </c>
      <c r="G35" s="29">
        <f t="shared" si="1"/>
        <v>16167095</v>
      </c>
      <c r="H35" s="29">
        <f t="shared" si="1"/>
        <v>1332168</v>
      </c>
      <c r="I35" s="29">
        <f t="shared" si="1"/>
        <v>6782894</v>
      </c>
      <c r="J35" s="29">
        <f t="shared" si="1"/>
        <v>977151</v>
      </c>
      <c r="K35" s="29">
        <f t="shared" si="1"/>
        <v>4829212</v>
      </c>
      <c r="L35" s="29">
        <f t="shared" si="1"/>
        <v>4263001</v>
      </c>
      <c r="M35" s="33">
        <f>ROUND(AVERAGE(M6:M19),1)</f>
        <v>5.3</v>
      </c>
      <c r="N35" s="29">
        <f t="shared" si="1"/>
        <v>381639433</v>
      </c>
      <c r="O35" s="29">
        <f>SUM(O6:O19)</f>
        <v>31233577</v>
      </c>
    </row>
    <row r="36" spans="2:15" ht="21.75" customHeight="1">
      <c r="B36" s="62" t="s">
        <v>52</v>
      </c>
      <c r="C36" s="29">
        <f>SUM(C20:C34)</f>
        <v>109850029</v>
      </c>
      <c r="D36" s="29">
        <f aca="true" t="shared" si="2" ref="D36:L36">SUM(D20:D34)</f>
        <v>103743767</v>
      </c>
      <c r="E36" s="29">
        <f t="shared" si="2"/>
        <v>6106262</v>
      </c>
      <c r="F36" s="29">
        <f t="shared" si="2"/>
        <v>1019957</v>
      </c>
      <c r="G36" s="29">
        <f t="shared" si="2"/>
        <v>5086305</v>
      </c>
      <c r="H36" s="30">
        <f t="shared" si="2"/>
        <v>-58628</v>
      </c>
      <c r="I36" s="29">
        <f t="shared" si="2"/>
        <v>2636984</v>
      </c>
      <c r="J36" s="29">
        <f t="shared" si="2"/>
        <v>20668</v>
      </c>
      <c r="K36" s="29">
        <f t="shared" si="2"/>
        <v>1705846</v>
      </c>
      <c r="L36" s="30">
        <f t="shared" si="2"/>
        <v>893178</v>
      </c>
      <c r="M36" s="33">
        <f>ROUND(AVERAGE(M20:M34),1)</f>
        <v>7.6</v>
      </c>
      <c r="N36" s="29">
        <f>SUM(N20:N34)</f>
        <v>68422423</v>
      </c>
      <c r="O36" s="29">
        <f>SUM(O20:O34)</f>
        <v>4789230</v>
      </c>
    </row>
    <row r="37" spans="2:15" ht="21.75" customHeight="1">
      <c r="B37" s="62" t="s">
        <v>39</v>
      </c>
      <c r="C37" s="29">
        <f>SUM(C6:C34)</f>
        <v>731135378</v>
      </c>
      <c r="D37" s="29">
        <f aca="true" t="shared" si="3" ref="D37:L37">SUM(D6:D34)</f>
        <v>705875306</v>
      </c>
      <c r="E37" s="29">
        <f t="shared" si="3"/>
        <v>25260072</v>
      </c>
      <c r="F37" s="29">
        <f t="shared" si="3"/>
        <v>4006672</v>
      </c>
      <c r="G37" s="29">
        <f t="shared" si="3"/>
        <v>21253400</v>
      </c>
      <c r="H37" s="29">
        <f t="shared" si="3"/>
        <v>1273540</v>
      </c>
      <c r="I37" s="29">
        <f t="shared" si="3"/>
        <v>9419878</v>
      </c>
      <c r="J37" s="29">
        <f t="shared" si="3"/>
        <v>997819</v>
      </c>
      <c r="K37" s="29">
        <f t="shared" si="3"/>
        <v>6535058</v>
      </c>
      <c r="L37" s="29">
        <f t="shared" si="3"/>
        <v>5156179</v>
      </c>
      <c r="M37" s="33">
        <f>ROUND(AVERAGE(M6:M34),1)</f>
        <v>6.5</v>
      </c>
      <c r="N37" s="29">
        <f>SUM(N6:N34)</f>
        <v>450061856</v>
      </c>
      <c r="O37" s="29">
        <f>SUM(O6:O34)</f>
        <v>36022807</v>
      </c>
    </row>
    <row r="38" spans="13:14" ht="17.25">
      <c r="M38" s="41" t="s">
        <v>40</v>
      </c>
      <c r="N38" s="2"/>
    </row>
    <row r="40" spans="7:14" ht="17.25" hidden="1">
      <c r="G40">
        <f>SUM(G6:G19)</f>
        <v>16167095</v>
      </c>
      <c r="K40" s="45" t="s">
        <v>51</v>
      </c>
      <c r="L40" s="46" t="s">
        <v>37</v>
      </c>
      <c r="M40" s="49">
        <f>ROUND(G40/N40*100,1)</f>
        <v>4.2</v>
      </c>
      <c r="N40">
        <f>SUM(N6:N19)</f>
        <v>381639433</v>
      </c>
    </row>
    <row r="41" spans="7:14" ht="17.25" hidden="1">
      <c r="G41">
        <f>SUM(G20:G34)</f>
        <v>5086305</v>
      </c>
      <c r="L41" s="47" t="s">
        <v>38</v>
      </c>
      <c r="M41" s="50">
        <f>ROUND(G41/N41*100,1)</f>
        <v>7.4</v>
      </c>
      <c r="N41">
        <f>SUM(N20:N34)</f>
        <v>68422423</v>
      </c>
    </row>
    <row r="42" spans="7:14" ht="17.25" hidden="1">
      <c r="G42">
        <f>G40+G41</f>
        <v>21253400</v>
      </c>
      <c r="L42" s="48" t="s">
        <v>39</v>
      </c>
      <c r="M42" s="51">
        <f>ROUND(G42/N42*100,1)</f>
        <v>4.7</v>
      </c>
      <c r="N42">
        <f>N40+N41</f>
        <v>450061856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58" r:id="rId1"/>
  <headerFooter alignWithMargins="0">
    <oddHeader>&amp;L&amp;"ＭＳ ゴシック,標準"&amp;24 １ 決算収支の状況（２５年度決算額）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showGridLines="0" view="pageBreakPreview" zoomScale="65" zoomScaleSheetLayoutView="65" zoomScalePageLayoutView="0" workbookViewId="0" topLeftCell="B1">
      <pane xSplit="1" ySplit="5" topLeftCell="C6" activePane="bottomRight" state="frozen"/>
      <selection pane="topLeft" activeCell="C6" sqref="C6:O34"/>
      <selection pane="topRight" activeCell="C6" sqref="C6:O34"/>
      <selection pane="bottomLeft" activeCell="C6" sqref="C6:O34"/>
      <selection pane="bottomRight" activeCell="N6" sqref="N6:O34"/>
    </sheetView>
  </sheetViews>
  <sheetFormatPr defaultColWidth="8.66015625" defaultRowHeight="18"/>
  <cols>
    <col min="1" max="1" width="8.83203125" style="9" customWidth="1"/>
    <col min="2" max="2" width="11.66015625" style="52" customWidth="1"/>
    <col min="3" max="4" width="13.66015625" style="0" customWidth="1"/>
    <col min="5" max="12" width="13.16015625" style="0" customWidth="1"/>
    <col min="13" max="13" width="12.66015625" style="0" customWidth="1"/>
    <col min="14" max="14" width="13.66015625" style="0" customWidth="1"/>
    <col min="15" max="15" width="13.16015625" style="0" customWidth="1"/>
    <col min="16" max="16" width="12.08203125" style="0" bestFit="1" customWidth="1"/>
  </cols>
  <sheetData>
    <row r="1" spans="1:3" s="64" customFormat="1" ht="17.25">
      <c r="A1" s="63"/>
      <c r="B1" s="53" t="s">
        <v>54</v>
      </c>
      <c r="C1" s="63"/>
    </row>
    <row r="2" spans="1:15" s="64" customFormat="1" ht="17.25">
      <c r="A2" s="63"/>
      <c r="B2" s="54"/>
      <c r="C2" s="65"/>
      <c r="D2" s="65"/>
      <c r="E2" s="65"/>
      <c r="F2" s="65"/>
      <c r="G2" s="65"/>
      <c r="H2" s="65"/>
      <c r="I2" s="66"/>
      <c r="K2" s="65"/>
      <c r="L2" s="65"/>
      <c r="M2" s="67"/>
      <c r="N2" s="66"/>
      <c r="O2" s="66" t="s">
        <v>50</v>
      </c>
    </row>
    <row r="3" spans="1:15" s="64" customFormat="1" ht="17.25">
      <c r="A3" s="63"/>
      <c r="B3" s="55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9"/>
      <c r="O3" s="70"/>
    </row>
    <row r="4" spans="1:15" s="64" customFormat="1" ht="17.25">
      <c r="A4" s="63"/>
      <c r="B4" s="56"/>
      <c r="C4" s="71" t="s">
        <v>1</v>
      </c>
      <c r="D4" s="71" t="s">
        <v>2</v>
      </c>
      <c r="E4" s="71" t="s">
        <v>3</v>
      </c>
      <c r="F4" s="71" t="s">
        <v>4</v>
      </c>
      <c r="G4" s="71" t="s">
        <v>5</v>
      </c>
      <c r="H4" s="71" t="s">
        <v>6</v>
      </c>
      <c r="I4" s="71" t="s">
        <v>7</v>
      </c>
      <c r="J4" s="71" t="s">
        <v>8</v>
      </c>
      <c r="K4" s="71" t="s">
        <v>7</v>
      </c>
      <c r="L4" s="71" t="s">
        <v>9</v>
      </c>
      <c r="M4" s="71" t="s">
        <v>10</v>
      </c>
      <c r="N4" s="71" t="s">
        <v>11</v>
      </c>
      <c r="O4" s="71" t="s">
        <v>48</v>
      </c>
    </row>
    <row r="5" spans="1:15" s="64" customFormat="1" ht="17.25">
      <c r="A5" s="63"/>
      <c r="B5" s="57"/>
      <c r="C5" s="72"/>
      <c r="D5" s="72"/>
      <c r="E5" s="72"/>
      <c r="F5" s="73" t="s">
        <v>12</v>
      </c>
      <c r="G5" s="72"/>
      <c r="H5" s="72"/>
      <c r="I5" s="72"/>
      <c r="J5" s="72"/>
      <c r="K5" s="73" t="s">
        <v>13</v>
      </c>
      <c r="L5" s="73" t="s">
        <v>14</v>
      </c>
      <c r="M5" s="72"/>
      <c r="N5" s="72"/>
      <c r="O5" s="74" t="s">
        <v>49</v>
      </c>
    </row>
    <row r="6" spans="2:15" ht="21.75" customHeight="1">
      <c r="B6" s="58" t="s">
        <v>15</v>
      </c>
      <c r="C6" s="14">
        <v>102193071</v>
      </c>
      <c r="D6" s="14">
        <v>100133011</v>
      </c>
      <c r="E6" s="14">
        <v>2060060</v>
      </c>
      <c r="F6" s="15">
        <v>511589</v>
      </c>
      <c r="G6" s="15">
        <v>1548471</v>
      </c>
      <c r="H6" s="16">
        <v>-1663678</v>
      </c>
      <c r="I6" s="15">
        <v>1635582</v>
      </c>
      <c r="J6" s="15">
        <v>3866</v>
      </c>
      <c r="K6" s="17">
        <v>29611</v>
      </c>
      <c r="L6" s="18">
        <v>-53841</v>
      </c>
      <c r="M6" s="31">
        <v>2.3</v>
      </c>
      <c r="N6" s="15">
        <v>66487128</v>
      </c>
      <c r="O6" s="15">
        <v>5145261</v>
      </c>
    </row>
    <row r="7" spans="2:15" ht="21.75" customHeight="1">
      <c r="B7" s="59" t="s">
        <v>41</v>
      </c>
      <c r="C7" s="19">
        <v>103902741</v>
      </c>
      <c r="D7" s="20">
        <v>101361668</v>
      </c>
      <c r="E7" s="20">
        <v>2541073</v>
      </c>
      <c r="F7" s="19">
        <v>586756</v>
      </c>
      <c r="G7" s="19">
        <v>1954317</v>
      </c>
      <c r="H7" s="21">
        <v>-301207</v>
      </c>
      <c r="I7" s="19">
        <v>1117837</v>
      </c>
      <c r="J7" s="19">
        <v>3342</v>
      </c>
      <c r="K7" s="22">
        <v>20019</v>
      </c>
      <c r="L7" s="21">
        <v>799953</v>
      </c>
      <c r="M7" s="31">
        <v>2.8</v>
      </c>
      <c r="N7" s="19">
        <v>69539493</v>
      </c>
      <c r="O7" s="19">
        <v>2557256</v>
      </c>
    </row>
    <row r="8" spans="2:15" ht="21.75" customHeight="1">
      <c r="B8" s="59" t="s">
        <v>16</v>
      </c>
      <c r="C8" s="19">
        <v>46179724</v>
      </c>
      <c r="D8" s="20">
        <v>43640510</v>
      </c>
      <c r="E8" s="20">
        <v>2539214</v>
      </c>
      <c r="F8" s="19">
        <v>462793</v>
      </c>
      <c r="G8" s="19">
        <v>2076421</v>
      </c>
      <c r="H8" s="21">
        <v>139383</v>
      </c>
      <c r="I8" s="19">
        <v>549293</v>
      </c>
      <c r="J8" s="19">
        <v>0</v>
      </c>
      <c r="K8" s="22">
        <v>0</v>
      </c>
      <c r="L8" s="21">
        <v>688676</v>
      </c>
      <c r="M8" s="31">
        <v>7.1</v>
      </c>
      <c r="N8" s="19">
        <v>29384313</v>
      </c>
      <c r="O8" s="19">
        <v>2474605</v>
      </c>
    </row>
    <row r="9" spans="2:15" ht="21.75" customHeight="1">
      <c r="B9" s="59" t="s">
        <v>17</v>
      </c>
      <c r="C9" s="19">
        <v>58214505</v>
      </c>
      <c r="D9" s="20">
        <v>56885105</v>
      </c>
      <c r="E9" s="20">
        <v>1329400</v>
      </c>
      <c r="F9" s="19">
        <v>99154</v>
      </c>
      <c r="G9" s="19">
        <v>1230246</v>
      </c>
      <c r="H9" s="21">
        <v>192996</v>
      </c>
      <c r="I9" s="19">
        <v>550968</v>
      </c>
      <c r="J9" s="19">
        <v>169816</v>
      </c>
      <c r="K9" s="22">
        <v>114537</v>
      </c>
      <c r="L9" s="21">
        <v>799243</v>
      </c>
      <c r="M9" s="31">
        <v>3.1</v>
      </c>
      <c r="N9" s="19">
        <v>39862793</v>
      </c>
      <c r="O9" s="19">
        <v>3286781</v>
      </c>
    </row>
    <row r="10" spans="2:15" ht="21.75" customHeight="1">
      <c r="B10" s="59" t="s">
        <v>18</v>
      </c>
      <c r="C10" s="19">
        <v>47655444</v>
      </c>
      <c r="D10" s="20">
        <v>46140408</v>
      </c>
      <c r="E10" s="20">
        <v>1515036</v>
      </c>
      <c r="F10" s="19">
        <v>162111</v>
      </c>
      <c r="G10" s="19">
        <v>1352925</v>
      </c>
      <c r="H10" s="21">
        <v>133913</v>
      </c>
      <c r="I10" s="19">
        <v>615890</v>
      </c>
      <c r="J10" s="19">
        <v>355</v>
      </c>
      <c r="K10" s="22">
        <v>800039</v>
      </c>
      <c r="L10" s="21">
        <v>-49881</v>
      </c>
      <c r="M10" s="31">
        <v>4.6</v>
      </c>
      <c r="N10" s="19">
        <v>29439985</v>
      </c>
      <c r="O10" s="19">
        <v>3014847</v>
      </c>
    </row>
    <row r="11" spans="2:15" ht="21.75" customHeight="1">
      <c r="B11" s="59" t="s">
        <v>19</v>
      </c>
      <c r="C11" s="19">
        <v>60602734</v>
      </c>
      <c r="D11" s="20">
        <v>59133806</v>
      </c>
      <c r="E11" s="20">
        <v>1468928</v>
      </c>
      <c r="F11" s="19">
        <v>238608</v>
      </c>
      <c r="G11" s="19">
        <v>1230320</v>
      </c>
      <c r="H11" s="21">
        <v>-2118477</v>
      </c>
      <c r="I11" s="19">
        <v>19722</v>
      </c>
      <c r="J11" s="19">
        <v>42955</v>
      </c>
      <c r="K11" s="22">
        <v>0</v>
      </c>
      <c r="L11" s="21">
        <v>-2055800</v>
      </c>
      <c r="M11" s="31">
        <v>3.4</v>
      </c>
      <c r="N11" s="19">
        <v>36550533</v>
      </c>
      <c r="O11" s="19">
        <v>4388793</v>
      </c>
    </row>
    <row r="12" spans="2:15" ht="21.75" customHeight="1">
      <c r="B12" s="59" t="s">
        <v>20</v>
      </c>
      <c r="C12" s="19">
        <v>27334969</v>
      </c>
      <c r="D12" s="20">
        <v>27298244</v>
      </c>
      <c r="E12" s="20">
        <v>36725</v>
      </c>
      <c r="F12" s="19">
        <v>2289</v>
      </c>
      <c r="G12" s="19">
        <v>34436</v>
      </c>
      <c r="H12" s="21">
        <v>-319151</v>
      </c>
      <c r="I12" s="19">
        <v>177002</v>
      </c>
      <c r="J12" s="19">
        <v>8805</v>
      </c>
      <c r="K12" s="22">
        <v>266000</v>
      </c>
      <c r="L12" s="21">
        <v>-399344</v>
      </c>
      <c r="M12" s="31">
        <v>0.2</v>
      </c>
      <c r="N12" s="19">
        <v>15495430</v>
      </c>
      <c r="O12" s="19">
        <v>1483583</v>
      </c>
    </row>
    <row r="13" spans="2:15" ht="21.75" customHeight="1">
      <c r="B13" s="59" t="s">
        <v>21</v>
      </c>
      <c r="C13" s="19">
        <v>10613739</v>
      </c>
      <c r="D13" s="20">
        <v>10299773</v>
      </c>
      <c r="E13" s="20">
        <v>313966</v>
      </c>
      <c r="F13" s="19">
        <v>64003</v>
      </c>
      <c r="G13" s="19">
        <v>249963</v>
      </c>
      <c r="H13" s="21">
        <v>-93026</v>
      </c>
      <c r="I13" s="19">
        <v>565481</v>
      </c>
      <c r="J13" s="19">
        <v>155400</v>
      </c>
      <c r="K13" s="22">
        <v>754237</v>
      </c>
      <c r="L13" s="21">
        <v>-126382</v>
      </c>
      <c r="M13" s="31">
        <v>4.3</v>
      </c>
      <c r="N13" s="19">
        <v>5871810</v>
      </c>
      <c r="O13" s="19">
        <v>390933</v>
      </c>
    </row>
    <row r="14" spans="2:15" ht="21.75" customHeight="1">
      <c r="B14" s="59" t="s">
        <v>22</v>
      </c>
      <c r="C14" s="19">
        <v>21541518</v>
      </c>
      <c r="D14" s="20">
        <v>20455932</v>
      </c>
      <c r="E14" s="20">
        <v>1085586</v>
      </c>
      <c r="F14" s="19">
        <v>87868</v>
      </c>
      <c r="G14" s="19">
        <v>997718</v>
      </c>
      <c r="H14" s="21">
        <v>-460469</v>
      </c>
      <c r="I14" s="19">
        <v>5277</v>
      </c>
      <c r="J14" s="19">
        <v>0</v>
      </c>
      <c r="K14" s="22">
        <v>1337500</v>
      </c>
      <c r="L14" s="21">
        <v>-1792692</v>
      </c>
      <c r="M14" s="31">
        <v>7.6</v>
      </c>
      <c r="N14" s="19">
        <v>13093627</v>
      </c>
      <c r="O14" s="19">
        <v>971899</v>
      </c>
    </row>
    <row r="15" spans="2:15" ht="21.75" customHeight="1">
      <c r="B15" s="59" t="s">
        <v>23</v>
      </c>
      <c r="C15" s="19">
        <v>11640931</v>
      </c>
      <c r="D15" s="20">
        <v>11237352</v>
      </c>
      <c r="E15" s="20">
        <v>403579</v>
      </c>
      <c r="F15" s="19">
        <v>22830</v>
      </c>
      <c r="G15" s="19">
        <v>380749</v>
      </c>
      <c r="H15" s="19">
        <v>-14791</v>
      </c>
      <c r="I15" s="19">
        <v>651</v>
      </c>
      <c r="J15" s="19">
        <v>67969</v>
      </c>
      <c r="K15" s="22">
        <v>0</v>
      </c>
      <c r="L15" s="21">
        <v>53829</v>
      </c>
      <c r="M15" s="31">
        <v>6.2</v>
      </c>
      <c r="N15" s="19">
        <v>6150589</v>
      </c>
      <c r="O15" s="19">
        <v>462030</v>
      </c>
    </row>
    <row r="16" spans="2:15" ht="21.75" customHeight="1">
      <c r="B16" s="59" t="s">
        <v>24</v>
      </c>
      <c r="C16" s="19">
        <v>13922939</v>
      </c>
      <c r="D16" s="20">
        <v>13197459</v>
      </c>
      <c r="E16" s="20">
        <v>725480</v>
      </c>
      <c r="F16" s="19">
        <v>128352</v>
      </c>
      <c r="G16" s="19">
        <v>597128</v>
      </c>
      <c r="H16" s="21">
        <v>208181</v>
      </c>
      <c r="I16" s="19">
        <v>3629</v>
      </c>
      <c r="J16" s="19">
        <v>331620</v>
      </c>
      <c r="K16" s="22">
        <v>0</v>
      </c>
      <c r="L16" s="21">
        <v>543430</v>
      </c>
      <c r="M16" s="31">
        <v>8.5</v>
      </c>
      <c r="N16" s="19">
        <v>6993947</v>
      </c>
      <c r="O16" s="19">
        <v>406319</v>
      </c>
    </row>
    <row r="17" spans="2:15" ht="21.75" customHeight="1">
      <c r="B17" s="59" t="s">
        <v>42</v>
      </c>
      <c r="C17" s="19">
        <v>22588888</v>
      </c>
      <c r="D17" s="19">
        <v>21056553</v>
      </c>
      <c r="E17" s="19">
        <v>1532335</v>
      </c>
      <c r="F17" s="19">
        <v>99060</v>
      </c>
      <c r="G17" s="19">
        <v>1433275</v>
      </c>
      <c r="H17" s="21">
        <v>-245750</v>
      </c>
      <c r="I17" s="19">
        <v>1749361</v>
      </c>
      <c r="J17" s="19">
        <v>0</v>
      </c>
      <c r="K17" s="19">
        <v>0</v>
      </c>
      <c r="L17" s="21">
        <v>1503611</v>
      </c>
      <c r="M17" s="31">
        <v>10.5</v>
      </c>
      <c r="N17" s="19">
        <v>13663242</v>
      </c>
      <c r="O17" s="19">
        <v>1581979</v>
      </c>
    </row>
    <row r="18" spans="2:15" ht="21.75" customHeight="1">
      <c r="B18" s="60" t="s">
        <v>43</v>
      </c>
      <c r="C18" s="19">
        <v>26641516</v>
      </c>
      <c r="D18" s="23">
        <v>25641179</v>
      </c>
      <c r="E18" s="20">
        <v>1000337</v>
      </c>
      <c r="F18" s="19">
        <v>341865</v>
      </c>
      <c r="G18" s="19">
        <v>658472</v>
      </c>
      <c r="H18" s="21">
        <v>-48103</v>
      </c>
      <c r="I18" s="19">
        <v>531371</v>
      </c>
      <c r="J18" s="19">
        <v>80</v>
      </c>
      <c r="K18" s="22">
        <v>530869</v>
      </c>
      <c r="L18" s="21">
        <v>-47521</v>
      </c>
      <c r="M18" s="31">
        <v>4</v>
      </c>
      <c r="N18" s="19">
        <v>16409813</v>
      </c>
      <c r="O18" s="19">
        <v>1181270</v>
      </c>
    </row>
    <row r="19" spans="2:15" ht="21.75" customHeight="1">
      <c r="B19" s="61" t="s">
        <v>44</v>
      </c>
      <c r="C19" s="24">
        <v>44171334</v>
      </c>
      <c r="D19" s="25">
        <v>42898247</v>
      </c>
      <c r="E19" s="26">
        <v>1273087</v>
      </c>
      <c r="F19" s="24">
        <v>182601</v>
      </c>
      <c r="G19" s="24">
        <v>1090486</v>
      </c>
      <c r="H19" s="27">
        <v>5439</v>
      </c>
      <c r="I19" s="24">
        <v>614850</v>
      </c>
      <c r="J19" s="24">
        <v>0</v>
      </c>
      <c r="K19" s="28">
        <v>700000</v>
      </c>
      <c r="L19" s="27">
        <v>-79711</v>
      </c>
      <c r="M19" s="32">
        <v>3.9</v>
      </c>
      <c r="N19" s="24">
        <v>28179750</v>
      </c>
      <c r="O19" s="24">
        <v>2264072</v>
      </c>
    </row>
    <row r="20" spans="2:15" ht="21.75" customHeight="1">
      <c r="B20" s="60" t="s">
        <v>25</v>
      </c>
      <c r="C20" s="19">
        <v>2839385</v>
      </c>
      <c r="D20" s="20">
        <v>2640395</v>
      </c>
      <c r="E20" s="20">
        <v>198990</v>
      </c>
      <c r="F20" s="19">
        <v>42625</v>
      </c>
      <c r="G20" s="19">
        <v>156365</v>
      </c>
      <c r="H20" s="21">
        <v>-29331</v>
      </c>
      <c r="I20" s="19">
        <v>114917</v>
      </c>
      <c r="J20" s="19">
        <v>0</v>
      </c>
      <c r="K20" s="22">
        <v>0</v>
      </c>
      <c r="L20" s="21">
        <v>85586</v>
      </c>
      <c r="M20" s="31">
        <v>7.7</v>
      </c>
      <c r="N20" s="19">
        <v>2033910</v>
      </c>
      <c r="O20" s="19">
        <v>174656</v>
      </c>
    </row>
    <row r="21" spans="2:15" ht="21.75" customHeight="1">
      <c r="B21" s="59" t="s">
        <v>26</v>
      </c>
      <c r="C21" s="19">
        <v>7938099</v>
      </c>
      <c r="D21" s="20">
        <v>7399225</v>
      </c>
      <c r="E21" s="20">
        <v>538874</v>
      </c>
      <c r="F21" s="19">
        <v>14261</v>
      </c>
      <c r="G21" s="19">
        <v>524613</v>
      </c>
      <c r="H21" s="21">
        <v>20813</v>
      </c>
      <c r="I21" s="19">
        <v>1566</v>
      </c>
      <c r="J21" s="19">
        <v>0</v>
      </c>
      <c r="K21" s="22">
        <v>0</v>
      </c>
      <c r="L21" s="21">
        <v>22379</v>
      </c>
      <c r="M21" s="31">
        <v>9.7</v>
      </c>
      <c r="N21" s="19">
        <v>5382889</v>
      </c>
      <c r="O21" s="19">
        <v>551918</v>
      </c>
    </row>
    <row r="22" spans="2:15" ht="21.75" customHeight="1">
      <c r="B22" s="59" t="s">
        <v>27</v>
      </c>
      <c r="C22" s="19">
        <v>11566900</v>
      </c>
      <c r="D22" s="20">
        <v>10877583</v>
      </c>
      <c r="E22" s="20">
        <v>689317</v>
      </c>
      <c r="F22" s="19">
        <v>235814</v>
      </c>
      <c r="G22" s="19">
        <v>453503</v>
      </c>
      <c r="H22" s="21">
        <v>263419</v>
      </c>
      <c r="I22" s="19">
        <v>3693</v>
      </c>
      <c r="J22" s="19">
        <v>0</v>
      </c>
      <c r="K22" s="22">
        <v>300000</v>
      </c>
      <c r="L22" s="21">
        <v>-32888</v>
      </c>
      <c r="M22" s="31">
        <v>5.7</v>
      </c>
      <c r="N22" s="19">
        <v>7954142</v>
      </c>
      <c r="O22" s="19">
        <v>735065</v>
      </c>
    </row>
    <row r="23" spans="2:15" ht="21.75" customHeight="1">
      <c r="B23" s="59" t="s">
        <v>28</v>
      </c>
      <c r="C23" s="19">
        <v>4107986</v>
      </c>
      <c r="D23" s="20">
        <v>3899592</v>
      </c>
      <c r="E23" s="20">
        <v>208394</v>
      </c>
      <c r="F23" s="19">
        <v>27620</v>
      </c>
      <c r="G23" s="19">
        <v>180774</v>
      </c>
      <c r="H23" s="21">
        <v>-2217</v>
      </c>
      <c r="I23" s="19">
        <v>420451</v>
      </c>
      <c r="J23" s="19">
        <v>0</v>
      </c>
      <c r="K23" s="22">
        <v>340000</v>
      </c>
      <c r="L23" s="21">
        <v>78234</v>
      </c>
      <c r="M23" s="31">
        <v>6.7</v>
      </c>
      <c r="N23" s="19">
        <v>2697223</v>
      </c>
      <c r="O23" s="19">
        <v>281930</v>
      </c>
    </row>
    <row r="24" spans="2:15" ht="21.75" customHeight="1">
      <c r="B24" s="59" t="s">
        <v>29</v>
      </c>
      <c r="C24" s="19">
        <v>6276925</v>
      </c>
      <c r="D24" s="20">
        <v>5935164</v>
      </c>
      <c r="E24" s="20">
        <v>341761</v>
      </c>
      <c r="F24" s="19">
        <v>0</v>
      </c>
      <c r="G24" s="19">
        <v>341761</v>
      </c>
      <c r="H24" s="21">
        <v>1044</v>
      </c>
      <c r="I24" s="19">
        <v>115609</v>
      </c>
      <c r="J24" s="19">
        <v>0</v>
      </c>
      <c r="K24" s="22">
        <v>0</v>
      </c>
      <c r="L24" s="21">
        <v>116653</v>
      </c>
      <c r="M24" s="31">
        <v>7.7</v>
      </c>
      <c r="N24" s="19">
        <v>4453371</v>
      </c>
      <c r="O24" s="19">
        <v>65814</v>
      </c>
    </row>
    <row r="25" spans="2:15" ht="21.75" customHeight="1">
      <c r="B25" s="59" t="s">
        <v>30</v>
      </c>
      <c r="C25" s="19">
        <v>8120495</v>
      </c>
      <c r="D25" s="20">
        <v>7226336</v>
      </c>
      <c r="E25" s="20">
        <v>894159</v>
      </c>
      <c r="F25" s="19">
        <v>501980</v>
      </c>
      <c r="G25" s="19">
        <v>392179</v>
      </c>
      <c r="H25" s="21">
        <v>90444</v>
      </c>
      <c r="I25" s="19">
        <v>152701</v>
      </c>
      <c r="J25" s="19">
        <v>0</v>
      </c>
      <c r="K25" s="22">
        <v>0</v>
      </c>
      <c r="L25" s="21">
        <v>243145</v>
      </c>
      <c r="M25" s="31">
        <v>7.4</v>
      </c>
      <c r="N25" s="19">
        <v>5314092</v>
      </c>
      <c r="O25" s="19">
        <v>591835</v>
      </c>
    </row>
    <row r="26" spans="2:15" ht="21.75" customHeight="1">
      <c r="B26" s="59" t="s">
        <v>31</v>
      </c>
      <c r="C26" s="19">
        <v>8259503</v>
      </c>
      <c r="D26" s="20">
        <v>7732555</v>
      </c>
      <c r="E26" s="20">
        <v>526948</v>
      </c>
      <c r="F26" s="19">
        <v>53833</v>
      </c>
      <c r="G26" s="19">
        <v>473115</v>
      </c>
      <c r="H26" s="21">
        <v>-18588</v>
      </c>
      <c r="I26" s="19">
        <v>53548</v>
      </c>
      <c r="J26" s="19">
        <v>0</v>
      </c>
      <c r="K26" s="22">
        <v>400000</v>
      </c>
      <c r="L26" s="21">
        <v>-365040</v>
      </c>
      <c r="M26" s="31">
        <v>9.4</v>
      </c>
      <c r="N26" s="19">
        <v>5059121</v>
      </c>
      <c r="O26" s="19">
        <v>400687</v>
      </c>
    </row>
    <row r="27" spans="2:15" ht="21.75" customHeight="1">
      <c r="B27" s="59" t="s">
        <v>32</v>
      </c>
      <c r="C27" s="19">
        <v>9029782</v>
      </c>
      <c r="D27" s="20">
        <v>8662474</v>
      </c>
      <c r="E27" s="20">
        <v>367308</v>
      </c>
      <c r="F27" s="19">
        <v>181659</v>
      </c>
      <c r="G27" s="19">
        <v>185649</v>
      </c>
      <c r="H27" s="21">
        <v>20596</v>
      </c>
      <c r="I27" s="19">
        <v>34981</v>
      </c>
      <c r="J27" s="19">
        <v>0</v>
      </c>
      <c r="K27" s="22">
        <v>0</v>
      </c>
      <c r="L27" s="21">
        <v>55577</v>
      </c>
      <c r="M27" s="31">
        <v>3.9</v>
      </c>
      <c r="N27" s="19">
        <v>4749896</v>
      </c>
      <c r="O27" s="19">
        <v>286328</v>
      </c>
    </row>
    <row r="28" spans="2:15" ht="21.75" customHeight="1">
      <c r="B28" s="59" t="s">
        <v>33</v>
      </c>
      <c r="C28" s="19">
        <v>5238283</v>
      </c>
      <c r="D28" s="20">
        <v>4955225</v>
      </c>
      <c r="E28" s="20">
        <v>283058</v>
      </c>
      <c r="F28" s="19">
        <v>108944</v>
      </c>
      <c r="G28" s="19">
        <v>174114</v>
      </c>
      <c r="H28" s="21">
        <v>22298</v>
      </c>
      <c r="I28" s="19">
        <v>51429</v>
      </c>
      <c r="J28" s="19">
        <v>0</v>
      </c>
      <c r="K28" s="22">
        <v>0</v>
      </c>
      <c r="L28" s="21">
        <v>73727</v>
      </c>
      <c r="M28" s="31">
        <v>4.6</v>
      </c>
      <c r="N28" s="19">
        <v>3801003</v>
      </c>
      <c r="O28" s="19">
        <v>319765</v>
      </c>
    </row>
    <row r="29" spans="2:15" ht="21.75" customHeight="1">
      <c r="B29" s="59" t="s">
        <v>34</v>
      </c>
      <c r="C29" s="19">
        <v>3922264</v>
      </c>
      <c r="D29" s="20">
        <v>3727613</v>
      </c>
      <c r="E29" s="20">
        <v>194651</v>
      </c>
      <c r="F29" s="19">
        <v>38852</v>
      </c>
      <c r="G29" s="19">
        <v>155799</v>
      </c>
      <c r="H29" s="21">
        <v>13780</v>
      </c>
      <c r="I29" s="19">
        <v>200530</v>
      </c>
      <c r="J29" s="19">
        <v>0</v>
      </c>
      <c r="K29" s="22">
        <v>222190</v>
      </c>
      <c r="L29" s="21">
        <v>-7880</v>
      </c>
      <c r="M29" s="31">
        <v>6.2</v>
      </c>
      <c r="N29" s="19">
        <v>2524111</v>
      </c>
      <c r="O29" s="19">
        <v>168552</v>
      </c>
    </row>
    <row r="30" spans="2:15" ht="21.75" customHeight="1">
      <c r="B30" s="59" t="s">
        <v>45</v>
      </c>
      <c r="C30" s="19">
        <v>7426649</v>
      </c>
      <c r="D30" s="20">
        <v>7051353</v>
      </c>
      <c r="E30" s="20">
        <v>375296</v>
      </c>
      <c r="F30" s="19">
        <v>71249</v>
      </c>
      <c r="G30" s="19">
        <v>304047</v>
      </c>
      <c r="H30" s="21">
        <v>-1065</v>
      </c>
      <c r="I30" s="19">
        <v>204570</v>
      </c>
      <c r="J30" s="19">
        <v>0</v>
      </c>
      <c r="K30" s="22">
        <v>20000</v>
      </c>
      <c r="L30" s="21">
        <v>183505</v>
      </c>
      <c r="M30" s="31">
        <v>6.1</v>
      </c>
      <c r="N30" s="19">
        <v>4960983</v>
      </c>
      <c r="O30" s="19">
        <v>271143</v>
      </c>
    </row>
    <row r="31" spans="2:15" ht="21.75" customHeight="1">
      <c r="B31" s="59" t="s">
        <v>46</v>
      </c>
      <c r="C31" s="19">
        <v>8583414</v>
      </c>
      <c r="D31" s="20">
        <v>8225800</v>
      </c>
      <c r="E31" s="20">
        <v>357614</v>
      </c>
      <c r="F31" s="19">
        <v>20873</v>
      </c>
      <c r="G31" s="19">
        <v>336741</v>
      </c>
      <c r="H31" s="21">
        <v>-103047</v>
      </c>
      <c r="I31" s="19">
        <v>38533</v>
      </c>
      <c r="J31" s="19">
        <v>0</v>
      </c>
      <c r="K31" s="22">
        <v>0</v>
      </c>
      <c r="L31" s="21">
        <v>-64514</v>
      </c>
      <c r="M31" s="31">
        <v>5.6</v>
      </c>
      <c r="N31" s="19">
        <v>6014009</v>
      </c>
      <c r="O31" s="19">
        <v>334365</v>
      </c>
    </row>
    <row r="32" spans="2:15" ht="21.75" customHeight="1">
      <c r="B32" s="59" t="s">
        <v>47</v>
      </c>
      <c r="C32" s="19">
        <v>10718677</v>
      </c>
      <c r="D32" s="20">
        <v>10298402</v>
      </c>
      <c r="E32" s="20">
        <v>420275</v>
      </c>
      <c r="F32" s="19">
        <v>12448</v>
      </c>
      <c r="G32" s="19">
        <v>407827</v>
      </c>
      <c r="H32" s="21">
        <v>49584</v>
      </c>
      <c r="I32" s="19">
        <v>321308</v>
      </c>
      <c r="J32" s="19">
        <v>0</v>
      </c>
      <c r="K32" s="22">
        <v>0</v>
      </c>
      <c r="L32" s="21">
        <v>370892</v>
      </c>
      <c r="M32" s="31">
        <v>6.6</v>
      </c>
      <c r="N32" s="19">
        <v>6137713</v>
      </c>
      <c r="O32" s="19">
        <v>376489</v>
      </c>
    </row>
    <row r="33" spans="2:15" ht="21.75" customHeight="1">
      <c r="B33" s="59" t="s">
        <v>35</v>
      </c>
      <c r="C33" s="19">
        <v>5875214</v>
      </c>
      <c r="D33" s="20">
        <v>5179745</v>
      </c>
      <c r="E33" s="20">
        <v>695469</v>
      </c>
      <c r="F33" s="19">
        <v>87828</v>
      </c>
      <c r="G33" s="19">
        <v>607641</v>
      </c>
      <c r="H33" s="21">
        <v>164501</v>
      </c>
      <c r="I33" s="19">
        <v>1966</v>
      </c>
      <c r="J33" s="19">
        <v>0</v>
      </c>
      <c r="K33" s="22">
        <v>231894</v>
      </c>
      <c r="L33" s="21">
        <v>-65427</v>
      </c>
      <c r="M33" s="31">
        <v>19</v>
      </c>
      <c r="N33" s="19">
        <v>3189896</v>
      </c>
      <c r="O33" s="19">
        <v>186752</v>
      </c>
    </row>
    <row r="34" spans="2:15" ht="21.75" customHeight="1">
      <c r="B34" s="59" t="s">
        <v>36</v>
      </c>
      <c r="C34" s="19">
        <v>7613010</v>
      </c>
      <c r="D34" s="20">
        <v>6996106</v>
      </c>
      <c r="E34" s="20">
        <v>616904</v>
      </c>
      <c r="F34" s="19">
        <v>166099</v>
      </c>
      <c r="G34" s="19">
        <v>450805</v>
      </c>
      <c r="H34" s="21">
        <v>-115832</v>
      </c>
      <c r="I34" s="19">
        <v>1091</v>
      </c>
      <c r="J34" s="19">
        <v>0</v>
      </c>
      <c r="K34" s="22">
        <v>0</v>
      </c>
      <c r="L34" s="21">
        <v>-114741</v>
      </c>
      <c r="M34" s="31">
        <v>11.4</v>
      </c>
      <c r="N34" s="19">
        <v>3970378</v>
      </c>
      <c r="O34" s="19">
        <v>265464</v>
      </c>
    </row>
    <row r="35" spans="2:15" ht="21.75" customHeight="1">
      <c r="B35" s="62" t="s">
        <v>37</v>
      </c>
      <c r="C35" s="29">
        <f>SUM(C6:C19)</f>
        <v>597204053</v>
      </c>
      <c r="D35" s="29">
        <f aca="true" t="shared" si="0" ref="D35:O35">SUM(D6:D19)</f>
        <v>579379247</v>
      </c>
      <c r="E35" s="29">
        <f t="shared" si="0"/>
        <v>17824806</v>
      </c>
      <c r="F35" s="29">
        <f t="shared" si="0"/>
        <v>2989879</v>
      </c>
      <c r="G35" s="29">
        <f t="shared" si="0"/>
        <v>14834927</v>
      </c>
      <c r="H35" s="29">
        <f t="shared" si="0"/>
        <v>-4584740</v>
      </c>
      <c r="I35" s="29">
        <f t="shared" si="0"/>
        <v>8136914</v>
      </c>
      <c r="J35" s="29">
        <f t="shared" si="0"/>
        <v>784208</v>
      </c>
      <c r="K35" s="29">
        <f t="shared" si="0"/>
        <v>4552812</v>
      </c>
      <c r="L35" s="29">
        <f t="shared" si="0"/>
        <v>-216430</v>
      </c>
      <c r="M35" s="33">
        <f>ROUND(AVERAGE(M6:M19),1)</f>
        <v>4.9</v>
      </c>
      <c r="N35" s="29">
        <f t="shared" si="0"/>
        <v>377122453</v>
      </c>
      <c r="O35" s="29">
        <f t="shared" si="0"/>
        <v>29609628</v>
      </c>
    </row>
    <row r="36" spans="2:15" ht="21.75" customHeight="1">
      <c r="B36" s="62" t="s">
        <v>52</v>
      </c>
      <c r="C36" s="29">
        <f aca="true" t="shared" si="1" ref="C36:L36">SUM(C20:C34)</f>
        <v>107516586</v>
      </c>
      <c r="D36" s="29">
        <f t="shared" si="1"/>
        <v>100807568</v>
      </c>
      <c r="E36" s="29">
        <f t="shared" si="1"/>
        <v>6709018</v>
      </c>
      <c r="F36" s="29">
        <f t="shared" si="1"/>
        <v>1564085</v>
      </c>
      <c r="G36" s="29">
        <f t="shared" si="1"/>
        <v>5144933</v>
      </c>
      <c r="H36" s="30">
        <f t="shared" si="1"/>
        <v>376399</v>
      </c>
      <c r="I36" s="29">
        <f t="shared" si="1"/>
        <v>1716893</v>
      </c>
      <c r="J36" s="29">
        <f t="shared" si="1"/>
        <v>0</v>
      </c>
      <c r="K36" s="29">
        <f t="shared" si="1"/>
        <v>1514084</v>
      </c>
      <c r="L36" s="30">
        <f t="shared" si="1"/>
        <v>579208</v>
      </c>
      <c r="M36" s="33">
        <f>ROUND(AVERAGE(M20:M34),1)</f>
        <v>7.8</v>
      </c>
      <c r="N36" s="29">
        <f>SUM(N20:N34)</f>
        <v>68242737</v>
      </c>
      <c r="O36" s="29">
        <f>SUM(O20:O34)</f>
        <v>5010763</v>
      </c>
    </row>
    <row r="37" spans="2:15" ht="21.75" customHeight="1">
      <c r="B37" s="62" t="s">
        <v>39</v>
      </c>
      <c r="C37" s="29">
        <f aca="true" t="shared" si="2" ref="C37:L37">SUM(C6:C34)</f>
        <v>704720639</v>
      </c>
      <c r="D37" s="29">
        <f t="shared" si="2"/>
        <v>680186815</v>
      </c>
      <c r="E37" s="29">
        <f t="shared" si="2"/>
        <v>24533824</v>
      </c>
      <c r="F37" s="29">
        <f t="shared" si="2"/>
        <v>4553964</v>
      </c>
      <c r="G37" s="29">
        <f t="shared" si="2"/>
        <v>19979860</v>
      </c>
      <c r="H37" s="29">
        <f t="shared" si="2"/>
        <v>-4208341</v>
      </c>
      <c r="I37" s="29">
        <f t="shared" si="2"/>
        <v>9853807</v>
      </c>
      <c r="J37" s="29">
        <f t="shared" si="2"/>
        <v>784208</v>
      </c>
      <c r="K37" s="29">
        <f t="shared" si="2"/>
        <v>6066896</v>
      </c>
      <c r="L37" s="29">
        <f t="shared" si="2"/>
        <v>362778</v>
      </c>
      <c r="M37" s="33">
        <f>ROUND(AVERAGE(M6:M34),1)</f>
        <v>6.4</v>
      </c>
      <c r="N37" s="29">
        <f>SUM(N6:N34)</f>
        <v>445365190</v>
      </c>
      <c r="O37" s="29">
        <f>SUM(O6:O34)</f>
        <v>34620391</v>
      </c>
    </row>
    <row r="38" spans="12:14" ht="17.25">
      <c r="L38" s="41"/>
      <c r="M38" s="41" t="s">
        <v>40</v>
      </c>
      <c r="N38" s="2"/>
    </row>
    <row r="40" spans="7:14" ht="17.25">
      <c r="G40">
        <f>SUM(G6:G19)</f>
        <v>14834927</v>
      </c>
      <c r="K40" s="45" t="s">
        <v>51</v>
      </c>
      <c r="L40" s="46" t="s">
        <v>37</v>
      </c>
      <c r="M40" s="49">
        <f>ROUND(G40/N40*100,1)</f>
        <v>3.9</v>
      </c>
      <c r="N40">
        <f>SUM(N6:N19)</f>
        <v>377122453</v>
      </c>
    </row>
    <row r="41" spans="7:14" ht="17.25">
      <c r="G41">
        <f>SUM(G20:G34)</f>
        <v>5144933</v>
      </c>
      <c r="L41" s="47" t="s">
        <v>38</v>
      </c>
      <c r="M41" s="50">
        <f>ROUND(G41/N41*100,1)</f>
        <v>7.5</v>
      </c>
      <c r="N41">
        <f>SUM(N20:N34)</f>
        <v>68242737</v>
      </c>
    </row>
    <row r="42" spans="7:14" ht="17.25">
      <c r="G42">
        <f>G40+G41</f>
        <v>19979860</v>
      </c>
      <c r="L42" s="48" t="s">
        <v>39</v>
      </c>
      <c r="M42" s="51">
        <f>ROUND(G42/N42*100,1)</f>
        <v>4.5</v>
      </c>
      <c r="N42">
        <f>N40+N41</f>
        <v>445365190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8" r:id="rId1"/>
  <headerFooter alignWithMargins="0">
    <oddHeader>&amp;L&amp;"ＭＳ ゴシック,標準"&amp;24 １ 決算収支の状況（２４年度決算額）
</oddHeader>
  </headerFooter>
  <colBreaks count="1" manualBreakCount="1">
    <brk id="9" min="1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view="pageBreakPreview" zoomScale="65" zoomScaleSheetLayoutView="65" zoomScalePageLayoutView="0" workbookViewId="0" topLeftCell="A1">
      <pane xSplit="2" ySplit="5" topLeftCell="C6" activePane="bottomRight" state="frozen"/>
      <selection pane="topLeft" activeCell="C6" sqref="C6:O34"/>
      <selection pane="topRight" activeCell="C6" sqref="C6:O34"/>
      <selection pane="bottomLeft" activeCell="C6" sqref="C6:O34"/>
      <selection pane="bottomRight" activeCell="M28" sqref="M28"/>
    </sheetView>
  </sheetViews>
  <sheetFormatPr defaultColWidth="8.66015625" defaultRowHeight="18"/>
  <cols>
    <col min="1" max="1" width="0" style="9" hidden="1" customWidth="1"/>
    <col min="2" max="2" width="11.66015625" style="52" customWidth="1"/>
    <col min="3" max="4" width="13.66015625" style="0" customWidth="1"/>
    <col min="5" max="12" width="13.16015625" style="0" customWidth="1"/>
    <col min="13" max="13" width="12.66015625" style="0" customWidth="1"/>
    <col min="14" max="14" width="13.66015625" style="0" customWidth="1"/>
    <col min="15" max="15" width="13.16015625" style="0" customWidth="1"/>
  </cols>
  <sheetData>
    <row r="1" spans="1:2" s="64" customFormat="1" ht="17.25">
      <c r="A1" s="63"/>
      <c r="B1" s="53" t="s">
        <v>55</v>
      </c>
    </row>
    <row r="2" spans="1:15" s="64" customFormat="1" ht="17.25">
      <c r="A2" s="63"/>
      <c r="B2" s="54"/>
      <c r="C2" s="65"/>
      <c r="D2" s="65"/>
      <c r="E2" s="65"/>
      <c r="F2" s="65"/>
      <c r="G2" s="65"/>
      <c r="H2" s="65"/>
      <c r="I2" s="66"/>
      <c r="K2" s="65"/>
      <c r="L2" s="67"/>
      <c r="M2" s="67"/>
      <c r="N2" s="66"/>
      <c r="O2" s="66" t="s">
        <v>50</v>
      </c>
    </row>
    <row r="3" spans="1:15" s="64" customFormat="1" ht="17.25">
      <c r="A3" s="63"/>
      <c r="B3" s="55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9"/>
      <c r="O3" s="70"/>
    </row>
    <row r="4" spans="1:15" s="64" customFormat="1" ht="17.25">
      <c r="A4" s="63"/>
      <c r="B4" s="56"/>
      <c r="C4" s="71" t="s">
        <v>1</v>
      </c>
      <c r="D4" s="71" t="s">
        <v>2</v>
      </c>
      <c r="E4" s="71" t="s">
        <v>3</v>
      </c>
      <c r="F4" s="71" t="s">
        <v>4</v>
      </c>
      <c r="G4" s="71" t="s">
        <v>5</v>
      </c>
      <c r="H4" s="71" t="s">
        <v>6</v>
      </c>
      <c r="I4" s="71" t="s">
        <v>7</v>
      </c>
      <c r="J4" s="71" t="s">
        <v>8</v>
      </c>
      <c r="K4" s="71" t="s">
        <v>7</v>
      </c>
      <c r="L4" s="71" t="s">
        <v>9</v>
      </c>
      <c r="M4" s="71" t="s">
        <v>10</v>
      </c>
      <c r="N4" s="71" t="s">
        <v>11</v>
      </c>
      <c r="O4" s="71" t="s">
        <v>48</v>
      </c>
    </row>
    <row r="5" spans="1:15" s="64" customFormat="1" ht="17.25">
      <c r="A5" s="63"/>
      <c r="B5" s="57"/>
      <c r="C5" s="72"/>
      <c r="D5" s="72"/>
      <c r="E5" s="72"/>
      <c r="F5" s="73" t="s">
        <v>12</v>
      </c>
      <c r="G5" s="72"/>
      <c r="H5" s="72"/>
      <c r="I5" s="72"/>
      <c r="J5" s="72"/>
      <c r="K5" s="73" t="s">
        <v>13</v>
      </c>
      <c r="L5" s="73" t="s">
        <v>14</v>
      </c>
      <c r="M5" s="72"/>
      <c r="N5" s="72"/>
      <c r="O5" s="74" t="s">
        <v>49</v>
      </c>
    </row>
    <row r="6" spans="2:15" ht="21.75" customHeight="1">
      <c r="B6" s="58" t="s">
        <v>15</v>
      </c>
      <c r="C6" s="34">
        <f>+'当年度'!C6-'前年度'!C6</f>
        <v>5507315</v>
      </c>
      <c r="D6" s="34">
        <f>+'当年度'!D6-'前年度'!D6</f>
        <v>5161521</v>
      </c>
      <c r="E6" s="34">
        <f>+'当年度'!E6-'前年度'!E6</f>
        <v>345794</v>
      </c>
      <c r="F6" s="34">
        <f>+'当年度'!F6-'前年度'!F6</f>
        <v>36161</v>
      </c>
      <c r="G6" s="34">
        <f>+'当年度'!G6-'前年度'!G6</f>
        <v>309633</v>
      </c>
      <c r="H6" s="34">
        <f>+'当年度'!H6-'前年度'!H6</f>
        <v>1973311</v>
      </c>
      <c r="I6" s="34">
        <f>+'当年度'!I6-'前年度'!I6</f>
        <v>-849414</v>
      </c>
      <c r="J6" s="34">
        <f>+'当年度'!J6-'前年度'!J6</f>
        <v>283136</v>
      </c>
      <c r="K6" s="34">
        <f>+'当年度'!K6-'前年度'!K6</f>
        <v>-25860</v>
      </c>
      <c r="L6" s="34">
        <f>+'当年度'!L6-'前年度'!L6</f>
        <v>1432893</v>
      </c>
      <c r="M6" s="37">
        <f>+'当年度'!M6-'前年度'!M6</f>
        <v>0.5</v>
      </c>
      <c r="N6" s="34">
        <f>+'当年度'!N6-'前年度'!N6</f>
        <v>519139</v>
      </c>
      <c r="O6" s="34">
        <f>+'当年度'!O6-'前年度'!O6</f>
        <v>276990</v>
      </c>
    </row>
    <row r="7" spans="2:15" ht="21.75" customHeight="1">
      <c r="B7" s="59" t="s">
        <v>41</v>
      </c>
      <c r="C7" s="35">
        <f>+'当年度'!C7-'前年度'!C7</f>
        <v>3452790</v>
      </c>
      <c r="D7" s="35">
        <f>+'当年度'!D7-'前年度'!D7</f>
        <v>3061261</v>
      </c>
      <c r="E7" s="35">
        <f>+'当年度'!E7-'前年度'!E7</f>
        <v>391529</v>
      </c>
      <c r="F7" s="35">
        <f>+'当年度'!F7-'前年度'!F7</f>
        <v>-134373</v>
      </c>
      <c r="G7" s="35">
        <f>+'当年度'!G7-'前年度'!G7</f>
        <v>525902</v>
      </c>
      <c r="H7" s="35">
        <f>+'当年度'!H7-'前年度'!H7</f>
        <v>827109</v>
      </c>
      <c r="I7" s="35">
        <f>+'当年度'!I7-'前年度'!I7</f>
        <v>-146830</v>
      </c>
      <c r="J7" s="35">
        <f>+'当年度'!J7-'前年度'!J7</f>
        <v>161055</v>
      </c>
      <c r="K7" s="35">
        <f>+'当年度'!K7-'前年度'!K7</f>
        <v>-20019</v>
      </c>
      <c r="L7" s="35">
        <f>+'当年度'!L7-'前年度'!L7</f>
        <v>861353</v>
      </c>
      <c r="M7" s="38">
        <f>+'当年度'!M7-'前年度'!M7</f>
        <v>0.8000000000000003</v>
      </c>
      <c r="N7" s="35">
        <f>+'当年度'!N7-'前年度'!N7</f>
        <v>296593</v>
      </c>
      <c r="O7" s="34">
        <f>+'当年度'!O7-'前年度'!O7</f>
        <v>625344</v>
      </c>
    </row>
    <row r="8" spans="2:15" ht="21.75" customHeight="1">
      <c r="B8" s="59" t="s">
        <v>16</v>
      </c>
      <c r="C8" s="35">
        <f>+'当年度'!C8-'前年度'!C8</f>
        <v>3651854</v>
      </c>
      <c r="D8" s="35">
        <f>+'当年度'!D8-'前年度'!D8</f>
        <v>4408259</v>
      </c>
      <c r="E8" s="35">
        <f>+'当年度'!E8-'前年度'!E8</f>
        <v>-756405</v>
      </c>
      <c r="F8" s="35">
        <f>+'当年度'!F8-'前年度'!F8</f>
        <v>-347174</v>
      </c>
      <c r="G8" s="35">
        <f>+'当年度'!G8-'前年度'!G8</f>
        <v>-409231</v>
      </c>
      <c r="H8" s="35">
        <f>+'当年度'!H8-'前年度'!H8</f>
        <v>-548614</v>
      </c>
      <c r="I8" s="35">
        <f>+'当年度'!I8-'前年度'!I8</f>
        <v>-541600</v>
      </c>
      <c r="J8" s="35">
        <f>+'当年度'!J8-'前年度'!J8</f>
        <v>3581</v>
      </c>
      <c r="K8" s="35">
        <f>+'当年度'!K8-'前年度'!K8</f>
        <v>0</v>
      </c>
      <c r="L8" s="35">
        <f>+'当年度'!L8-'前年度'!L8</f>
        <v>-1086633</v>
      </c>
      <c r="M8" s="38">
        <f>+'当年度'!M8-'前年度'!M8</f>
        <v>-1.5</v>
      </c>
      <c r="N8" s="35">
        <f>+'当年度'!N8-'前年度'!N8</f>
        <v>539068</v>
      </c>
      <c r="O8" s="34">
        <f>+'当年度'!O8-'前年度'!O8</f>
        <v>69418</v>
      </c>
    </row>
    <row r="9" spans="2:15" ht="21.75" customHeight="1">
      <c r="B9" s="59" t="s">
        <v>17</v>
      </c>
      <c r="C9" s="35">
        <f>+'当年度'!C9-'前年度'!C9</f>
        <v>1724936</v>
      </c>
      <c r="D9" s="35">
        <f>+'当年度'!D9-'前年度'!D9</f>
        <v>1697804</v>
      </c>
      <c r="E9" s="35">
        <f>+'当年度'!E9-'前年度'!E9</f>
        <v>27132</v>
      </c>
      <c r="F9" s="35">
        <f>+'当年度'!F9-'前年度'!F9</f>
        <v>133433</v>
      </c>
      <c r="G9" s="35">
        <f>+'当年度'!G9-'前年度'!G9</f>
        <v>-106301</v>
      </c>
      <c r="H9" s="35">
        <f>+'当年度'!H9-'前年度'!H9</f>
        <v>-299297</v>
      </c>
      <c r="I9" s="35">
        <f>+'当年度'!I9-'前年度'!I9</f>
        <v>261161</v>
      </c>
      <c r="J9" s="35">
        <f>+'当年度'!J9-'前年度'!J9</f>
        <v>-169816</v>
      </c>
      <c r="K9" s="35">
        <f>+'当年度'!K9-'前年度'!K9</f>
        <v>-114537</v>
      </c>
      <c r="L9" s="35">
        <f>+'当年度'!L9-'前年度'!L9</f>
        <v>-93415</v>
      </c>
      <c r="M9" s="38">
        <f>+'当年度'!M9-'前年度'!M9</f>
        <v>-0.30000000000000027</v>
      </c>
      <c r="N9" s="35">
        <f>+'当年度'!N9-'前年度'!N9</f>
        <v>542482</v>
      </c>
      <c r="O9" s="34">
        <f>+'当年度'!O9-'前年度'!O9</f>
        <v>264015</v>
      </c>
    </row>
    <row r="10" spans="2:15" ht="21.75" customHeight="1">
      <c r="B10" s="59" t="s">
        <v>18</v>
      </c>
      <c r="C10" s="35">
        <f>+'当年度'!C10-'前年度'!C10</f>
        <v>400638</v>
      </c>
      <c r="D10" s="35">
        <f>+'当年度'!D10-'前年度'!D10</f>
        <v>637479</v>
      </c>
      <c r="E10" s="35">
        <f>+'当年度'!E10-'前年度'!E10</f>
        <v>-236841</v>
      </c>
      <c r="F10" s="35">
        <f>+'当年度'!F10-'前年度'!F10</f>
        <v>24378</v>
      </c>
      <c r="G10" s="35">
        <f>+'当年度'!G10-'前年度'!G10</f>
        <v>-261219</v>
      </c>
      <c r="H10" s="35">
        <f>+'当年度'!H10-'前年度'!H10</f>
        <v>-395132</v>
      </c>
      <c r="I10" s="35">
        <f>+'当年度'!I10-'前年度'!I10</f>
        <v>67832</v>
      </c>
      <c r="J10" s="35">
        <f>+'当年度'!J10-'前年度'!J10</f>
        <v>-355</v>
      </c>
      <c r="K10" s="35">
        <f>+'当年度'!K10-'前年度'!K10</f>
        <v>-601101</v>
      </c>
      <c r="L10" s="35">
        <f>+'当年度'!L10-'前年度'!L10</f>
        <v>273446</v>
      </c>
      <c r="M10" s="38">
        <f>+'当年度'!M10-'前年度'!M10</f>
        <v>-0.8999999999999995</v>
      </c>
      <c r="N10" s="35">
        <f>+'当年度'!N10-'前年度'!N10</f>
        <v>446087</v>
      </c>
      <c r="O10" s="34">
        <f>+'当年度'!O10-'前年度'!O10</f>
        <v>103804</v>
      </c>
    </row>
    <row r="11" spans="2:15" ht="21.75" customHeight="1">
      <c r="B11" s="59" t="s">
        <v>19</v>
      </c>
      <c r="C11" s="35">
        <f>+'当年度'!C11-'前年度'!C11</f>
        <v>631226</v>
      </c>
      <c r="D11" s="35">
        <f>+'当年度'!D11-'前年度'!D11</f>
        <v>-369236</v>
      </c>
      <c r="E11" s="35">
        <f>+'当年度'!E11-'前年度'!E11</f>
        <v>1000462</v>
      </c>
      <c r="F11" s="35">
        <f>+'当年度'!F11-'前年度'!F11</f>
        <v>395555</v>
      </c>
      <c r="G11" s="35">
        <f>+'当年度'!G11-'前年度'!G11</f>
        <v>604907</v>
      </c>
      <c r="H11" s="35">
        <f>+'当年度'!H11-'前年度'!H11</f>
        <v>2723384</v>
      </c>
      <c r="I11" s="35">
        <f>+'当年度'!I11-'前年度'!I11</f>
        <v>-5465</v>
      </c>
      <c r="J11" s="35">
        <f>+'当年度'!J11-'前年度'!J11</f>
        <v>14145</v>
      </c>
      <c r="K11" s="35">
        <f>+'当年度'!K11-'前年度'!K11</f>
        <v>0</v>
      </c>
      <c r="L11" s="35">
        <f>+'当年度'!L11-'前年度'!L11</f>
        <v>2732064</v>
      </c>
      <c r="M11" s="38">
        <f>+'当年度'!M11-'前年度'!M11</f>
        <v>1.6</v>
      </c>
      <c r="N11" s="35">
        <f>+'当年度'!N11-'前年度'!N11</f>
        <v>394989</v>
      </c>
      <c r="O11" s="34">
        <f>+'当年度'!O11-'前年度'!O11</f>
        <v>318844</v>
      </c>
    </row>
    <row r="12" spans="2:15" ht="21.75" customHeight="1">
      <c r="B12" s="59" t="s">
        <v>20</v>
      </c>
      <c r="C12" s="35">
        <f>+'当年度'!C12-'前年度'!C12</f>
        <v>-1968387</v>
      </c>
      <c r="D12" s="35">
        <f>+'当年度'!D12-'前年度'!D12</f>
        <v>-2277280</v>
      </c>
      <c r="E12" s="35">
        <f>+'当年度'!E12-'前年度'!E12</f>
        <v>308893</v>
      </c>
      <c r="F12" s="35">
        <f>+'当年度'!F12-'前年度'!F12</f>
        <v>4869</v>
      </c>
      <c r="G12" s="35">
        <f>+'当年度'!G12-'前年度'!G12</f>
        <v>304024</v>
      </c>
      <c r="H12" s="35">
        <f>+'当年度'!H12-'前年度'!H12</f>
        <v>623175</v>
      </c>
      <c r="I12" s="35">
        <f>+'当年度'!I12-'前年度'!I12</f>
        <v>-158996</v>
      </c>
      <c r="J12" s="35">
        <f>+'当年度'!J12-'前年度'!J12</f>
        <v>-8805</v>
      </c>
      <c r="K12" s="35">
        <f>+'当年度'!K12-'前年度'!K12</f>
        <v>-235000</v>
      </c>
      <c r="L12" s="35">
        <f>+'当年度'!L12-'前年度'!L12</f>
        <v>690374</v>
      </c>
      <c r="M12" s="38">
        <f>+'当年度'!M12-'前年度'!M12</f>
        <v>2</v>
      </c>
      <c r="N12" s="35">
        <f>+'当年度'!N12-'前年度'!N12</f>
        <v>175792</v>
      </c>
      <c r="O12" s="34">
        <f>+'当年度'!O12-'前年度'!O12</f>
        <v>96761</v>
      </c>
    </row>
    <row r="13" spans="2:15" ht="21.75" customHeight="1">
      <c r="B13" s="59" t="s">
        <v>21</v>
      </c>
      <c r="C13" s="35">
        <f>+'当年度'!C13-'前年度'!C13</f>
        <v>551855</v>
      </c>
      <c r="D13" s="35">
        <f>+'当年度'!D13-'前年度'!D13</f>
        <v>425680</v>
      </c>
      <c r="E13" s="35">
        <f>+'当年度'!E13-'前年度'!E13</f>
        <v>126175</v>
      </c>
      <c r="F13" s="35">
        <f>+'当年度'!F13-'前年度'!F13</f>
        <v>-42432</v>
      </c>
      <c r="G13" s="35">
        <f>+'当年度'!G13-'前年度'!G13</f>
        <v>168607</v>
      </c>
      <c r="H13" s="35">
        <f>+'当年度'!H13-'前年度'!H13</f>
        <v>261633</v>
      </c>
      <c r="I13" s="35">
        <f>+'当年度'!I13-'前年度'!I13</f>
        <v>135420</v>
      </c>
      <c r="J13" s="35">
        <f>+'当年度'!J13-'前年度'!J13</f>
        <v>-155400</v>
      </c>
      <c r="K13" s="35">
        <f>+'当年度'!K13-'前年度'!K13</f>
        <v>10278</v>
      </c>
      <c r="L13" s="35">
        <f>+'当年度'!L13-'前年度'!L13</f>
        <v>231375</v>
      </c>
      <c r="M13" s="38">
        <f>+'当年度'!M13-'前年度'!M13</f>
        <v>2.9000000000000004</v>
      </c>
      <c r="N13" s="35">
        <f>+'当年度'!N13-'前年度'!N13</f>
        <v>-20466</v>
      </c>
      <c r="O13" s="34">
        <f>+'当年度'!O13-'前年度'!O13</f>
        <v>-3289</v>
      </c>
    </row>
    <row r="14" spans="2:15" ht="21.75" customHeight="1">
      <c r="B14" s="59" t="s">
        <v>22</v>
      </c>
      <c r="C14" s="35">
        <f>+'当年度'!C14-'前年度'!C14</f>
        <v>-383607</v>
      </c>
      <c r="D14" s="35">
        <f>+'当年度'!D14-'前年度'!D14</f>
        <v>-440769</v>
      </c>
      <c r="E14" s="35">
        <f>+'当年度'!E14-'前年度'!E14</f>
        <v>57162</v>
      </c>
      <c r="F14" s="35">
        <f>+'当年度'!F14-'前年度'!F14</f>
        <v>62407</v>
      </c>
      <c r="G14" s="35">
        <f>+'当年度'!G14-'前年度'!G14</f>
        <v>-5245</v>
      </c>
      <c r="H14" s="35">
        <f>+'当年度'!H14-'前年度'!H14</f>
        <v>455224</v>
      </c>
      <c r="I14" s="35">
        <f>+'当年度'!I14-'前年度'!I14</f>
        <v>11761</v>
      </c>
      <c r="J14" s="35">
        <f>+'当年度'!J14-'前年度'!J14</f>
        <v>0</v>
      </c>
      <c r="K14" s="35">
        <f>+'当年度'!K14-'前年度'!K14</f>
        <v>-1337500</v>
      </c>
      <c r="L14" s="35">
        <f>+'当年度'!L14-'前年度'!L14</f>
        <v>1804485</v>
      </c>
      <c r="M14" s="38">
        <f>+'当年度'!M14-'前年度'!M14</f>
        <v>-0.09999999999999964</v>
      </c>
      <c r="N14" s="35">
        <f>+'当年度'!N14-'前年度'!N14</f>
        <v>181160</v>
      </c>
      <c r="O14" s="34">
        <f>+'当年度'!O14-'前年度'!O14</f>
        <v>-14159</v>
      </c>
    </row>
    <row r="15" spans="2:15" ht="21.75" customHeight="1">
      <c r="B15" s="59" t="s">
        <v>23</v>
      </c>
      <c r="C15" s="35">
        <f>+'当年度'!C15-'前年度'!C15</f>
        <v>-499456</v>
      </c>
      <c r="D15" s="35">
        <f>+'当年度'!D15-'前年度'!D15</f>
        <v>-581585</v>
      </c>
      <c r="E15" s="35">
        <f>+'当年度'!E15-'前年度'!E15</f>
        <v>82129</v>
      </c>
      <c r="F15" s="35">
        <f>+'当年度'!F15-'前年度'!F15</f>
        <v>-17617</v>
      </c>
      <c r="G15" s="35">
        <f>+'当年度'!G15-'前年度'!G15</f>
        <v>99746</v>
      </c>
      <c r="H15" s="35">
        <f>+'当年度'!H15-'前年度'!H15</f>
        <v>114537</v>
      </c>
      <c r="I15" s="35">
        <f>+'当年度'!I15-'前年度'!I15</f>
        <v>-114</v>
      </c>
      <c r="J15" s="35">
        <f>+'当年度'!J15-'前年度'!J15</f>
        <v>-67969</v>
      </c>
      <c r="K15" s="35">
        <f>+'当年度'!K15-'前年度'!K15</f>
        <v>0</v>
      </c>
      <c r="L15" s="35">
        <f>+'当年度'!L15-'前年度'!L15</f>
        <v>46454</v>
      </c>
      <c r="M15" s="38">
        <f>+'当年度'!M15-'前年度'!M15</f>
        <v>1.5</v>
      </c>
      <c r="N15" s="35">
        <f>+'当年度'!N15-'前年度'!N15</f>
        <v>71689</v>
      </c>
      <c r="O15" s="34">
        <f>+'当年度'!O15-'前年度'!O15</f>
        <v>17362</v>
      </c>
    </row>
    <row r="16" spans="2:15" ht="21.75" customHeight="1">
      <c r="B16" s="59" t="s">
        <v>24</v>
      </c>
      <c r="C16" s="35">
        <f>+'当年度'!C16-'前年度'!C16</f>
        <v>153169</v>
      </c>
      <c r="D16" s="35">
        <f>+'当年度'!D16-'前年度'!D16</f>
        <v>311554</v>
      </c>
      <c r="E16" s="35">
        <f>+'当年度'!E16-'前年度'!E16</f>
        <v>-158385</v>
      </c>
      <c r="F16" s="35">
        <f>+'当年度'!F16-'前年度'!F16</f>
        <v>-68724</v>
      </c>
      <c r="G16" s="35">
        <f>+'当年度'!G16-'前年度'!G16</f>
        <v>-89661</v>
      </c>
      <c r="H16" s="35">
        <f>+'当年度'!H16-'前年度'!H16</f>
        <v>-297842</v>
      </c>
      <c r="I16" s="35">
        <f>+'当年度'!I16-'前年度'!I16</f>
        <v>-818</v>
      </c>
      <c r="J16" s="35">
        <f>+'当年度'!J16-'前年度'!J16</f>
        <v>120299</v>
      </c>
      <c r="K16" s="35">
        <f>+'当年度'!K16-'前年度'!K16</f>
        <v>300000</v>
      </c>
      <c r="L16" s="35">
        <f>+'当年度'!L16-'前年度'!L16</f>
        <v>-478361</v>
      </c>
      <c r="M16" s="38">
        <f>+'当年度'!M16-'前年度'!M16</f>
        <v>-1.2000000000000002</v>
      </c>
      <c r="N16" s="35">
        <f>+'当年度'!N16-'前年度'!N16</f>
        <v>-22511</v>
      </c>
      <c r="O16" s="34">
        <f>+'当年度'!O16-'前年度'!O16</f>
        <v>1837</v>
      </c>
    </row>
    <row r="17" spans="2:15" ht="21.75" customHeight="1">
      <c r="B17" s="59" t="s">
        <v>42</v>
      </c>
      <c r="C17" s="35">
        <f>+'当年度'!C17-'前年度'!C17</f>
        <v>4612618</v>
      </c>
      <c r="D17" s="35">
        <f>+'当年度'!D17-'前年度'!D17</f>
        <v>4427149</v>
      </c>
      <c r="E17" s="35">
        <f>+'当年度'!E17-'前年度'!E17</f>
        <v>185469</v>
      </c>
      <c r="F17" s="35">
        <f>+'当年度'!F17-'前年度'!F17</f>
        <v>-22220</v>
      </c>
      <c r="G17" s="35">
        <f>+'当年度'!G17-'前年度'!G17</f>
        <v>207689</v>
      </c>
      <c r="H17" s="35">
        <f>+'当年度'!H17-'前年度'!H17</f>
        <v>453439</v>
      </c>
      <c r="I17" s="35">
        <f>+'当年度'!I17-'前年度'!I17</f>
        <v>-806038</v>
      </c>
      <c r="J17" s="35">
        <f>+'当年度'!J17-'前年度'!J17</f>
        <v>0</v>
      </c>
      <c r="K17" s="35">
        <f>+'当年度'!K17-'前年度'!K17</f>
        <v>3000000</v>
      </c>
      <c r="L17" s="35">
        <f>+'当年度'!L17-'前年度'!L17</f>
        <v>-3352599</v>
      </c>
      <c r="M17" s="38">
        <f>+'当年度'!M17-'前年度'!M17</f>
        <v>0.8000000000000007</v>
      </c>
      <c r="N17" s="35">
        <f>+'当年度'!N17-'前年度'!N17</f>
        <v>875698</v>
      </c>
      <c r="O17" s="34">
        <f>+'当年度'!O17-'前年度'!O17</f>
        <v>-286185</v>
      </c>
    </row>
    <row r="18" spans="2:15" ht="21.75" customHeight="1">
      <c r="B18" s="60" t="s">
        <v>43</v>
      </c>
      <c r="C18" s="35">
        <f>+'当年度'!C18-'前年度'!C18</f>
        <v>4045815</v>
      </c>
      <c r="D18" s="35">
        <f>+'当年度'!D18-'前年度'!D18</f>
        <v>4270377</v>
      </c>
      <c r="E18" s="35">
        <f>+'当年度'!E18-'前年度'!E18</f>
        <v>-224562</v>
      </c>
      <c r="F18" s="35">
        <f>+'当年度'!F18-'前年度'!F18</f>
        <v>-315455</v>
      </c>
      <c r="G18" s="35">
        <f>+'当年度'!G18-'前年度'!G18</f>
        <v>90893</v>
      </c>
      <c r="H18" s="35">
        <f>+'当年度'!H18-'前年度'!H18</f>
        <v>138996</v>
      </c>
      <c r="I18" s="35">
        <f>+'当年度'!I18-'前年度'!I18</f>
        <v>265474</v>
      </c>
      <c r="J18" s="35">
        <f>+'当年度'!J18-'前年度'!J18</f>
        <v>5545</v>
      </c>
      <c r="K18" s="35">
        <f>+'当年度'!K18-'前年度'!K18</f>
        <v>-399861</v>
      </c>
      <c r="L18" s="35">
        <f>+'当年度'!L18-'前年度'!L18</f>
        <v>809876</v>
      </c>
      <c r="M18" s="38">
        <f>+'当年度'!M18-'前年度'!M18</f>
        <v>0.5</v>
      </c>
      <c r="N18" s="35">
        <f>+'当年度'!N18-'前年度'!N18</f>
        <v>222171</v>
      </c>
      <c r="O18" s="34">
        <f>+'当年度'!O18-'前年度'!O18</f>
        <v>770</v>
      </c>
    </row>
    <row r="19" spans="2:15" ht="21.75" customHeight="1">
      <c r="B19" s="61" t="s">
        <v>44</v>
      </c>
      <c r="C19" s="36">
        <f>+'当年度'!C19-'前年度'!C19</f>
        <v>2200530</v>
      </c>
      <c r="D19" s="36">
        <f>+'当年度'!D19-'前年度'!D19</f>
        <v>2020078</v>
      </c>
      <c r="E19" s="36">
        <f>+'当年度'!E19-'前年度'!E19</f>
        <v>180452</v>
      </c>
      <c r="F19" s="36">
        <f>+'当年度'!F19-'前年度'!F19</f>
        <v>288028</v>
      </c>
      <c r="G19" s="36">
        <f>+'当年度'!G19-'前年度'!G19</f>
        <v>-107576</v>
      </c>
      <c r="H19" s="36">
        <f>+'当年度'!H19-'前年度'!H19</f>
        <v>-113015</v>
      </c>
      <c r="I19" s="36">
        <f>+'当年度'!I19-'前年度'!I19</f>
        <v>413607</v>
      </c>
      <c r="J19" s="36">
        <f>+'当年度'!J19-'前年度'!J19</f>
        <v>7527</v>
      </c>
      <c r="K19" s="36">
        <f>+'当年度'!K19-'前年度'!K19</f>
        <v>-300000</v>
      </c>
      <c r="L19" s="36">
        <f>+'当年度'!L19-'前年度'!L19</f>
        <v>608119</v>
      </c>
      <c r="M19" s="39">
        <f>+'当年度'!M19-'前年度'!M19</f>
        <v>-0.3999999999999999</v>
      </c>
      <c r="N19" s="36">
        <f>+'当年度'!N19-'前年度'!N19</f>
        <v>295089</v>
      </c>
      <c r="O19" s="36">
        <f>+'当年度'!O19-'前年度'!O19</f>
        <v>152437</v>
      </c>
    </row>
    <row r="20" spans="2:15" ht="21.75" customHeight="1">
      <c r="B20" s="60" t="s">
        <v>25</v>
      </c>
      <c r="C20" s="35">
        <f>+'当年度'!C20-'前年度'!C20</f>
        <v>150827</v>
      </c>
      <c r="D20" s="35">
        <f>+'当年度'!D20-'前年度'!D20</f>
        <v>94924</v>
      </c>
      <c r="E20" s="35">
        <f>+'当年度'!E20-'前年度'!E20</f>
        <v>55903</v>
      </c>
      <c r="F20" s="35">
        <f>+'当年度'!F20-'前年度'!F20</f>
        <v>-2530</v>
      </c>
      <c r="G20" s="35">
        <f>+'当年度'!G20-'前年度'!G20</f>
        <v>58433</v>
      </c>
      <c r="H20" s="35">
        <f>+'当年度'!H20-'前年度'!H20</f>
        <v>87764</v>
      </c>
      <c r="I20" s="35">
        <f>+'当年度'!I20-'前年度'!I20</f>
        <v>-110233</v>
      </c>
      <c r="J20" s="35">
        <f>+'当年度'!J20-'前年度'!J20</f>
        <v>0</v>
      </c>
      <c r="K20" s="35">
        <f>+'当年度'!K20-'前年度'!K20</f>
        <v>0</v>
      </c>
      <c r="L20" s="35">
        <f>+'当年度'!L20-'前年度'!L20</f>
        <v>-22469</v>
      </c>
      <c r="M20" s="38">
        <f>+'当年度'!M20-'前年度'!M20</f>
        <v>2.7</v>
      </c>
      <c r="N20" s="35">
        <f>+'当年度'!N20-'前年度'!N20</f>
        <v>21647</v>
      </c>
      <c r="O20" s="34">
        <f>+'当年度'!O20-'前年度'!O20</f>
        <v>-11012</v>
      </c>
    </row>
    <row r="21" spans="2:15" ht="21.75" customHeight="1">
      <c r="B21" s="59" t="s">
        <v>26</v>
      </c>
      <c r="C21" s="35">
        <f>+'当年度'!C21-'前年度'!C21</f>
        <v>139938</v>
      </c>
      <c r="D21" s="35">
        <f>+'当年度'!D21-'前年度'!D21</f>
        <v>-92735</v>
      </c>
      <c r="E21" s="35">
        <f>+'当年度'!E21-'前年度'!E21</f>
        <v>232673</v>
      </c>
      <c r="F21" s="35">
        <f>+'当年度'!F21-'前年度'!F21</f>
        <v>4685</v>
      </c>
      <c r="G21" s="35">
        <f>+'当年度'!G21-'前年度'!G21</f>
        <v>227988</v>
      </c>
      <c r="H21" s="35">
        <f>+'当年度'!H21-'前年度'!H21</f>
        <v>207175</v>
      </c>
      <c r="I21" s="35">
        <f>+'当年度'!I21-'前年度'!I21</f>
        <v>46</v>
      </c>
      <c r="J21" s="35">
        <f>+'当年度'!J21-'前年度'!J21</f>
        <v>0</v>
      </c>
      <c r="K21" s="35">
        <f>+'当年度'!K21-'前年度'!K21</f>
        <v>0</v>
      </c>
      <c r="L21" s="35">
        <f>+'当年度'!L21-'前年度'!L21</f>
        <v>207221</v>
      </c>
      <c r="M21" s="38">
        <f>+'当年度'!M21-'前年度'!M21</f>
        <v>4.200000000000001</v>
      </c>
      <c r="N21" s="35">
        <f>+'当年度'!N21-'前年度'!N21</f>
        <v>16133</v>
      </c>
      <c r="O21" s="34">
        <f>+'当年度'!O21-'前年度'!O21</f>
        <v>-5598</v>
      </c>
    </row>
    <row r="22" spans="2:15" ht="21.75" customHeight="1">
      <c r="B22" s="59" t="s">
        <v>27</v>
      </c>
      <c r="C22" s="35">
        <f>+'当年度'!C22-'前年度'!C22</f>
        <v>-154386</v>
      </c>
      <c r="D22" s="35">
        <f>+'当年度'!D22-'前年度'!D22</f>
        <v>-110042</v>
      </c>
      <c r="E22" s="35">
        <f>+'当年度'!E22-'前年度'!E22</f>
        <v>-44344</v>
      </c>
      <c r="F22" s="35">
        <f>+'当年度'!F22-'前年度'!F22</f>
        <v>-131536</v>
      </c>
      <c r="G22" s="35">
        <f>+'当年度'!G22-'前年度'!G22</f>
        <v>87192</v>
      </c>
      <c r="H22" s="35">
        <f>+'当年度'!H22-'前年度'!H22</f>
        <v>-176227</v>
      </c>
      <c r="I22" s="35">
        <f>+'当年度'!I22-'前年度'!I22</f>
        <v>-96</v>
      </c>
      <c r="J22" s="35">
        <f>+'当年度'!J22-'前年度'!J22</f>
        <v>0</v>
      </c>
      <c r="K22" s="35">
        <f>+'当年度'!K22-'前年度'!K22</f>
        <v>-300000</v>
      </c>
      <c r="L22" s="35">
        <f>+'当年度'!L22-'前年度'!L22</f>
        <v>123677</v>
      </c>
      <c r="M22" s="38">
        <f>+'当年度'!M22-'前年度'!M22</f>
        <v>1.0999999999999996</v>
      </c>
      <c r="N22" s="35">
        <f>+'当年度'!N22-'前年度'!N22</f>
        <v>52613</v>
      </c>
      <c r="O22" s="34">
        <f>+'当年度'!O22-'前年度'!O22</f>
        <v>26272</v>
      </c>
    </row>
    <row r="23" spans="2:15" ht="21.75" customHeight="1">
      <c r="B23" s="59" t="s">
        <v>28</v>
      </c>
      <c r="C23" s="35">
        <f>+'当年度'!C23-'前年度'!C23</f>
        <v>-93601</v>
      </c>
      <c r="D23" s="35">
        <f>+'当年度'!D23-'前年度'!D23</f>
        <v>-200854</v>
      </c>
      <c r="E23" s="35">
        <f>+'当年度'!E23-'前年度'!E23</f>
        <v>107253</v>
      </c>
      <c r="F23" s="35">
        <f>+'当年度'!F23-'前年度'!F23</f>
        <v>34828</v>
      </c>
      <c r="G23" s="35">
        <f>+'当年度'!G23-'前年度'!G23</f>
        <v>72425</v>
      </c>
      <c r="H23" s="35">
        <f>+'当年度'!H23-'前年度'!H23</f>
        <v>74642</v>
      </c>
      <c r="I23" s="35">
        <f>+'当年度'!I23-'前年度'!I23</f>
        <v>-209566</v>
      </c>
      <c r="J23" s="35">
        <f>+'当年度'!J23-'前年度'!J23</f>
        <v>0</v>
      </c>
      <c r="K23" s="35">
        <f>+'当年度'!K23-'前年度'!K23</f>
        <v>-10000</v>
      </c>
      <c r="L23" s="35">
        <f>+'当年度'!L23-'前年度'!L23</f>
        <v>-124924</v>
      </c>
      <c r="M23" s="38">
        <f>+'当年度'!M23-'前年度'!M23</f>
        <v>2.3999999999999995</v>
      </c>
      <c r="N23" s="35">
        <f>+'当年度'!N23-'前年度'!N23</f>
        <v>74252</v>
      </c>
      <c r="O23" s="34">
        <f>+'当年度'!O23-'前年度'!O23</f>
        <v>-29492</v>
      </c>
    </row>
    <row r="24" spans="2:15" ht="21.75" customHeight="1">
      <c r="B24" s="59" t="s">
        <v>29</v>
      </c>
      <c r="C24" s="35">
        <f>+'当年度'!C24-'前年度'!C24</f>
        <v>-131795</v>
      </c>
      <c r="D24" s="35">
        <f>+'当年度'!D24-'前年度'!D24</f>
        <v>-106337</v>
      </c>
      <c r="E24" s="35">
        <f>+'当年度'!E24-'前年度'!E24</f>
        <v>-25458</v>
      </c>
      <c r="F24" s="35">
        <f>+'当年度'!F24-'前年度'!F24</f>
        <v>11500</v>
      </c>
      <c r="G24" s="35">
        <f>+'当年度'!G24-'前年度'!G24</f>
        <v>-36958</v>
      </c>
      <c r="H24" s="35">
        <f>+'当年度'!H24-'前年度'!H24</f>
        <v>-38002</v>
      </c>
      <c r="I24" s="35">
        <f>+'当年度'!I24-'前年度'!I24</f>
        <v>221751</v>
      </c>
      <c r="J24" s="35">
        <f>+'当年度'!J24-'前年度'!J24</f>
        <v>0</v>
      </c>
      <c r="K24" s="35">
        <f>+'当年度'!K24-'前年度'!K24</f>
        <v>0</v>
      </c>
      <c r="L24" s="35">
        <f>+'当年度'!L24-'前年度'!L24</f>
        <v>183749</v>
      </c>
      <c r="M24" s="38">
        <f>+'当年度'!M24-'前年度'!M24</f>
        <v>-0.6000000000000005</v>
      </c>
      <c r="N24" s="35">
        <f>+'当年度'!N24-'前年度'!N24</f>
        <v>-180308</v>
      </c>
      <c r="O24" s="34">
        <f>+'当年度'!O24-'前年度'!O24</f>
        <v>-65814</v>
      </c>
    </row>
    <row r="25" spans="2:15" ht="21.75" customHeight="1">
      <c r="B25" s="59" t="s">
        <v>30</v>
      </c>
      <c r="C25" s="35">
        <f>+'当年度'!C25-'前年度'!C25</f>
        <v>357002</v>
      </c>
      <c r="D25" s="35">
        <f>+'当年度'!D25-'前年度'!D25</f>
        <v>844220</v>
      </c>
      <c r="E25" s="35">
        <f>+'当年度'!E25-'前年度'!E25</f>
        <v>-487218</v>
      </c>
      <c r="F25" s="35">
        <f>+'当年度'!F25-'前年度'!F25</f>
        <v>-332053</v>
      </c>
      <c r="G25" s="35">
        <f>+'当年度'!G25-'前年度'!G25</f>
        <v>-155165</v>
      </c>
      <c r="H25" s="35">
        <f>+'当年度'!H25-'前年度'!H25</f>
        <v>-245609</v>
      </c>
      <c r="I25" s="35">
        <f>+'当年度'!I25-'前年度'!I25</f>
        <v>135213</v>
      </c>
      <c r="J25" s="35">
        <f>+'当年度'!J25-'前年度'!J25</f>
        <v>2483</v>
      </c>
      <c r="K25" s="35">
        <f>+'当年度'!K25-'前年度'!K25</f>
        <v>0</v>
      </c>
      <c r="L25" s="35">
        <f>+'当年度'!L25-'前年度'!L25</f>
        <v>-107913</v>
      </c>
      <c r="M25" s="38">
        <f>+'当年度'!M25-'前年度'!M25</f>
        <v>-3</v>
      </c>
      <c r="N25" s="35">
        <f>+'当年度'!N25-'前年度'!N25</f>
        <v>63739</v>
      </c>
      <c r="O25" s="34">
        <f>+'当年度'!O25-'前年度'!O25</f>
        <v>-92351</v>
      </c>
    </row>
    <row r="26" spans="2:15" ht="21.75" customHeight="1">
      <c r="B26" s="59" t="s">
        <v>31</v>
      </c>
      <c r="C26" s="35">
        <f>+'当年度'!C26-'前年度'!C26</f>
        <v>1361077</v>
      </c>
      <c r="D26" s="35">
        <f>+'当年度'!D26-'前年度'!D26</f>
        <v>1065609</v>
      </c>
      <c r="E26" s="35">
        <f>+'当年度'!E26-'前年度'!E26</f>
        <v>295468</v>
      </c>
      <c r="F26" s="35">
        <f>+'当年度'!F26-'前年度'!F26</f>
        <v>169020</v>
      </c>
      <c r="G26" s="35">
        <f>+'当年度'!G26-'前年度'!G26</f>
        <v>126448</v>
      </c>
      <c r="H26" s="35">
        <f>+'当年度'!H26-'前年度'!H26</f>
        <v>145036</v>
      </c>
      <c r="I26" s="35">
        <f>+'当年度'!I26-'前年度'!I26</f>
        <v>379422</v>
      </c>
      <c r="J26" s="35">
        <f>+'当年度'!J26-'前年度'!J26</f>
        <v>0</v>
      </c>
      <c r="K26" s="35">
        <f>+'当年度'!K26-'前年度'!K26</f>
        <v>168607</v>
      </c>
      <c r="L26" s="35">
        <f>+'当年度'!L26-'前年度'!L26</f>
        <v>355851</v>
      </c>
      <c r="M26" s="38">
        <f>+'当年度'!M26-'前年度'!M26</f>
        <v>2.299999999999999</v>
      </c>
      <c r="N26" s="35">
        <f>+'当年度'!N26-'前年度'!N26</f>
        <v>60609</v>
      </c>
      <c r="O26" s="34">
        <f>+'当年度'!O26-'前年度'!O26</f>
        <v>3378</v>
      </c>
    </row>
    <row r="27" spans="2:15" ht="21.75" customHeight="1">
      <c r="B27" s="59" t="s">
        <v>32</v>
      </c>
      <c r="C27" s="35">
        <f>+'当年度'!C27-'前年度'!C27</f>
        <v>16777</v>
      </c>
      <c r="D27" s="35">
        <f>+'当年度'!D27-'前年度'!D27</f>
        <v>118733</v>
      </c>
      <c r="E27" s="35">
        <f>+'当年度'!E27-'前年度'!E27</f>
        <v>-101956</v>
      </c>
      <c r="F27" s="35">
        <f>+'当年度'!F27-'前年度'!F27</f>
        <v>-56792</v>
      </c>
      <c r="G27" s="35">
        <f>+'当年度'!G27-'前年度'!G27</f>
        <v>-45164</v>
      </c>
      <c r="H27" s="35">
        <f>+'当年度'!H27-'前年度'!H27</f>
        <v>-65760</v>
      </c>
      <c r="I27" s="35">
        <f>+'当年度'!I27-'前年度'!I27</f>
        <v>232566</v>
      </c>
      <c r="J27" s="35">
        <f>+'当年度'!J27-'前年度'!J27</f>
        <v>0</v>
      </c>
      <c r="K27" s="35">
        <f>+'当年度'!K27-'前年度'!K27</f>
        <v>0</v>
      </c>
      <c r="L27" s="35">
        <f>+'当年度'!L27-'前年度'!L27</f>
        <v>166806</v>
      </c>
      <c r="M27" s="38">
        <f>+'当年度'!M27-'前年度'!M27</f>
        <v>-0.8999999999999999</v>
      </c>
      <c r="N27" s="35">
        <f>+'当年度'!N27-'前年度'!N27</f>
        <v>10539</v>
      </c>
      <c r="O27" s="34">
        <f>+'当年度'!O27-'前年度'!O27</f>
        <v>-12369</v>
      </c>
    </row>
    <row r="28" spans="2:15" ht="21.75" customHeight="1">
      <c r="B28" s="59" t="s">
        <v>33</v>
      </c>
      <c r="C28" s="35">
        <f>+'当年度'!C28-'前年度'!C28</f>
        <v>1630721</v>
      </c>
      <c r="D28" s="35">
        <f>+'当年度'!D28-'前年度'!D28</f>
        <v>1612534</v>
      </c>
      <c r="E28" s="35">
        <f>+'当年度'!E28-'前年度'!E28</f>
        <v>18187</v>
      </c>
      <c r="F28" s="35">
        <f>+'当年度'!F28-'前年度'!F28</f>
        <v>-7837</v>
      </c>
      <c r="G28" s="35">
        <f>+'当年度'!G28-'前年度'!G28</f>
        <v>26024</v>
      </c>
      <c r="H28" s="35">
        <f>+'当年度'!H28-'前年度'!H28</f>
        <v>3726</v>
      </c>
      <c r="I28" s="35">
        <f>+'当年度'!I28-'前年度'!I28</f>
        <v>-50353</v>
      </c>
      <c r="J28" s="35">
        <f>+'当年度'!J28-'前年度'!J28</f>
        <v>0</v>
      </c>
      <c r="K28" s="35">
        <f>+'当年度'!K28-'前年度'!K28</f>
        <v>367826</v>
      </c>
      <c r="L28" s="35">
        <f>+'当年度'!L28-'前年度'!L28</f>
        <v>-414453</v>
      </c>
      <c r="M28" s="38">
        <f>+'当年度'!M28-'前年度'!M28</f>
        <v>0.6000000000000005</v>
      </c>
      <c r="N28" s="35">
        <f>+'当年度'!N28-'前年度'!N28</f>
        <v>21501</v>
      </c>
      <c r="O28" s="34">
        <f>+'当年度'!O28-'前年度'!O28</f>
        <v>40472</v>
      </c>
    </row>
    <row r="29" spans="2:15" ht="21.75" customHeight="1">
      <c r="B29" s="59" t="s">
        <v>34</v>
      </c>
      <c r="C29" s="35">
        <f>+'当年度'!C29-'前年度'!C29</f>
        <v>-122040</v>
      </c>
      <c r="D29" s="35">
        <f>+'当年度'!D29-'前年度'!D29</f>
        <v>-144112</v>
      </c>
      <c r="E29" s="35">
        <f>+'当年度'!E29-'前年度'!E29</f>
        <v>22072</v>
      </c>
      <c r="F29" s="35">
        <f>+'当年度'!F29-'前年度'!F29</f>
        <v>-17424</v>
      </c>
      <c r="G29" s="35">
        <f>+'当年度'!G29-'前年度'!G29</f>
        <v>39496</v>
      </c>
      <c r="H29" s="35">
        <f>+'当年度'!H29-'前年度'!H29</f>
        <v>25716</v>
      </c>
      <c r="I29" s="35">
        <f>+'当年度'!I29-'前年度'!I29</f>
        <v>18678</v>
      </c>
      <c r="J29" s="35">
        <f>+'当年度'!J29-'前年度'!J29</f>
        <v>0</v>
      </c>
      <c r="K29" s="35">
        <f>+'当年度'!K29-'前年度'!K29</f>
        <v>7847</v>
      </c>
      <c r="L29" s="35">
        <f>+'当年度'!L29-'前年度'!L29</f>
        <v>36547</v>
      </c>
      <c r="M29" s="38">
        <f>+'当年度'!M29-'前年度'!M29</f>
        <v>1.5999999999999996</v>
      </c>
      <c r="N29" s="35">
        <f>+'当年度'!N29-'前年度'!N29</f>
        <v>-23168</v>
      </c>
      <c r="O29" s="34">
        <f>+'当年度'!O29-'前年度'!O29</f>
        <v>-19160</v>
      </c>
    </row>
    <row r="30" spans="2:15" ht="21.75" customHeight="1">
      <c r="B30" s="59" t="s">
        <v>45</v>
      </c>
      <c r="C30" s="35">
        <f>+'当年度'!C30-'前年度'!C30</f>
        <v>55205</v>
      </c>
      <c r="D30" s="35">
        <f>+'当年度'!D30-'前年度'!D30</f>
        <v>139526</v>
      </c>
      <c r="E30" s="35">
        <f>+'当年度'!E30-'前年度'!E30</f>
        <v>-84321</v>
      </c>
      <c r="F30" s="35">
        <f>+'当年度'!F30-'前年度'!F30</f>
        <v>-53468</v>
      </c>
      <c r="G30" s="35">
        <f>+'当年度'!G30-'前年度'!G30</f>
        <v>-30853</v>
      </c>
      <c r="H30" s="35">
        <f>+'当年度'!H30-'前年度'!H30</f>
        <v>-29788</v>
      </c>
      <c r="I30" s="35">
        <f>+'当年度'!I30-'前年度'!I30</f>
        <v>65804</v>
      </c>
      <c r="J30" s="35">
        <f>+'当年度'!J30-'前年度'!J30</f>
        <v>0</v>
      </c>
      <c r="K30" s="35">
        <f>+'当年度'!K30-'前年度'!K30</f>
        <v>-20000</v>
      </c>
      <c r="L30" s="35">
        <f>+'当年度'!L30-'前年度'!L30</f>
        <v>56016</v>
      </c>
      <c r="M30" s="38">
        <f>+'当年度'!M30-'前年度'!M30</f>
        <v>-0.5999999999999996</v>
      </c>
      <c r="N30" s="35">
        <f>+'当年度'!N30-'前年度'!N30</f>
        <v>41213</v>
      </c>
      <c r="O30" s="34">
        <f>+'当年度'!O30-'前年度'!O30</f>
        <v>-11348</v>
      </c>
    </row>
    <row r="31" spans="2:15" ht="21.75" customHeight="1">
      <c r="B31" s="59" t="s">
        <v>46</v>
      </c>
      <c r="C31" s="35">
        <f>+'当年度'!C31-'前年度'!C31</f>
        <v>791037</v>
      </c>
      <c r="D31" s="35">
        <f>+'当年度'!D31-'前年度'!D31</f>
        <v>757434</v>
      </c>
      <c r="E31" s="35">
        <f>+'当年度'!E31-'前年度'!E31</f>
        <v>33603</v>
      </c>
      <c r="F31" s="35">
        <f>+'当年度'!F31-'前年度'!F31</f>
        <v>3689</v>
      </c>
      <c r="G31" s="35">
        <f>+'当年度'!G31-'前年度'!G31</f>
        <v>29914</v>
      </c>
      <c r="H31" s="35">
        <f>+'当年度'!H31-'前年度'!H31</f>
        <v>132961</v>
      </c>
      <c r="I31" s="35">
        <f>+'当年度'!I31-'前年度'!I31</f>
        <v>-5205</v>
      </c>
      <c r="J31" s="35">
        <f>+'当年度'!J31-'前年度'!J31</f>
        <v>18185</v>
      </c>
      <c r="K31" s="35">
        <f>+'当年度'!K31-'前年度'!K31</f>
        <v>0</v>
      </c>
      <c r="L31" s="35">
        <f>+'当年度'!L31-'前年度'!L31</f>
        <v>145941</v>
      </c>
      <c r="M31" s="38">
        <f>+'当年度'!M31-'前年度'!M31</f>
        <v>0.5</v>
      </c>
      <c r="N31" s="35">
        <f>+'当年度'!N31-'前年度'!N31</f>
        <v>8029</v>
      </c>
      <c r="O31" s="34">
        <f>+'当年度'!O31-'前年度'!O31</f>
        <v>-711</v>
      </c>
    </row>
    <row r="32" spans="2:15" ht="21.75" customHeight="1">
      <c r="B32" s="59" t="s">
        <v>47</v>
      </c>
      <c r="C32" s="35">
        <f>+'当年度'!C32-'前年度'!C32</f>
        <v>-952542</v>
      </c>
      <c r="D32" s="35">
        <f>+'当年度'!D32-'前年度'!D32</f>
        <v>-1011109</v>
      </c>
      <c r="E32" s="35">
        <f>+'当年度'!E32-'前年度'!E32</f>
        <v>58567</v>
      </c>
      <c r="F32" s="35">
        <f>+'当年度'!F32-'前年度'!F32</f>
        <v>21475</v>
      </c>
      <c r="G32" s="35">
        <f>+'当年度'!G32-'前年度'!G32</f>
        <v>37092</v>
      </c>
      <c r="H32" s="35">
        <f>+'当年度'!H32-'前年度'!H32</f>
        <v>-12492</v>
      </c>
      <c r="I32" s="35">
        <f>+'当年度'!I32-'前年度'!I32</f>
        <v>241522</v>
      </c>
      <c r="J32" s="35">
        <f>+'当年度'!J32-'前年度'!J32</f>
        <v>0</v>
      </c>
      <c r="K32" s="35">
        <f>+'当年度'!K32-'前年度'!K32</f>
        <v>209376</v>
      </c>
      <c r="L32" s="35">
        <f>+'当年度'!L32-'前年度'!L32</f>
        <v>19654</v>
      </c>
      <c r="M32" s="38">
        <f>+'当年度'!M32-'前年度'!M32</f>
        <v>0.6000000000000005</v>
      </c>
      <c r="N32" s="35">
        <f>+'当年度'!N32-'前年度'!N32</f>
        <v>25872</v>
      </c>
      <c r="O32" s="34">
        <f>+'当年度'!O32-'前年度'!O32</f>
        <v>-16210</v>
      </c>
    </row>
    <row r="33" spans="2:15" ht="21.75" customHeight="1">
      <c r="B33" s="59" t="s">
        <v>35</v>
      </c>
      <c r="C33" s="35">
        <f>+'当年度'!C33-'前年度'!C33</f>
        <v>-320122</v>
      </c>
      <c r="D33" s="35">
        <f>+'当年度'!D33-'前年度'!D33</f>
        <v>74355</v>
      </c>
      <c r="E33" s="35">
        <f>+'当年度'!E33-'前年度'!E33</f>
        <v>-394477</v>
      </c>
      <c r="F33" s="35">
        <f>+'当年度'!F33-'前年度'!F33</f>
        <v>-63049</v>
      </c>
      <c r="G33" s="35">
        <f>+'当年度'!G33-'前年度'!G33</f>
        <v>-331428</v>
      </c>
      <c r="H33" s="35">
        <f>+'当年度'!H33-'前年度'!H33</f>
        <v>-495929</v>
      </c>
      <c r="I33" s="35">
        <f>+'当年度'!I33-'前年度'!I33</f>
        <v>-2</v>
      </c>
      <c r="J33" s="35">
        <f>+'当年度'!J33-'前年度'!J33</f>
        <v>0</v>
      </c>
      <c r="K33" s="35">
        <f>+'当年度'!K33-'前年度'!K33</f>
        <v>-231894</v>
      </c>
      <c r="L33" s="35">
        <f>+'当年度'!L33-'前年度'!L33</f>
        <v>-264037</v>
      </c>
      <c r="M33" s="38">
        <f>+'当年度'!M33-'前年度'!M33</f>
        <v>-10.2</v>
      </c>
      <c r="N33" s="35">
        <f>+'当年度'!N33-'前年度'!N33</f>
        <v>-34551</v>
      </c>
      <c r="O33" s="34">
        <f>+'当年度'!O33-'前年度'!O33</f>
        <v>-5133</v>
      </c>
    </row>
    <row r="34" spans="2:15" ht="21.75" customHeight="1">
      <c r="B34" s="59" t="s">
        <v>36</v>
      </c>
      <c r="C34" s="35">
        <f>+'当年度'!C34-'前年度'!C34</f>
        <v>-394655</v>
      </c>
      <c r="D34" s="35">
        <f>+'当年度'!D34-'前年度'!D34</f>
        <v>-105947</v>
      </c>
      <c r="E34" s="35">
        <f>+'当年度'!E34-'前年度'!E34</f>
        <v>-288708</v>
      </c>
      <c r="F34" s="35">
        <f>+'当年度'!F34-'前年度'!F34</f>
        <v>-124636</v>
      </c>
      <c r="G34" s="35">
        <f>+'当年度'!G34-'前年度'!G34</f>
        <v>-164072</v>
      </c>
      <c r="H34" s="35">
        <f>+'当年度'!H34-'前年度'!H34</f>
        <v>-48240</v>
      </c>
      <c r="I34" s="35">
        <f>+'当年度'!I34-'前年度'!I34</f>
        <v>544</v>
      </c>
      <c r="J34" s="35">
        <f>+'当年度'!J34-'前年度'!J34</f>
        <v>0</v>
      </c>
      <c r="K34" s="35">
        <f>+'当年度'!K34-'前年度'!K34</f>
        <v>0</v>
      </c>
      <c r="L34" s="35">
        <f>+'当年度'!L34-'前年度'!L34</f>
        <v>-47696</v>
      </c>
      <c r="M34" s="38">
        <f>+'当年度'!M34-'前年度'!M34</f>
        <v>-4.2</v>
      </c>
      <c r="N34" s="35">
        <f>+'当年度'!N34-'前年度'!N34</f>
        <v>21566</v>
      </c>
      <c r="O34" s="34">
        <f>+'当年度'!O34-'前年度'!O34</f>
        <v>-22457</v>
      </c>
    </row>
    <row r="35" spans="2:15" ht="21.75" customHeight="1">
      <c r="B35" s="62" t="s">
        <v>37</v>
      </c>
      <c r="C35" s="29">
        <f>+'当年度'!C35-'前年度'!C35</f>
        <v>24081296</v>
      </c>
      <c r="D35" s="29">
        <f>+'当年度'!D35-'前年度'!D35</f>
        <v>22752292</v>
      </c>
      <c r="E35" s="29">
        <f>+'当年度'!E35-'前年度'!E35</f>
        <v>1329004</v>
      </c>
      <c r="F35" s="29">
        <f>+'当年度'!F35-'前年度'!F35</f>
        <v>-3164</v>
      </c>
      <c r="G35" s="29">
        <f>+'当年度'!G35-'前年度'!G35</f>
        <v>1332168</v>
      </c>
      <c r="H35" s="29">
        <f>+'当年度'!H35-'前年度'!H35</f>
        <v>5916908</v>
      </c>
      <c r="I35" s="29">
        <f>+'当年度'!I35-'前年度'!I35</f>
        <v>-1354020</v>
      </c>
      <c r="J35" s="29">
        <f>+'当年度'!J35-'前年度'!J35</f>
        <v>192943</v>
      </c>
      <c r="K35" s="29">
        <f>+'当年度'!K35-'前年度'!K35</f>
        <v>276400</v>
      </c>
      <c r="L35" s="29">
        <f>+'当年度'!L35-'前年度'!L35</f>
        <v>4479431</v>
      </c>
      <c r="M35" s="40">
        <f>+'当年度'!M35-'前年度'!M35</f>
        <v>0.39999999999999947</v>
      </c>
      <c r="N35" s="29">
        <f>+'当年度'!N35-'前年度'!N35</f>
        <v>4516980</v>
      </c>
      <c r="O35" s="30">
        <f>SUM(O6:O19)</f>
        <v>1623949</v>
      </c>
    </row>
    <row r="36" spans="2:15" ht="21.75" customHeight="1">
      <c r="B36" s="62" t="s">
        <v>52</v>
      </c>
      <c r="C36" s="29">
        <f>+'当年度'!C36-'前年度'!C36</f>
        <v>2333443</v>
      </c>
      <c r="D36" s="29">
        <f>+'当年度'!D36-'前年度'!D36</f>
        <v>2936199</v>
      </c>
      <c r="E36" s="29">
        <f>+'当年度'!E36-'前年度'!E36</f>
        <v>-602756</v>
      </c>
      <c r="F36" s="29">
        <f>+'当年度'!F36-'前年度'!F36</f>
        <v>-544128</v>
      </c>
      <c r="G36" s="29">
        <f>+'当年度'!G36-'前年度'!G36</f>
        <v>-58628</v>
      </c>
      <c r="H36" s="29">
        <f>+'当年度'!H36-'前年度'!H36</f>
        <v>-435027</v>
      </c>
      <c r="I36" s="29">
        <f>+'当年度'!I36-'前年度'!I36</f>
        <v>920091</v>
      </c>
      <c r="J36" s="29">
        <f>+'当年度'!J36-'前年度'!J36</f>
        <v>20668</v>
      </c>
      <c r="K36" s="29">
        <f>+'当年度'!K36-'前年度'!K36</f>
        <v>191762</v>
      </c>
      <c r="L36" s="29">
        <f>+'当年度'!L36-'前年度'!L36</f>
        <v>313970</v>
      </c>
      <c r="M36" s="40">
        <f>+'当年度'!M36-'前年度'!M36</f>
        <v>-0.20000000000000018</v>
      </c>
      <c r="N36" s="29">
        <f>+'当年度'!N36-'前年度'!N36</f>
        <v>179686</v>
      </c>
      <c r="O36" s="30">
        <f>SUM(O20:O34)</f>
        <v>-221533</v>
      </c>
    </row>
    <row r="37" spans="2:15" ht="21.75" customHeight="1">
      <c r="B37" s="62" t="s">
        <v>39</v>
      </c>
      <c r="C37" s="29">
        <f>+'当年度'!C37-'前年度'!C37</f>
        <v>26414739</v>
      </c>
      <c r="D37" s="29">
        <f>+'当年度'!D37-'前年度'!D37</f>
        <v>25688491</v>
      </c>
      <c r="E37" s="29">
        <f>+'当年度'!E37-'前年度'!E37</f>
        <v>726248</v>
      </c>
      <c r="F37" s="29">
        <f>+'当年度'!F37-'前年度'!F37</f>
        <v>-547292</v>
      </c>
      <c r="G37" s="29">
        <f>+'当年度'!G37-'前年度'!G37</f>
        <v>1273540</v>
      </c>
      <c r="H37" s="29">
        <f>+'当年度'!H37-'前年度'!H37</f>
        <v>5481881</v>
      </c>
      <c r="I37" s="29">
        <f>+'当年度'!I37-'前年度'!I37</f>
        <v>-433929</v>
      </c>
      <c r="J37" s="29">
        <f>+'当年度'!J37-'前年度'!J37</f>
        <v>213611</v>
      </c>
      <c r="K37" s="29">
        <f>+'当年度'!K37-'前年度'!K37</f>
        <v>468162</v>
      </c>
      <c r="L37" s="29">
        <f>+'当年度'!L37-'前年度'!L37</f>
        <v>4793401</v>
      </c>
      <c r="M37" s="40">
        <f>+'当年度'!M37-'前年度'!M37</f>
        <v>0.09999999999999964</v>
      </c>
      <c r="N37" s="29">
        <f>+'当年度'!N37-'前年度'!N37</f>
        <v>4696666</v>
      </c>
      <c r="O37" s="30">
        <f>SUM(O6:O34)</f>
        <v>1402416</v>
      </c>
    </row>
    <row r="38" spans="13:15" ht="17.25">
      <c r="M38" s="41" t="s">
        <v>40</v>
      </c>
      <c r="O38" s="11"/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8" r:id="rId1"/>
  <headerFooter alignWithMargins="0">
    <oddHeader>&amp;L&amp;"ＭＳ ゴシック,標準"&amp;24１ 決算収支の状況（対前年度増減額）</oddHeader>
  </headerFooter>
  <colBreaks count="1" manualBreakCount="1">
    <brk id="9" min="1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showZeros="0" view="pageBreakPreview" zoomScale="65" zoomScaleSheetLayoutView="65" zoomScalePageLayoutView="0" workbookViewId="0" topLeftCell="A1">
      <pane xSplit="2" ySplit="5" topLeftCell="C6" activePane="bottomRight" state="frozen"/>
      <selection pane="topLeft" activeCell="M28" sqref="M28"/>
      <selection pane="topRight" activeCell="M28" sqref="M28"/>
      <selection pane="bottomLeft" activeCell="M28" sqref="M28"/>
      <selection pane="bottomRight" activeCell="M28" sqref="M28"/>
    </sheetView>
  </sheetViews>
  <sheetFormatPr defaultColWidth="8.66015625" defaultRowHeight="18"/>
  <cols>
    <col min="1" max="1" width="0" style="9" hidden="1" customWidth="1"/>
    <col min="2" max="2" width="11.66015625" style="63" customWidth="1"/>
    <col min="3" max="4" width="13.66015625" style="0" customWidth="1"/>
    <col min="5" max="12" width="13.16015625" style="0" customWidth="1"/>
    <col min="13" max="13" width="12.66015625" style="0" customWidth="1"/>
    <col min="14" max="14" width="13.66015625" style="0" customWidth="1"/>
    <col min="15" max="15" width="13.16015625" style="0" customWidth="1"/>
  </cols>
  <sheetData>
    <row r="1" spans="1:2" s="64" customFormat="1" ht="17.25">
      <c r="A1" s="63"/>
      <c r="B1" s="53" t="s">
        <v>56</v>
      </c>
    </row>
    <row r="2" spans="1:15" s="64" customFormat="1" ht="17.25">
      <c r="A2" s="63"/>
      <c r="B2" s="75"/>
      <c r="C2" s="65"/>
      <c r="D2" s="65"/>
      <c r="E2" s="65"/>
      <c r="F2" s="65"/>
      <c r="G2" s="65"/>
      <c r="H2" s="65"/>
      <c r="I2" s="66"/>
      <c r="K2" s="65"/>
      <c r="L2" s="84"/>
      <c r="M2" s="65"/>
      <c r="N2" s="66"/>
      <c r="O2" s="66" t="s">
        <v>0</v>
      </c>
    </row>
    <row r="3" spans="1:15" s="64" customFormat="1" ht="17.25">
      <c r="A3" s="63"/>
      <c r="B3" s="76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9"/>
      <c r="O3" s="70"/>
    </row>
    <row r="4" spans="1:15" s="64" customFormat="1" ht="17.25">
      <c r="A4" s="63"/>
      <c r="B4" s="77"/>
      <c r="C4" s="71" t="s">
        <v>1</v>
      </c>
      <c r="D4" s="71" t="s">
        <v>2</v>
      </c>
      <c r="E4" s="71" t="s">
        <v>3</v>
      </c>
      <c r="F4" s="71" t="s">
        <v>4</v>
      </c>
      <c r="G4" s="71" t="s">
        <v>5</v>
      </c>
      <c r="H4" s="71" t="s">
        <v>6</v>
      </c>
      <c r="I4" s="71" t="s">
        <v>7</v>
      </c>
      <c r="J4" s="71" t="s">
        <v>8</v>
      </c>
      <c r="K4" s="71" t="s">
        <v>7</v>
      </c>
      <c r="L4" s="71" t="s">
        <v>9</v>
      </c>
      <c r="M4" s="71" t="s">
        <v>10</v>
      </c>
      <c r="N4" s="71" t="s">
        <v>11</v>
      </c>
      <c r="O4" s="71" t="s">
        <v>48</v>
      </c>
    </row>
    <row r="5" spans="1:15" s="64" customFormat="1" ht="17.25">
      <c r="A5" s="63"/>
      <c r="B5" s="78"/>
      <c r="C5" s="72"/>
      <c r="D5" s="72"/>
      <c r="E5" s="72"/>
      <c r="F5" s="73" t="s">
        <v>12</v>
      </c>
      <c r="G5" s="72"/>
      <c r="H5" s="72"/>
      <c r="I5" s="72"/>
      <c r="J5" s="72"/>
      <c r="K5" s="73" t="s">
        <v>13</v>
      </c>
      <c r="L5" s="73" t="s">
        <v>14</v>
      </c>
      <c r="M5" s="72"/>
      <c r="N5" s="72"/>
      <c r="O5" s="74" t="s">
        <v>49</v>
      </c>
    </row>
    <row r="6" spans="2:15" ht="21.75" customHeight="1">
      <c r="B6" s="79" t="s">
        <v>15</v>
      </c>
      <c r="C6" s="42">
        <f>IF(AND('当年度'!C6=0,'前年度'!C6=0),"",IF('前年度'!C6=0,"皆増",IF('当年度'!C6=0,"皆減",ROUND('増減額'!C6/'前年度'!C6*100,1))))</f>
        <v>5.4</v>
      </c>
      <c r="D6" s="42">
        <f>IF(AND('当年度'!D6=0,'前年度'!D6=0),"",IF('前年度'!D6=0,"皆増",IF('当年度'!D6=0,"皆減",ROUND('増減額'!D6/'前年度'!D6*100,1))))</f>
        <v>5.2</v>
      </c>
      <c r="E6" s="42">
        <f>IF(AND('当年度'!E6=0,'前年度'!E6=0),"",IF('前年度'!E6=0,"皆増",IF('当年度'!E6=0,"皆減",IF(AND('前年度'!E6&lt;0,'増減額'!E6&gt;0),"黒字転換",ROUND('増減額'!E6/'前年度'!E6*100,1)))))</f>
        <v>16.8</v>
      </c>
      <c r="F6" s="42">
        <f>IF(AND('当年度'!F6=0,'前年度'!F6=0),"",IF('前年度'!F6=0,"皆増",IF('当年度'!F6=0,"皆減",IF(AND('前年度'!F6&lt;0,'増減額'!F6&gt;0),"黒字転換 ",ROUND('増減額'!F6/'前年度'!F6*100,1)))))</f>
        <v>7.1</v>
      </c>
      <c r="G6" s="42">
        <f>IF(AND('当年度'!G6=0,'前年度'!G6=0),"",IF('前年度'!G6=0,"皆増",IF('当年度'!G6=0,"皆減",IF(AND('前年度'!G6&lt;0,'増減額'!G6&gt;0),"黒字転換 ",ROUND('増減額'!G6/'前年度'!G6*100,1)))))</f>
        <v>20</v>
      </c>
      <c r="H6" s="42" t="str">
        <f>IF(AND('当年度'!H6=0,'前年度'!H6=0),"",IF('前年度'!H6=0,"皆増",IF('当年度'!H6=0,"皆減",IF(AND('前年度'!H6&lt;0,'増減額'!H6&gt;0),"黒字転換 ",ROUND('増減額'!H6/'前年度'!H6*100,1)))))</f>
        <v>黒字転換 </v>
      </c>
      <c r="I6" s="42">
        <f>IF(AND('当年度'!I6=0,'前年度'!I6=0),"",IF('前年度'!I6=0,"皆増",IF('当年度'!I6=0,"皆減",ROUND('増減額'!I6/'前年度'!I6*100,1))))</f>
        <v>-51.9</v>
      </c>
      <c r="J6" s="42">
        <f>IF(AND('当年度'!J6=0,'前年度'!J6=0),"",IF('前年度'!J6=0,"皆増 ",IF('当年度'!J6=0,"皆減 ",ROUND('増減額'!J6/'前年度'!J6*100,1))))</f>
        <v>7323.7</v>
      </c>
      <c r="K6" s="42">
        <f>IF(AND('当年度'!K6=0,'前年度'!K6=0),"",IF('前年度'!K6=0,"皆増 ",IF('当年度'!K6=0,"皆減 ",ROUND('増減額'!K6/'前年度'!K6*100,1))))</f>
        <v>-87.3</v>
      </c>
      <c r="L6" s="42" t="str">
        <f>IF(AND('当年度'!L6=0,'前年度'!L6=0),"",IF('前年度'!L6=0,"皆増",IF('当年度'!L6=0,"皆減",IF(AND('前年度'!L6&lt;0,'増減額'!L6&gt;0),"黒字転換 ",ROUND('増減額'!L6/'前年度'!L6*100,1)))))</f>
        <v>黒字転換 </v>
      </c>
      <c r="M6" s="42">
        <f>'当年度'!M6-'前年度'!M6</f>
        <v>0.5</v>
      </c>
      <c r="N6" s="42">
        <f>IF(AND('当年度'!N6=0,'前年度'!N6=0),"",IF('前年度'!N6=0,"皆増",IF('当年度'!N6=0,"皆減",ROUND('増減額'!N6/'前年度'!N6*100,1))))</f>
        <v>0.8</v>
      </c>
      <c r="O6" s="42">
        <f>IF(AND('当年度'!O6=0,'前年度'!O6=0),"",IF('前年度'!O6=0,"皆増",IF('当年度'!O6=0,"皆減",ROUND('増減額'!O6/'前年度'!O6*100,1))))</f>
        <v>5.4</v>
      </c>
    </row>
    <row r="7" spans="2:15" ht="21.75" customHeight="1">
      <c r="B7" s="80" t="s">
        <v>41</v>
      </c>
      <c r="C7" s="42">
        <f>IF(AND('当年度'!C7=0,'前年度'!C7=0),"",IF('前年度'!C7=0,"皆増",IF('当年度'!C7=0,"皆減",ROUND('増減額'!C7/'前年度'!C7*100,1))))</f>
        <v>3.3</v>
      </c>
      <c r="D7" s="42">
        <f>IF(AND('当年度'!D7=0,'前年度'!D7=0),"",IF('前年度'!D7=0,"皆増",IF('当年度'!D7=0,"皆減",ROUND('増減額'!D7/'前年度'!D7*100,1))))</f>
        <v>3</v>
      </c>
      <c r="E7" s="42">
        <f>IF(AND('当年度'!E7=0,'前年度'!E7=0),"",IF('前年度'!E7=0,"皆増",IF('当年度'!E7=0,"皆減",IF(AND('前年度'!E7&lt;0,'増減額'!E7&gt;0),"黒字転換",ROUND('増減額'!E7/'前年度'!E7*100,1)))))</f>
        <v>15.4</v>
      </c>
      <c r="F7" s="42">
        <f>IF(AND('当年度'!F7=0,'前年度'!F7=0),"",IF('前年度'!F7=0,"皆増",IF('当年度'!F7=0,"皆減",IF(AND('前年度'!F7&lt;0,'増減額'!F7&gt;0),"黒字転換 ",ROUND('増減額'!F7/'前年度'!F7*100,1)))))</f>
        <v>-22.9</v>
      </c>
      <c r="G7" s="42">
        <f>IF(AND('当年度'!G7=0,'前年度'!G7=0),"",IF('前年度'!G7=0,"皆増",IF('当年度'!G7=0,"皆減",IF(AND('前年度'!G7&lt;0,'増減額'!G7&gt;0),"黒字転換 ",ROUND('増減額'!G7/'前年度'!G7*100,1)))))</f>
        <v>26.9</v>
      </c>
      <c r="H7" s="42" t="str">
        <f>IF(AND('当年度'!H7=0,'前年度'!H7=0),"",IF('前年度'!H7=0,"皆増",IF('当年度'!H7=0,"皆減",IF(AND('前年度'!H7&lt;0,'増減額'!H7&gt;0),"黒字転換 ",ROUND('増減額'!H7/'前年度'!H7*100,1)))))</f>
        <v>黒字転換 </v>
      </c>
      <c r="I7" s="42">
        <f>IF(AND('当年度'!I7=0,'前年度'!I7=0),"",IF('前年度'!I7=0,"皆増",IF('当年度'!I7=0,"皆減",ROUND('増減額'!I7/'前年度'!I7*100,1))))</f>
        <v>-13.1</v>
      </c>
      <c r="J7" s="42">
        <f>IF(AND('当年度'!J7=0,'前年度'!J7=0),"",IF('前年度'!J7=0,"皆増 ",IF('当年度'!J7=0,"皆減 ",ROUND('増減額'!J7/'前年度'!J7*100,1))))</f>
        <v>4819.1</v>
      </c>
      <c r="K7" s="42" t="str">
        <f>IF(AND('当年度'!K7=0,'前年度'!K7=0),"",IF('前年度'!K7=0,"皆増 ",IF('当年度'!K7=0,"皆減 ",ROUND('増減額'!K7/'前年度'!K7*100,1))))</f>
        <v>皆減 </v>
      </c>
      <c r="L7" s="42">
        <f>IF(AND('当年度'!L7=0,'前年度'!L7=0),"",IF('前年度'!L7=0,"皆増",IF('当年度'!L7=0,"皆減",IF(AND('前年度'!L7&lt;0,'増減額'!L7&gt;0),"黒字転換 ",ROUND('増減額'!L7/'前年度'!L7*100,1)))))</f>
        <v>107.7</v>
      </c>
      <c r="M7" s="42">
        <f>'当年度'!M7-'前年度'!M7</f>
        <v>0.8000000000000003</v>
      </c>
      <c r="N7" s="42">
        <f>IF(AND('当年度'!N7=0,'前年度'!N7=0),"",IF('前年度'!N7=0,"皆増",IF('当年度'!N7=0,"皆減",ROUND('増減額'!N7/'前年度'!N7*100,1))))</f>
        <v>0.4</v>
      </c>
      <c r="O7" s="42">
        <f>IF(AND('当年度'!O7=0,'前年度'!O7=0),"",IF('前年度'!O7=0,"皆増",IF('当年度'!O7=0,"皆減",ROUND('増減額'!O7/'前年度'!O7*100,1))))</f>
        <v>24.5</v>
      </c>
    </row>
    <row r="8" spans="2:15" ht="21.75" customHeight="1">
      <c r="B8" s="80" t="s">
        <v>16</v>
      </c>
      <c r="C8" s="42">
        <f>IF(AND('当年度'!C8=0,'前年度'!C8=0),"",IF('前年度'!C8=0,"皆増",IF('当年度'!C8=0,"皆減",ROUND('増減額'!C8/'前年度'!C8*100,1))))</f>
        <v>7.9</v>
      </c>
      <c r="D8" s="42">
        <f>IF(AND('当年度'!D8=0,'前年度'!D8=0),"",IF('前年度'!D8=0,"皆増",IF('当年度'!D8=0,"皆減",ROUND('増減額'!D8/'前年度'!D8*100,1))))</f>
        <v>10.1</v>
      </c>
      <c r="E8" s="42">
        <f>IF(AND('当年度'!E8=0,'前年度'!E8=0),"",IF('前年度'!E8=0,"皆増",IF('当年度'!E8=0,"皆減",IF(AND('前年度'!E8&lt;0,'増減額'!E8&gt;0),"黒字転換",ROUND('増減額'!E8/'前年度'!E8*100,1)))))</f>
        <v>-29.8</v>
      </c>
      <c r="F8" s="42">
        <f>IF(AND('当年度'!F8=0,'前年度'!F8=0),"",IF('前年度'!F8=0,"皆増",IF('当年度'!F8=0,"皆減",IF(AND('前年度'!F8&lt;0,'増減額'!F8&gt;0),"黒字転換 ",ROUND('増減額'!F8/'前年度'!F8*100,1)))))</f>
        <v>-75</v>
      </c>
      <c r="G8" s="42">
        <f>IF(AND('当年度'!G8=0,'前年度'!G8=0),"",IF('前年度'!G8=0,"皆増",IF('当年度'!G8=0,"皆減",IF(AND('前年度'!G8&lt;0,'増減額'!G8&gt;0),"黒字転換 ",ROUND('増減額'!G8/'前年度'!G8*100,1)))))</f>
        <v>-19.7</v>
      </c>
      <c r="H8" s="42">
        <f>IF(AND('当年度'!H8=0,'前年度'!H8=0),"",IF('前年度'!H8=0,"皆増",IF('当年度'!H8=0,"皆減",IF(AND('前年度'!H8&lt;0,'増減額'!H8&gt;0),"黒字転換 ",ROUND('増減額'!H8/'前年度'!H8*100,1)))))</f>
        <v>-393.6</v>
      </c>
      <c r="I8" s="42">
        <f>IF(AND('当年度'!I8=0,'前年度'!I8=0),"",IF('前年度'!I8=0,"皆増",IF('当年度'!I8=0,"皆減",ROUND('増減額'!I8/'前年度'!I8*100,1))))</f>
        <v>-98.6</v>
      </c>
      <c r="J8" s="42" t="str">
        <f>IF(AND('当年度'!J8=0,'前年度'!J8=0),"",IF('前年度'!J8=0,"皆増 ",IF('当年度'!J8=0,"皆減 ",ROUND('増減額'!J8/'前年度'!J8*100,1))))</f>
        <v>皆増 </v>
      </c>
      <c r="K8" s="42">
        <f>IF(AND('当年度'!K8=0,'前年度'!K8=0),"",IF('前年度'!K8=0,"皆増 ",IF('当年度'!K8=0,"皆減 ",ROUND('増減額'!K8/'前年度'!K8*100,1))))</f>
      </c>
      <c r="L8" s="42">
        <f>IF(AND('当年度'!L8=0,'前年度'!L8=0),"",IF('前年度'!L8=0,"皆増",IF('当年度'!L8=0,"皆減",IF(AND('前年度'!L8&lt;0,'増減額'!L8&gt;0),"黒字転換 ",ROUND('増減額'!L8/'前年度'!L8*100,1)))))</f>
        <v>-157.8</v>
      </c>
      <c r="M8" s="42">
        <f>'当年度'!M8-'前年度'!M8</f>
        <v>-1.5</v>
      </c>
      <c r="N8" s="42">
        <f>IF(AND('当年度'!N8=0,'前年度'!N8=0),"",IF('前年度'!N8=0,"皆増",IF('当年度'!N8=0,"皆減",ROUND('増減額'!N8/'前年度'!N8*100,1))))</f>
        <v>1.8</v>
      </c>
      <c r="O8" s="42">
        <f>IF(AND('当年度'!O8=0,'前年度'!O8=0),"",IF('前年度'!O8=0,"皆増",IF('当年度'!O8=0,"皆減",ROUND('増減額'!O8/'前年度'!O8*100,1))))</f>
        <v>2.8</v>
      </c>
    </row>
    <row r="9" spans="2:15" ht="21.75" customHeight="1">
      <c r="B9" s="80" t="s">
        <v>17</v>
      </c>
      <c r="C9" s="42">
        <f>IF(AND('当年度'!C9=0,'前年度'!C9=0),"",IF('前年度'!C9=0,"皆増",IF('当年度'!C9=0,"皆減",ROUND('増減額'!C9/'前年度'!C9*100,1))))</f>
        <v>3</v>
      </c>
      <c r="D9" s="42">
        <f>IF(AND('当年度'!D9=0,'前年度'!D9=0),"",IF('前年度'!D9=0,"皆増",IF('当年度'!D9=0,"皆減",ROUND('増減額'!D9/'前年度'!D9*100,1))))</f>
        <v>3</v>
      </c>
      <c r="E9" s="42">
        <f>IF(AND('当年度'!E9=0,'前年度'!E9=0),"",IF('前年度'!E9=0,"皆増",IF('当年度'!E9=0,"皆減",IF(AND('前年度'!E9&lt;0,'増減額'!E9&gt;0),"黒字転換",ROUND('増減額'!E9/'前年度'!E9*100,1)))))</f>
        <v>2</v>
      </c>
      <c r="F9" s="42">
        <f>IF(AND('当年度'!F9=0,'前年度'!F9=0),"",IF('前年度'!F9=0,"皆増",IF('当年度'!F9=0,"皆減",IF(AND('前年度'!F9&lt;0,'増減額'!F9&gt;0),"黒字転換 ",ROUND('増減額'!F9/'前年度'!F9*100,1)))))</f>
        <v>134.6</v>
      </c>
      <c r="G9" s="42">
        <f>IF(AND('当年度'!G9=0,'前年度'!G9=0),"",IF('前年度'!G9=0,"皆増",IF('当年度'!G9=0,"皆減",IF(AND('前年度'!G9&lt;0,'増減額'!G9&gt;0),"黒字転換 ",ROUND('増減額'!G9/'前年度'!G9*100,1)))))</f>
        <v>-8.6</v>
      </c>
      <c r="H9" s="42">
        <f>IF(AND('当年度'!H9=0,'前年度'!H9=0),"",IF('前年度'!H9=0,"皆増",IF('当年度'!H9=0,"皆減",IF(AND('前年度'!H9&lt;0,'増減額'!H9&gt;0),"黒字転換 ",ROUND('増減額'!H9/'前年度'!H9*100,1)))))</f>
        <v>-155.1</v>
      </c>
      <c r="I9" s="42">
        <f>IF(AND('当年度'!I9=0,'前年度'!I9=0),"",IF('前年度'!I9=0,"皆増",IF('当年度'!I9=0,"皆減",ROUND('増減額'!I9/'前年度'!I9*100,1))))</f>
        <v>47.4</v>
      </c>
      <c r="J9" s="42" t="str">
        <f>IF(AND('当年度'!J9=0,'前年度'!J9=0),"",IF('前年度'!J9=0,"皆増 ",IF('当年度'!J9=0,"皆減 ",ROUND('増減額'!J9/'前年度'!J9*100,1))))</f>
        <v>皆減 </v>
      </c>
      <c r="K9" s="42" t="str">
        <f>IF(AND('当年度'!K9=0,'前年度'!K9=0),"",IF('前年度'!K9=0,"皆増 ",IF('当年度'!K9=0,"皆減 ",ROUND('増減額'!K9/'前年度'!K9*100,1))))</f>
        <v>皆減 </v>
      </c>
      <c r="L9" s="42">
        <f>IF(AND('当年度'!L9=0,'前年度'!L9=0),"",IF('前年度'!L9=0,"皆増",IF('当年度'!L9=0,"皆減",IF(AND('前年度'!L9&lt;0,'増減額'!L9&gt;0),"黒字転換 ",ROUND('増減額'!L9/'前年度'!L9*100,1)))))</f>
        <v>-11.7</v>
      </c>
      <c r="M9" s="42">
        <f>'当年度'!M9-'前年度'!M9</f>
        <v>-0.30000000000000027</v>
      </c>
      <c r="N9" s="42">
        <f>IF(AND('当年度'!N9=0,'前年度'!N9=0),"",IF('前年度'!N9=0,"皆増",IF('当年度'!N9=0,"皆減",ROUND('増減額'!N9/'前年度'!N9*100,1))))</f>
        <v>1.4</v>
      </c>
      <c r="O9" s="42">
        <f>IF(AND('当年度'!O9=0,'前年度'!O9=0),"",IF('前年度'!O9=0,"皆増",IF('当年度'!O9=0,"皆減",ROUND('増減額'!O9/'前年度'!O9*100,1))))</f>
        <v>8</v>
      </c>
    </row>
    <row r="10" spans="2:15" ht="21.75" customHeight="1">
      <c r="B10" s="80" t="s">
        <v>18</v>
      </c>
      <c r="C10" s="42">
        <f>IF(AND('当年度'!C10=0,'前年度'!C10=0),"",IF('前年度'!C10=0,"皆増",IF('当年度'!C10=0,"皆減",ROUND('増減額'!C10/'前年度'!C10*100,1))))</f>
        <v>0.8</v>
      </c>
      <c r="D10" s="42">
        <f>IF(AND('当年度'!D10=0,'前年度'!D10=0),"",IF('前年度'!D10=0,"皆増",IF('当年度'!D10=0,"皆減",ROUND('増減額'!D10/'前年度'!D10*100,1))))</f>
        <v>1.4</v>
      </c>
      <c r="E10" s="42">
        <f>IF(AND('当年度'!E10=0,'前年度'!E10=0),"",IF('前年度'!E10=0,"皆増",IF('当年度'!E10=0,"皆減",IF(AND('前年度'!E10&lt;0,'増減額'!E10&gt;0),"黒字転換",ROUND('増減額'!E10/'前年度'!E10*100,1)))))</f>
        <v>-15.6</v>
      </c>
      <c r="F10" s="42">
        <f>IF(AND('当年度'!F10=0,'前年度'!F10=0),"",IF('前年度'!F10=0,"皆増",IF('当年度'!F10=0,"皆減",IF(AND('前年度'!F10&lt;0,'増減額'!F10&gt;0),"黒字転換 ",ROUND('増減額'!F10/'前年度'!F10*100,1)))))</f>
        <v>15</v>
      </c>
      <c r="G10" s="42">
        <f>IF(AND('当年度'!G10=0,'前年度'!G10=0),"",IF('前年度'!G10=0,"皆増",IF('当年度'!G10=0,"皆減",IF(AND('前年度'!G10&lt;0,'増減額'!G10&gt;0),"黒字転換 ",ROUND('増減額'!G10/'前年度'!G10*100,1)))))</f>
        <v>-19.3</v>
      </c>
      <c r="H10" s="42">
        <f>IF(AND('当年度'!H10=0,'前年度'!H10=0),"",IF('前年度'!H10=0,"皆増",IF('当年度'!H10=0,"皆減",IF(AND('前年度'!H10&lt;0,'増減額'!H10&gt;0),"黒字転換 ",ROUND('増減額'!H10/'前年度'!H10*100,1)))))</f>
        <v>-295.1</v>
      </c>
      <c r="I10" s="42">
        <f>IF(AND('当年度'!I10=0,'前年度'!I10=0),"",IF('前年度'!I10=0,"皆増",IF('当年度'!I10=0,"皆減",ROUND('増減額'!I10/'前年度'!I10*100,1))))</f>
        <v>11</v>
      </c>
      <c r="J10" s="42" t="str">
        <f>IF(AND('当年度'!J10=0,'前年度'!J10=0),"",IF('前年度'!J10=0,"皆増 ",IF('当年度'!J10=0,"皆減 ",ROUND('増減額'!J10/'前年度'!J10*100,1))))</f>
        <v>皆減 </v>
      </c>
      <c r="K10" s="42">
        <f>IF(AND('当年度'!K10=0,'前年度'!K10=0),"",IF('前年度'!K10=0,"皆増 ",IF('当年度'!K10=0,"皆減 ",ROUND('増減額'!K10/'前年度'!K10*100,1))))</f>
        <v>-75.1</v>
      </c>
      <c r="L10" s="42" t="str">
        <f>IF(AND('当年度'!L10=0,'前年度'!L10=0),"",IF('前年度'!L10=0,"皆増",IF('当年度'!L10=0,"皆減",IF(AND('前年度'!L10&lt;0,'増減額'!L10&gt;0),"黒字転換 ",ROUND('増減額'!L10/'前年度'!L10*100,1)))))</f>
        <v>黒字転換 </v>
      </c>
      <c r="M10" s="42">
        <f>'当年度'!M10-'前年度'!M10</f>
        <v>-0.8999999999999995</v>
      </c>
      <c r="N10" s="42">
        <f>IF(AND('当年度'!N10=0,'前年度'!N10=0),"",IF('前年度'!N10=0,"皆増",IF('当年度'!N10=0,"皆減",ROUND('増減額'!N10/'前年度'!N10*100,1))))</f>
        <v>1.5</v>
      </c>
      <c r="O10" s="42">
        <f>IF(AND('当年度'!O10=0,'前年度'!O10=0),"",IF('前年度'!O10=0,"皆増",IF('当年度'!O10=0,"皆減",ROUND('増減額'!O10/'前年度'!O10*100,1))))</f>
        <v>3.4</v>
      </c>
    </row>
    <row r="11" spans="2:15" ht="21.75" customHeight="1">
      <c r="B11" s="80" t="s">
        <v>19</v>
      </c>
      <c r="C11" s="42">
        <f>IF(AND('当年度'!C11=0,'前年度'!C11=0),"",IF('前年度'!C11=0,"皆増",IF('当年度'!C11=0,"皆減",ROUND('増減額'!C11/'前年度'!C11*100,1))))</f>
        <v>1</v>
      </c>
      <c r="D11" s="42">
        <f>IF(AND('当年度'!D11=0,'前年度'!D11=0),"",IF('前年度'!D11=0,"皆増",IF('当年度'!D11=0,"皆減",ROUND('増減額'!D11/'前年度'!D11*100,1))))</f>
        <v>-0.6</v>
      </c>
      <c r="E11" s="42">
        <f>IF(AND('当年度'!E11=0,'前年度'!E11=0),"",IF('前年度'!E11=0,"皆増",IF('当年度'!E11=0,"皆減",IF(AND('前年度'!E11&lt;0,'増減額'!E11&gt;0),"黒字転換",ROUND('増減額'!E11/'前年度'!E11*100,1)))))</f>
        <v>68.1</v>
      </c>
      <c r="F11" s="42">
        <f>IF(AND('当年度'!F11=0,'前年度'!F11=0),"",IF('前年度'!F11=0,"皆増",IF('当年度'!F11=0,"皆減",IF(AND('前年度'!F11&lt;0,'増減額'!F11&gt;0),"黒字転換 ",ROUND('増減額'!F11/'前年度'!F11*100,1)))))</f>
        <v>165.8</v>
      </c>
      <c r="G11" s="42">
        <f>IF(AND('当年度'!G11=0,'前年度'!G11=0),"",IF('前年度'!G11=0,"皆増",IF('当年度'!G11=0,"皆減",IF(AND('前年度'!G11&lt;0,'増減額'!G11&gt;0),"黒字転換 ",ROUND('増減額'!G11/'前年度'!G11*100,1)))))</f>
        <v>49.2</v>
      </c>
      <c r="H11" s="42" t="str">
        <f>IF(AND('当年度'!H11=0,'前年度'!H11=0),"",IF('前年度'!H11=0,"皆増",IF('当年度'!H11=0,"皆減",IF(AND('前年度'!H11&lt;0,'増減額'!H11&gt;0),"黒字転換 ",ROUND('増減額'!H11/'前年度'!H11*100,1)))))</f>
        <v>黒字転換 </v>
      </c>
      <c r="I11" s="42">
        <f>IF(AND('当年度'!I11=0,'前年度'!I11=0),"",IF('前年度'!I11=0,"皆増",IF('当年度'!I11=0,"皆減",ROUND('増減額'!I11/'前年度'!I11*100,1))))</f>
        <v>-27.7</v>
      </c>
      <c r="J11" s="42">
        <f>IF(AND('当年度'!J11=0,'前年度'!J11=0),"",IF('前年度'!J11=0,"皆増 ",IF('当年度'!J11=0,"皆減 ",ROUND('増減額'!J11/'前年度'!J11*100,1))))</f>
        <v>32.9</v>
      </c>
      <c r="K11" s="42">
        <f>IF(AND('当年度'!K11=0,'前年度'!K11=0),"",IF('前年度'!K11=0,"皆増 ",IF('当年度'!K11=0,"皆減 ",ROUND('増減額'!K11/'前年度'!K11*100,1))))</f>
      </c>
      <c r="L11" s="42" t="str">
        <f>IF(AND('当年度'!L11=0,'前年度'!L11=0),"",IF('前年度'!L11=0,"皆増",IF('当年度'!L11=0,"皆減",IF(AND('前年度'!L11&lt;0,'増減額'!L11&gt;0),"黒字転換 ",ROUND('増減額'!L11/'前年度'!L11*100,1)))))</f>
        <v>黒字転換 </v>
      </c>
      <c r="M11" s="42">
        <f>'当年度'!M11-'前年度'!M11</f>
        <v>1.6</v>
      </c>
      <c r="N11" s="42">
        <f>IF(AND('当年度'!N11=0,'前年度'!N11=0),"",IF('前年度'!N11=0,"皆増",IF('当年度'!N11=0,"皆減",ROUND('増減額'!N11/'前年度'!N11*100,1))))</f>
        <v>1.1</v>
      </c>
      <c r="O11" s="42">
        <f>IF(AND('当年度'!O11=0,'前年度'!O11=0),"",IF('前年度'!O11=0,"皆増",IF('当年度'!O11=0,"皆減",ROUND('増減額'!O11/'前年度'!O11*100,1))))</f>
        <v>7.3</v>
      </c>
    </row>
    <row r="12" spans="2:15" ht="21.75" customHeight="1">
      <c r="B12" s="80" t="s">
        <v>20</v>
      </c>
      <c r="C12" s="42">
        <f>IF(AND('当年度'!C12=0,'前年度'!C12=0),"",IF('前年度'!C12=0,"皆増",IF('当年度'!C12=0,"皆減",ROUND('増減額'!C12/'前年度'!C12*100,1))))</f>
        <v>-7.2</v>
      </c>
      <c r="D12" s="42">
        <f>IF(AND('当年度'!D12=0,'前年度'!D12=0),"",IF('前年度'!D12=0,"皆増",IF('当年度'!D12=0,"皆減",ROUND('増減額'!D12/'前年度'!D12*100,1))))</f>
        <v>-8.3</v>
      </c>
      <c r="E12" s="42">
        <f>IF(AND('当年度'!E12=0,'前年度'!E12=0),"",IF('前年度'!E12=0,"皆増",IF('当年度'!E12=0,"皆減",IF(AND('前年度'!E12&lt;0,'増減額'!E12&gt;0),"黒字転換",ROUND('増減額'!E12/'前年度'!E12*100,1)))))</f>
        <v>841.1</v>
      </c>
      <c r="F12" s="42">
        <f>IF(AND('当年度'!F12=0,'前年度'!F12=0),"",IF('前年度'!F12=0,"皆増",IF('当年度'!F12=0,"皆減",IF(AND('前年度'!F12&lt;0,'増減額'!F12&gt;0),"黒字転換 ",ROUND('増減額'!F12/'前年度'!F12*100,1)))))</f>
        <v>212.7</v>
      </c>
      <c r="G12" s="42">
        <f>IF(AND('当年度'!G12=0,'前年度'!G12=0),"",IF('前年度'!G12=0,"皆増",IF('当年度'!G12=0,"皆減",IF(AND('前年度'!G12&lt;0,'増減額'!G12&gt;0),"黒字転換 ",ROUND('増減額'!G12/'前年度'!G12*100,1)))))</f>
        <v>882.9</v>
      </c>
      <c r="H12" s="42" t="str">
        <f>IF(AND('当年度'!H12=0,'前年度'!H12=0),"",IF('前年度'!H12=0,"皆増",IF('当年度'!H12=0,"皆減",IF(AND('前年度'!H12&lt;0,'増減額'!H12&gt;0),"黒字転換 ",ROUND('増減額'!H12/'前年度'!H12*100,1)))))</f>
        <v>黒字転換 </v>
      </c>
      <c r="I12" s="42">
        <f>IF(AND('当年度'!I12=0,'前年度'!I12=0),"",IF('前年度'!I12=0,"皆増",IF('当年度'!I12=0,"皆減",ROUND('増減額'!I12/'前年度'!I12*100,1))))</f>
        <v>-89.8</v>
      </c>
      <c r="J12" s="42" t="str">
        <f>IF(AND('当年度'!J12=0,'前年度'!J12=0),"",IF('前年度'!J12=0,"皆増 ",IF('当年度'!J12=0,"皆減 ",ROUND('増減額'!J12/'前年度'!J12*100,1))))</f>
        <v>皆減 </v>
      </c>
      <c r="K12" s="42">
        <f>IF(AND('当年度'!K12=0,'前年度'!K12=0),"",IF('前年度'!K12=0,"皆増 ",IF('当年度'!K12=0,"皆減 ",ROUND('増減額'!K12/'前年度'!K12*100,1))))</f>
        <v>-88.3</v>
      </c>
      <c r="L12" s="42" t="str">
        <f>IF(AND('当年度'!L12=0,'前年度'!L12=0),"",IF('前年度'!L12=0,"皆増",IF('当年度'!L12=0,"皆減",IF(AND('前年度'!L12&lt;0,'増減額'!L12&gt;0),"黒字転換 ",ROUND('増減額'!L12/'前年度'!L12*100,1)))))</f>
        <v>黒字転換 </v>
      </c>
      <c r="M12" s="42">
        <f>'当年度'!M12-'前年度'!M12</f>
        <v>2</v>
      </c>
      <c r="N12" s="42">
        <f>IF(AND('当年度'!N12=0,'前年度'!N12=0),"",IF('前年度'!N12=0,"皆増",IF('当年度'!N12=0,"皆減",ROUND('増減額'!N12/'前年度'!N12*100,1))))</f>
        <v>1.1</v>
      </c>
      <c r="O12" s="42">
        <f>IF(AND('当年度'!O12=0,'前年度'!O12=0),"",IF('前年度'!O12=0,"皆増",IF('当年度'!O12=0,"皆減",ROUND('増減額'!O12/'前年度'!O12*100,1))))</f>
        <v>6.5</v>
      </c>
    </row>
    <row r="13" spans="2:15" ht="21.75" customHeight="1">
      <c r="B13" s="80" t="s">
        <v>21</v>
      </c>
      <c r="C13" s="42">
        <f>IF(AND('当年度'!C13=0,'前年度'!C13=0),"",IF('前年度'!C13=0,"皆増",IF('当年度'!C13=0,"皆減",ROUND('増減額'!C13/'前年度'!C13*100,1))))</f>
        <v>5.2</v>
      </c>
      <c r="D13" s="42">
        <f>IF(AND('当年度'!D13=0,'前年度'!D13=0),"",IF('前年度'!D13=0,"皆増",IF('当年度'!D13=0,"皆減",ROUND('増減額'!D13/'前年度'!D13*100,1))))</f>
        <v>4.1</v>
      </c>
      <c r="E13" s="42">
        <f>IF(AND('当年度'!E13=0,'前年度'!E13=0),"",IF('前年度'!E13=0,"皆増",IF('当年度'!E13=0,"皆減",IF(AND('前年度'!E13&lt;0,'増減額'!E13&gt;0),"黒字転換",ROUND('増減額'!E13/'前年度'!E13*100,1)))))</f>
        <v>40.2</v>
      </c>
      <c r="F13" s="42">
        <f>IF(AND('当年度'!F13=0,'前年度'!F13=0),"",IF('前年度'!F13=0,"皆増",IF('当年度'!F13=0,"皆減",IF(AND('前年度'!F13&lt;0,'増減額'!F13&gt;0),"黒字転換 ",ROUND('増減額'!F13/'前年度'!F13*100,1)))))</f>
        <v>-66.3</v>
      </c>
      <c r="G13" s="42">
        <f>IF(AND('当年度'!G13=0,'前年度'!G13=0),"",IF('前年度'!G13=0,"皆増",IF('当年度'!G13=0,"皆減",IF(AND('前年度'!G13&lt;0,'増減額'!G13&gt;0),"黒字転換 ",ROUND('増減額'!G13/'前年度'!G13*100,1)))))</f>
        <v>67.5</v>
      </c>
      <c r="H13" s="42" t="str">
        <f>IF(AND('当年度'!H13=0,'前年度'!H13=0),"",IF('前年度'!H13=0,"皆増",IF('当年度'!H13=0,"皆減",IF(AND('前年度'!H13&lt;0,'増減額'!H13&gt;0),"黒字転換 ",ROUND('増減額'!H13/'前年度'!H13*100,1)))))</f>
        <v>黒字転換 </v>
      </c>
      <c r="I13" s="42">
        <f>IF(AND('当年度'!I13=0,'前年度'!I13=0),"",IF('前年度'!I13=0,"皆増",IF('当年度'!I13=0,"皆減",ROUND('増減額'!I13/'前年度'!I13*100,1))))</f>
        <v>23.9</v>
      </c>
      <c r="J13" s="42" t="str">
        <f>IF(AND('当年度'!J13=0,'前年度'!J13=0),"",IF('前年度'!J13=0,"皆増 ",IF('当年度'!J13=0,"皆減 ",ROUND('増減額'!J13/'前年度'!J13*100,1))))</f>
        <v>皆減 </v>
      </c>
      <c r="K13" s="42">
        <f>IF(AND('当年度'!K13=0,'前年度'!K13=0),"",IF('前年度'!K13=0,"皆増 ",IF('当年度'!K13=0,"皆減 ",ROUND('増減額'!K13/'前年度'!K13*100,1))))</f>
        <v>1.4</v>
      </c>
      <c r="L13" s="42" t="str">
        <f>IF(AND('当年度'!L13=0,'前年度'!L13=0),"",IF('前年度'!L13=0,"皆増",IF('当年度'!L13=0,"皆減",IF(AND('前年度'!L13&lt;0,'増減額'!L13&gt;0),"黒字転換 ",ROUND('増減額'!L13/'前年度'!L13*100,1)))))</f>
        <v>黒字転換 </v>
      </c>
      <c r="M13" s="42">
        <f>'当年度'!M13-'前年度'!M13</f>
        <v>2.9000000000000004</v>
      </c>
      <c r="N13" s="42">
        <f>IF(AND('当年度'!N13=0,'前年度'!N13=0),"",IF('前年度'!N13=0,"皆増",IF('当年度'!N13=0,"皆減",ROUND('増減額'!N13/'前年度'!N13*100,1))))</f>
        <v>-0.3</v>
      </c>
      <c r="O13" s="42">
        <f>IF(AND('当年度'!O13=0,'前年度'!O13=0),"",IF('前年度'!O13=0,"皆増",IF('当年度'!O13=0,"皆減",ROUND('増減額'!O13/'前年度'!O13*100,1))))</f>
        <v>-0.8</v>
      </c>
    </row>
    <row r="14" spans="2:15" ht="21.75" customHeight="1">
      <c r="B14" s="80" t="s">
        <v>22</v>
      </c>
      <c r="C14" s="42">
        <f>IF(AND('当年度'!C14=0,'前年度'!C14=0),"",IF('前年度'!C14=0,"皆増",IF('当年度'!C14=0,"皆減",ROUND('増減額'!C14/'前年度'!C14*100,1))))</f>
        <v>-1.8</v>
      </c>
      <c r="D14" s="42">
        <f>IF(AND('当年度'!D14=0,'前年度'!D14=0),"",IF('前年度'!D14=0,"皆増",IF('当年度'!D14=0,"皆減",ROUND('増減額'!D14/'前年度'!D14*100,1))))</f>
        <v>-2.2</v>
      </c>
      <c r="E14" s="42">
        <f>IF(AND('当年度'!E14=0,'前年度'!E14=0),"",IF('前年度'!E14=0,"皆増",IF('当年度'!E14=0,"皆減",IF(AND('前年度'!E14&lt;0,'増減額'!E14&gt;0),"黒字転換",ROUND('増減額'!E14/'前年度'!E14*100,1)))))</f>
        <v>5.3</v>
      </c>
      <c r="F14" s="42">
        <f>IF(AND('当年度'!F14=0,'前年度'!F14=0),"",IF('前年度'!F14=0,"皆増",IF('当年度'!F14=0,"皆減",IF(AND('前年度'!F14&lt;0,'増減額'!F14&gt;0),"黒字転換 ",ROUND('増減額'!F14/'前年度'!F14*100,1)))))</f>
        <v>71</v>
      </c>
      <c r="G14" s="42">
        <f>IF(AND('当年度'!G14=0,'前年度'!G14=0),"",IF('前年度'!G14=0,"皆増",IF('当年度'!G14=0,"皆減",IF(AND('前年度'!G14&lt;0,'増減額'!G14&gt;0),"黒字転換 ",ROUND('増減額'!G14/'前年度'!G14*100,1)))))</f>
        <v>-0.5</v>
      </c>
      <c r="H14" s="42" t="str">
        <f>IF(AND('当年度'!H14=0,'前年度'!H14=0),"",IF('前年度'!H14=0,"皆増",IF('当年度'!H14=0,"皆減",IF(AND('前年度'!H14&lt;0,'増減額'!H14&gt;0),"黒字転換 ",ROUND('増減額'!H14/'前年度'!H14*100,1)))))</f>
        <v>黒字転換 </v>
      </c>
      <c r="I14" s="42">
        <f>IF(AND('当年度'!I14=0,'前年度'!I14=0),"",IF('前年度'!I14=0,"皆増",IF('当年度'!I14=0,"皆減",ROUND('増減額'!I14/'前年度'!I14*100,1))))</f>
        <v>222.9</v>
      </c>
      <c r="J14" s="42">
        <f>IF(AND('当年度'!J14=0,'前年度'!J14=0),"",IF('前年度'!J14=0,"皆増 ",IF('当年度'!J14=0,"皆減 ",ROUND('増減額'!J14/'前年度'!J14*100,1))))</f>
      </c>
      <c r="K14" s="42" t="str">
        <f>IF(AND('当年度'!K14=0,'前年度'!K14=0),"",IF('前年度'!K14=0,"皆増 ",IF('当年度'!K14=0,"皆減 ",ROUND('増減額'!K14/'前年度'!K14*100,1))))</f>
        <v>皆減 </v>
      </c>
      <c r="L14" s="42" t="str">
        <f>IF(AND('当年度'!L14=0,'前年度'!L14=0),"",IF('前年度'!L14=0,"皆増",IF('当年度'!L14=0,"皆減",IF(AND('前年度'!L14&lt;0,'増減額'!L14&gt;0),"黒字転換 ",ROUND('増減額'!L14/'前年度'!L14*100,1)))))</f>
        <v>黒字転換 </v>
      </c>
      <c r="M14" s="42">
        <f>'当年度'!M14-'前年度'!M14</f>
        <v>-0.09999999999999964</v>
      </c>
      <c r="N14" s="42">
        <f>IF(AND('当年度'!N14=0,'前年度'!N14=0),"",IF('前年度'!N14=0,"皆増",IF('当年度'!N14=0,"皆減",ROUND('増減額'!N14/'前年度'!N14*100,1))))</f>
        <v>1.4</v>
      </c>
      <c r="O14" s="42">
        <f>IF(AND('当年度'!O14=0,'前年度'!O14=0),"",IF('前年度'!O14=0,"皆増",IF('当年度'!O14=0,"皆減",ROUND('増減額'!O14/'前年度'!O14*100,1))))</f>
        <v>-1.5</v>
      </c>
    </row>
    <row r="15" spans="2:15" ht="21.75" customHeight="1">
      <c r="B15" s="80" t="s">
        <v>23</v>
      </c>
      <c r="C15" s="42">
        <f>IF(AND('当年度'!C15=0,'前年度'!C15=0),"",IF('前年度'!C15=0,"皆増",IF('当年度'!C15=0,"皆減",ROUND('増減額'!C15/'前年度'!C15*100,1))))</f>
        <v>-4.3</v>
      </c>
      <c r="D15" s="42">
        <f>IF(AND('当年度'!D15=0,'前年度'!D15=0),"",IF('前年度'!D15=0,"皆増",IF('当年度'!D15=0,"皆減",ROUND('増減額'!D15/'前年度'!D15*100,1))))</f>
        <v>-5.2</v>
      </c>
      <c r="E15" s="42">
        <f>IF(AND('当年度'!E15=0,'前年度'!E15=0),"",IF('前年度'!E15=0,"皆増",IF('当年度'!E15=0,"皆減",IF(AND('前年度'!E15&lt;0,'増減額'!E15&gt;0),"黒字転換",ROUND('増減額'!E15/'前年度'!E15*100,1)))))</f>
        <v>20.4</v>
      </c>
      <c r="F15" s="42">
        <f>IF(AND('当年度'!F15=0,'前年度'!F15=0),"",IF('前年度'!F15=0,"皆増",IF('当年度'!F15=0,"皆減",IF(AND('前年度'!F15&lt;0,'増減額'!F15&gt;0),"黒字転換 ",ROUND('増減額'!F15/'前年度'!F15*100,1)))))</f>
        <v>-77.2</v>
      </c>
      <c r="G15" s="42">
        <f>IF(AND('当年度'!G15=0,'前年度'!G15=0),"",IF('前年度'!G15=0,"皆増",IF('当年度'!G15=0,"皆減",IF(AND('前年度'!G15&lt;0,'増減額'!G15&gt;0),"黒字転換 ",ROUND('増減額'!G15/'前年度'!G15*100,1)))))</f>
        <v>26.2</v>
      </c>
      <c r="H15" s="42" t="str">
        <f>IF(AND('当年度'!H15=0,'前年度'!H15=0),"",IF('前年度'!H15=0,"皆増",IF('当年度'!H15=0,"皆減",IF(AND('前年度'!H15&lt;0,'増減額'!H15&gt;0),"黒字転換 ",ROUND('増減額'!H15/'前年度'!H15*100,1)))))</f>
        <v>黒字転換 </v>
      </c>
      <c r="I15" s="42">
        <f>IF(AND('当年度'!I15=0,'前年度'!I15=0),"",IF('前年度'!I15=0,"皆増",IF('当年度'!I15=0,"皆減",ROUND('増減額'!I15/'前年度'!I15*100,1))))</f>
        <v>-17.5</v>
      </c>
      <c r="J15" s="42" t="str">
        <f>IF(AND('当年度'!J15=0,'前年度'!J15=0),"",IF('前年度'!J15=0,"皆増 ",IF('当年度'!J15=0,"皆減 ",ROUND('増減額'!J15/'前年度'!J15*100,1))))</f>
        <v>皆減 </v>
      </c>
      <c r="K15" s="42">
        <f>IF(AND('当年度'!K15=0,'前年度'!K15=0),"",IF('前年度'!K15=0,"皆増 ",IF('当年度'!K15=0,"皆減 ",ROUND('増減額'!K15/'前年度'!K15*100,1))))</f>
      </c>
      <c r="L15" s="42">
        <f>IF(AND('当年度'!L15=0,'前年度'!L15=0),"",IF('前年度'!L15=0,"皆増",IF('当年度'!L15=0,"皆減",IF(AND('前年度'!L15&lt;0,'増減額'!L15&gt;0),"黒字転換 ",ROUND('増減額'!L15/'前年度'!L15*100,1)))))</f>
        <v>86.3</v>
      </c>
      <c r="M15" s="42">
        <f>'当年度'!M15-'前年度'!M15</f>
        <v>1.5</v>
      </c>
      <c r="N15" s="42">
        <f>IF(AND('当年度'!N15=0,'前年度'!N15=0),"",IF('前年度'!N15=0,"皆増",IF('当年度'!N15=0,"皆減",ROUND('増減額'!N15/'前年度'!N15*100,1))))</f>
        <v>1.2</v>
      </c>
      <c r="O15" s="42">
        <f>IF(AND('当年度'!O15=0,'前年度'!O15=0),"",IF('前年度'!O15=0,"皆増",IF('当年度'!O15=0,"皆減",ROUND('増減額'!O15/'前年度'!O15*100,1))))</f>
        <v>3.8</v>
      </c>
    </row>
    <row r="16" spans="2:15" ht="21.75" customHeight="1">
      <c r="B16" s="80" t="s">
        <v>24</v>
      </c>
      <c r="C16" s="42">
        <f>IF(AND('当年度'!C16=0,'前年度'!C16=0),"",IF('前年度'!C16=0,"皆増",IF('当年度'!C16=0,"皆減",ROUND('増減額'!C16/'前年度'!C16*100,1))))</f>
        <v>1.1</v>
      </c>
      <c r="D16" s="42">
        <f>IF(AND('当年度'!D16=0,'前年度'!D16=0),"",IF('前年度'!D16=0,"皆増",IF('当年度'!D16=0,"皆減",ROUND('増減額'!D16/'前年度'!D16*100,1))))</f>
        <v>2.4</v>
      </c>
      <c r="E16" s="42">
        <f>IF(AND('当年度'!E16=0,'前年度'!E16=0),"",IF('前年度'!E16=0,"皆増",IF('当年度'!E16=0,"皆減",IF(AND('前年度'!E16&lt;0,'増減額'!E16&gt;0),"黒字転換",ROUND('増減額'!E16/'前年度'!E16*100,1)))))</f>
        <v>-21.8</v>
      </c>
      <c r="F16" s="42">
        <f>IF(AND('当年度'!F16=0,'前年度'!F16=0),"",IF('前年度'!F16=0,"皆増",IF('当年度'!F16=0,"皆減",IF(AND('前年度'!F16&lt;0,'増減額'!F16&gt;0),"黒字転換 ",ROUND('増減額'!F16/'前年度'!F16*100,1)))))</f>
        <v>-53.5</v>
      </c>
      <c r="G16" s="42">
        <f>IF(AND('当年度'!G16=0,'前年度'!G16=0),"",IF('前年度'!G16=0,"皆増",IF('当年度'!G16=0,"皆減",IF(AND('前年度'!G16&lt;0,'増減額'!G16&gt;0),"黒字転換 ",ROUND('増減額'!G16/'前年度'!G16*100,1)))))</f>
        <v>-15</v>
      </c>
      <c r="H16" s="42">
        <f>IF(AND('当年度'!H16=0,'前年度'!H16=0),"",IF('前年度'!H16=0,"皆増",IF('当年度'!H16=0,"皆減",IF(AND('前年度'!H16&lt;0,'増減額'!H16&gt;0),"黒字転換 ",ROUND('増減額'!H16/'前年度'!H16*100,1)))))</f>
        <v>-143.1</v>
      </c>
      <c r="I16" s="42">
        <f>IF(AND('当年度'!I16=0,'前年度'!I16=0),"",IF('前年度'!I16=0,"皆増",IF('当年度'!I16=0,"皆減",ROUND('増減額'!I16/'前年度'!I16*100,1))))</f>
        <v>-22.5</v>
      </c>
      <c r="J16" s="42">
        <f>IF(AND('当年度'!J16=0,'前年度'!J16=0),"",IF('前年度'!J16=0,"皆増 ",IF('当年度'!J16=0,"皆減 ",ROUND('増減額'!J16/'前年度'!J16*100,1))))</f>
        <v>36.3</v>
      </c>
      <c r="K16" s="42" t="str">
        <f>IF(AND('当年度'!K16=0,'前年度'!K16=0),"",IF('前年度'!K16=0,"皆増 ",IF('当年度'!K16=0,"皆減 ",ROUND('増減額'!K16/'前年度'!K16*100,1))))</f>
        <v>皆増 </v>
      </c>
      <c r="L16" s="42">
        <f>IF(AND('当年度'!L16=0,'前年度'!L16=0),"",IF('前年度'!L16=0,"皆増",IF('当年度'!L16=0,"皆減",IF(AND('前年度'!L16&lt;0,'増減額'!L16&gt;0),"黒字転換 ",ROUND('増減額'!L16/'前年度'!L16*100,1)))))</f>
        <v>-88</v>
      </c>
      <c r="M16" s="42">
        <f>'当年度'!M16-'前年度'!M16</f>
        <v>-1.2000000000000002</v>
      </c>
      <c r="N16" s="42">
        <f>IF(AND('当年度'!N16=0,'前年度'!N16=0),"",IF('前年度'!N16=0,"皆増",IF('当年度'!N16=0,"皆減",ROUND('増減額'!N16/'前年度'!N16*100,1))))</f>
        <v>-0.3</v>
      </c>
      <c r="O16" s="42">
        <f>IF(AND('当年度'!O16=0,'前年度'!O16=0),"",IF('前年度'!O16=0,"皆増",IF('当年度'!O16=0,"皆減",ROUND('増減額'!O16/'前年度'!O16*100,1))))</f>
        <v>0.5</v>
      </c>
    </row>
    <row r="17" spans="2:15" ht="21.75" customHeight="1">
      <c r="B17" s="80" t="s">
        <v>42</v>
      </c>
      <c r="C17" s="42">
        <f>IF(AND('当年度'!C17=0,'前年度'!C17=0),"",IF('前年度'!C17=0,"皆増",IF('当年度'!C17=0,"皆減",ROUND('増減額'!C17/'前年度'!C17*100,1))))</f>
        <v>20.4</v>
      </c>
      <c r="D17" s="42">
        <f>IF(AND('当年度'!D17=0,'前年度'!D17=0),"",IF('前年度'!D17=0,"皆増",IF('当年度'!D17=0,"皆減",ROUND('増減額'!D17/'前年度'!D17*100,1))))</f>
        <v>21</v>
      </c>
      <c r="E17" s="42">
        <f>IF(AND('当年度'!E17=0,'前年度'!E17=0),"",IF('前年度'!E17=0,"皆増",IF('当年度'!E17=0,"皆減",IF(AND('前年度'!E17&lt;0,'増減額'!E17&gt;0),"黒字転換",ROUND('増減額'!E17/'前年度'!E17*100,1)))))</f>
        <v>12.1</v>
      </c>
      <c r="F17" s="42">
        <f>IF(AND('当年度'!F17=0,'前年度'!F17=0),"",IF('前年度'!F17=0,"皆増",IF('当年度'!F17=0,"皆減",IF(AND('前年度'!F17&lt;0,'増減額'!F17&gt;0),"黒字転換 ",ROUND('増減額'!F17/'前年度'!F17*100,1)))))</f>
        <v>-22.4</v>
      </c>
      <c r="G17" s="42">
        <f>IF(AND('当年度'!G17=0,'前年度'!G17=0),"",IF('前年度'!G17=0,"皆増",IF('当年度'!G17=0,"皆減",IF(AND('前年度'!G17&lt;0,'増減額'!G17&gt;0),"黒字転換 ",ROUND('増減額'!G17/'前年度'!G17*100,1)))))</f>
        <v>14.5</v>
      </c>
      <c r="H17" s="42" t="str">
        <f>IF(AND('当年度'!H17=0,'前年度'!H17=0),"",IF('前年度'!H17=0,"皆増",IF('当年度'!H17=0,"皆減",IF(AND('前年度'!H17&lt;0,'増減額'!H17&gt;0),"黒字転換 ",ROUND('増減額'!H17/'前年度'!H17*100,1)))))</f>
        <v>黒字転換 </v>
      </c>
      <c r="I17" s="42">
        <f>IF(AND('当年度'!I17=0,'前年度'!I17=0),"",IF('前年度'!I17=0,"皆増",IF('当年度'!I17=0,"皆減",ROUND('増減額'!I17/'前年度'!I17*100,1))))</f>
        <v>-46.1</v>
      </c>
      <c r="J17" s="42">
        <f>IF(AND('当年度'!J17=0,'前年度'!J17=0),"",IF('前年度'!J17=0,"皆増 ",IF('当年度'!J17=0,"皆減 ",ROUND('増減額'!J17/'前年度'!J17*100,1))))</f>
      </c>
      <c r="K17" s="42" t="str">
        <f>IF(AND('当年度'!K17=0,'前年度'!K17=0),"",IF('前年度'!K17=0,"皆増 ",IF('当年度'!K17=0,"皆減 ",ROUND('増減額'!K17/'前年度'!K17*100,1))))</f>
        <v>皆増 </v>
      </c>
      <c r="L17" s="42">
        <f>IF(AND('当年度'!L17=0,'前年度'!L17=0),"",IF('前年度'!L17=0,"皆増",IF('当年度'!L17=0,"皆減",IF(AND('前年度'!L17&lt;0,'増減額'!L17&gt;0),"黒字転換 ",ROUND('増減額'!L17/'前年度'!L17*100,1)))))</f>
        <v>-223</v>
      </c>
      <c r="M17" s="42">
        <f>'当年度'!M17-'前年度'!M17</f>
        <v>0.8000000000000007</v>
      </c>
      <c r="N17" s="42">
        <f>IF(AND('当年度'!N17=0,'前年度'!N17=0),"",IF('前年度'!N17=0,"皆増",IF('当年度'!N17=0,"皆減",ROUND('増減額'!N17/'前年度'!N17*100,1))))</f>
        <v>6.4</v>
      </c>
      <c r="O17" s="42">
        <f>IF(AND('当年度'!O17=0,'前年度'!O17=0),"",IF('前年度'!O17=0,"皆増",IF('当年度'!O17=0,"皆減",ROUND('増減額'!O17/'前年度'!O17*100,1))))</f>
        <v>-18.1</v>
      </c>
    </row>
    <row r="18" spans="2:15" ht="21.75" customHeight="1">
      <c r="B18" s="81" t="s">
        <v>43</v>
      </c>
      <c r="C18" s="42">
        <f>IF(AND('当年度'!C18=0,'前年度'!C18=0),"",IF('前年度'!C18=0,"皆増",IF('当年度'!C18=0,"皆減",ROUND('増減額'!C18/'前年度'!C18*100,1))))</f>
        <v>15.2</v>
      </c>
      <c r="D18" s="42">
        <f>IF(AND('当年度'!D18=0,'前年度'!D18=0),"",IF('前年度'!D18=0,"皆増",IF('当年度'!D18=0,"皆減",ROUND('増減額'!D18/'前年度'!D18*100,1))))</f>
        <v>16.7</v>
      </c>
      <c r="E18" s="42">
        <f>IF(AND('当年度'!E18=0,'前年度'!E18=0),"",IF('前年度'!E18=0,"皆増",IF('当年度'!E18=0,"皆減",IF(AND('前年度'!E18&lt;0,'増減額'!E18&gt;0),"黒字転換",ROUND('増減額'!E18/'前年度'!E18*100,1)))))</f>
        <v>-22.4</v>
      </c>
      <c r="F18" s="42">
        <f>IF(AND('当年度'!F18=0,'前年度'!F18=0),"",IF('前年度'!F18=0,"皆増",IF('当年度'!F18=0,"皆減",IF(AND('前年度'!F18&lt;0,'増減額'!F18&gt;0),"黒字転換 ",ROUND('増減額'!F18/'前年度'!F18*100,1)))))</f>
        <v>-92.3</v>
      </c>
      <c r="G18" s="42">
        <f>IF(AND('当年度'!G18=0,'前年度'!G18=0),"",IF('前年度'!G18=0,"皆増",IF('当年度'!G18=0,"皆減",IF(AND('前年度'!G18&lt;0,'増減額'!G18&gt;0),"黒字転換 ",ROUND('増減額'!G18/'前年度'!G18*100,1)))))</f>
        <v>13.8</v>
      </c>
      <c r="H18" s="42" t="str">
        <f>IF(AND('当年度'!H18=0,'前年度'!H18=0),"",IF('前年度'!H18=0,"皆増",IF('当年度'!H18=0,"皆減",IF(AND('前年度'!H18&lt;0,'増減額'!H18&gt;0),"黒字転換 ",ROUND('増減額'!H18/'前年度'!H18*100,1)))))</f>
        <v>黒字転換 </v>
      </c>
      <c r="I18" s="42">
        <f>IF(AND('当年度'!I18=0,'前年度'!I18=0),"",IF('前年度'!I18=0,"皆増",IF('当年度'!I18=0,"皆減",ROUND('増減額'!I18/'前年度'!I18*100,1))))</f>
        <v>50</v>
      </c>
      <c r="J18" s="42">
        <f>IF(AND('当年度'!J18=0,'前年度'!J18=0),"",IF('前年度'!J18=0,"皆増 ",IF('当年度'!J18=0,"皆減 ",ROUND('増減額'!J18/'前年度'!J18*100,1))))</f>
        <v>6931.3</v>
      </c>
      <c r="K18" s="42">
        <f>IF(AND('当年度'!K18=0,'前年度'!K18=0),"",IF('前年度'!K18=0,"皆増 ",IF('当年度'!K18=0,"皆減 ",ROUND('増減額'!K18/'前年度'!K18*100,1))))</f>
        <v>-75.3</v>
      </c>
      <c r="L18" s="42" t="str">
        <f>IF(AND('当年度'!L18=0,'前年度'!L18=0),"",IF('前年度'!L18=0,"皆増",IF('当年度'!L18=0,"皆減",IF(AND('前年度'!L18&lt;0,'増減額'!L18&gt;0),"黒字転換 ",ROUND('増減額'!L18/'前年度'!L18*100,1)))))</f>
        <v>黒字転換 </v>
      </c>
      <c r="M18" s="42">
        <f>'当年度'!M18-'前年度'!M18</f>
        <v>0.5</v>
      </c>
      <c r="N18" s="42">
        <f>IF(AND('当年度'!N18=0,'前年度'!N18=0),"",IF('前年度'!N18=0,"皆増",IF('当年度'!N18=0,"皆減",ROUND('増減額'!N18/'前年度'!N18*100,1))))</f>
        <v>1.4</v>
      </c>
      <c r="O18" s="42">
        <f>IF(AND('当年度'!O18=0,'前年度'!O18=0),"",IF('前年度'!O18=0,"皆増",IF('当年度'!O18=0,"皆減",ROUND('増減額'!O18/'前年度'!O18*100,1))))</f>
        <v>0.1</v>
      </c>
    </row>
    <row r="19" spans="2:15" ht="21.75" customHeight="1">
      <c r="B19" s="82" t="s">
        <v>44</v>
      </c>
      <c r="C19" s="43">
        <f>IF(AND('当年度'!C19=0,'前年度'!C19=0),"",IF('前年度'!C19=0,"皆増",IF('当年度'!C19=0,"皆減",ROUND('増減額'!C19/'前年度'!C19*100,1))))</f>
        <v>5</v>
      </c>
      <c r="D19" s="43">
        <f>IF(AND('当年度'!D19=0,'前年度'!D19=0),"",IF('前年度'!D19=0,"皆増",IF('当年度'!D19=0,"皆減",ROUND('増減額'!D19/'前年度'!D19*100,1))))</f>
        <v>4.7</v>
      </c>
      <c r="E19" s="43">
        <f>IF(AND('当年度'!E19=0,'前年度'!E19=0),"",IF('前年度'!E19=0,"皆増",IF('当年度'!E19=0,"皆減",IF(AND('前年度'!E19&lt;0,'増減額'!E19&gt;0),"黒字転換",ROUND('増減額'!E19/'前年度'!E19*100,1)))))</f>
        <v>14.2</v>
      </c>
      <c r="F19" s="43">
        <f>IF(AND('当年度'!F19=0,'前年度'!F19=0),"",IF('前年度'!F19=0,"皆増",IF('当年度'!F19=0,"皆減",IF(AND('前年度'!F19&lt;0,'増減額'!F19&gt;0),"黒字転換 ",ROUND('増減額'!F19/'前年度'!F19*100,1)))))</f>
        <v>157.7</v>
      </c>
      <c r="G19" s="43">
        <f>IF(AND('当年度'!G19=0,'前年度'!G19=0),"",IF('前年度'!G19=0,"皆増",IF('当年度'!G19=0,"皆減",IF(AND('前年度'!G19&lt;0,'増減額'!G19&gt;0),"黒字転換 ",ROUND('増減額'!G19/'前年度'!G19*100,1)))))</f>
        <v>-9.9</v>
      </c>
      <c r="H19" s="43">
        <f>IF(AND('当年度'!H19=0,'前年度'!H19=0),"",IF('前年度'!H19=0,"皆増",IF('当年度'!H19=0,"皆減",IF(AND('前年度'!H19&lt;0,'増減額'!H19&gt;0),"黒字転換 ",ROUND('増減額'!H19/'前年度'!H19*100,1)))))</f>
        <v>-2077.9</v>
      </c>
      <c r="I19" s="43">
        <f>IF(AND('当年度'!I19=0,'前年度'!I19=0),"",IF('前年度'!I19=0,"皆増",IF('当年度'!I19=0,"皆減",ROUND('増減額'!I19/'前年度'!I19*100,1))))</f>
        <v>67.3</v>
      </c>
      <c r="J19" s="43" t="str">
        <f>IF(AND('当年度'!J19=0,'前年度'!J19=0),"",IF('前年度'!J19=0,"皆増 ",IF('当年度'!J19=0,"皆減 ",ROUND('増減額'!J19/'前年度'!J19*100,1))))</f>
        <v>皆増 </v>
      </c>
      <c r="K19" s="43">
        <f>IF(AND('当年度'!K19=0,'前年度'!K19=0),"",IF('前年度'!K19=0,"皆増 ",IF('当年度'!K19=0,"皆減 ",ROUND('増減額'!K19/'前年度'!K19*100,1))))</f>
        <v>-42.9</v>
      </c>
      <c r="L19" s="43" t="str">
        <f>IF(AND('当年度'!L19=0,'前年度'!L19=0),"",IF('前年度'!L19=0,"皆増",IF('当年度'!L19=0,"皆減",IF(AND('前年度'!L19&lt;0,'増減額'!L19&gt;0),"黒字転換 ",ROUND('増減額'!L19/'前年度'!L19*100,1)))))</f>
        <v>黒字転換 </v>
      </c>
      <c r="M19" s="43">
        <f>'当年度'!M19-'前年度'!M19</f>
        <v>-0.3999999999999999</v>
      </c>
      <c r="N19" s="43">
        <f>IF(AND('当年度'!N19=0,'前年度'!N19=0),"",IF('前年度'!N19=0,"皆増",IF('当年度'!N19=0,"皆減",ROUND('増減額'!N19/'前年度'!N19*100,1))))</f>
        <v>1</v>
      </c>
      <c r="O19" s="43">
        <f>IF(AND('当年度'!O19=0,'前年度'!O19=0),"",IF('前年度'!O19=0,"皆増",IF('当年度'!O19=0,"皆減",ROUND('増減額'!O19/'前年度'!O19*100,1))))</f>
        <v>6.7</v>
      </c>
    </row>
    <row r="20" spans="2:15" ht="21.75" customHeight="1">
      <c r="B20" s="81" t="s">
        <v>25</v>
      </c>
      <c r="C20" s="42">
        <f>IF(AND('当年度'!C20=0,'前年度'!C20=0),"",IF('前年度'!C20=0,"皆増",IF('当年度'!C20=0,"皆減",ROUND('増減額'!C20/'前年度'!C20*100,1))))</f>
        <v>5.3</v>
      </c>
      <c r="D20" s="42">
        <f>IF(AND('当年度'!D20=0,'前年度'!D20=0),"",IF('前年度'!D20=0,"皆増",IF('当年度'!D20=0,"皆減",ROUND('増減額'!D20/'前年度'!D20*100,1))))</f>
        <v>3.6</v>
      </c>
      <c r="E20" s="42">
        <f>IF(AND('当年度'!E20=0,'前年度'!E20=0),"",IF('前年度'!E20=0,"皆増",IF('当年度'!E20=0,"皆減",IF(AND('前年度'!E20&lt;0,'増減額'!E20&gt;0),"黒字転換",ROUND('増減額'!E20/'前年度'!E20*100,1)))))</f>
        <v>28.1</v>
      </c>
      <c r="F20" s="42">
        <f>IF(AND('当年度'!F20=0,'前年度'!F20=0),"",IF('前年度'!F20=0,"皆増",IF('当年度'!F20=0,"皆減",IF(AND('前年度'!F20&lt;0,'増減額'!F20&gt;0),"黒字転換 ",ROUND('増減額'!F20/'前年度'!F20*100,1)))))</f>
        <v>-5.9</v>
      </c>
      <c r="G20" s="42">
        <f>IF(AND('当年度'!G20=0,'前年度'!G20=0),"",IF('前年度'!G20=0,"皆増",IF('当年度'!G20=0,"皆減",IF(AND('前年度'!G20&lt;0,'増減額'!G20&gt;0),"黒字転換 ",ROUND('増減額'!G20/'前年度'!G20*100,1)))))</f>
        <v>37.4</v>
      </c>
      <c r="H20" s="42" t="str">
        <f>IF(AND('当年度'!H20=0,'前年度'!H20=0),"",IF('前年度'!H20=0,"皆増",IF('当年度'!H20=0,"皆減",IF(AND('前年度'!H20&lt;0,'増減額'!H20&gt;0),"黒字転換 ",ROUND('増減額'!H20/'前年度'!H20*100,1)))))</f>
        <v>黒字転換 </v>
      </c>
      <c r="I20" s="42">
        <f>IF(AND('当年度'!I20=0,'前年度'!I20=0),"",IF('前年度'!I20=0,"皆増",IF('当年度'!I20=0,"皆減",ROUND('増減額'!I20/'前年度'!I20*100,1))))</f>
        <v>-95.9</v>
      </c>
      <c r="J20" s="42">
        <f>IF(AND('当年度'!J20=0,'前年度'!J20=0),"",IF('前年度'!J20=0,"皆増 ",IF('当年度'!J20=0,"皆減 ",ROUND('増減額'!J20/'前年度'!J20*100,1))))</f>
      </c>
      <c r="K20" s="42">
        <f>IF(AND('当年度'!K20=0,'前年度'!K20=0),"",IF('前年度'!K20=0,"皆増 ",IF('当年度'!K20=0,"皆減 ",ROUND('増減額'!K20/'前年度'!K20*100,1))))</f>
      </c>
      <c r="L20" s="42">
        <f>IF(AND('当年度'!L20=0,'前年度'!L20=0),"",IF('前年度'!L20=0,"皆増",IF('当年度'!L20=0,"皆減",IF(AND('前年度'!L20&lt;0,'増減額'!L20&gt;0),"黒字転換 ",ROUND('増減額'!L20/'前年度'!L20*100,1)))))</f>
        <v>-26.3</v>
      </c>
      <c r="M20" s="42">
        <f>'当年度'!M20-'前年度'!M20</f>
        <v>2.7</v>
      </c>
      <c r="N20" s="42">
        <f>IF(AND('当年度'!N20=0,'前年度'!N20=0),"",IF('前年度'!N20=0,"皆増",IF('当年度'!N20=0,"皆減",ROUND('増減額'!N20/'前年度'!N20*100,1))))</f>
        <v>1.1</v>
      </c>
      <c r="O20" s="42">
        <f>IF(AND('当年度'!O20=0,'前年度'!O20=0),"",IF('前年度'!O20=0,"皆増",IF('当年度'!O20=0,"皆減",ROUND('増減額'!O20/'前年度'!O20*100,1))))</f>
        <v>-6.3</v>
      </c>
    </row>
    <row r="21" spans="2:15" ht="21.75" customHeight="1">
      <c r="B21" s="80" t="s">
        <v>26</v>
      </c>
      <c r="C21" s="42">
        <f>IF(AND('当年度'!C21=0,'前年度'!C21=0),"",IF('前年度'!C21=0,"皆増",IF('当年度'!C21=0,"皆減",ROUND('増減額'!C21/'前年度'!C21*100,1))))</f>
        <v>1.8</v>
      </c>
      <c r="D21" s="42">
        <f>IF(AND('当年度'!D21=0,'前年度'!D21=0),"",IF('前年度'!D21=0,"皆増",IF('当年度'!D21=0,"皆減",ROUND('増減額'!D21/'前年度'!D21*100,1))))</f>
        <v>-1.3</v>
      </c>
      <c r="E21" s="42">
        <f>IF(AND('当年度'!E21=0,'前年度'!E21=0),"",IF('前年度'!E21=0,"皆増",IF('当年度'!E21=0,"皆減",IF(AND('前年度'!E21&lt;0,'増減額'!E21&gt;0),"黒字転換",ROUND('増減額'!E21/'前年度'!E21*100,1)))))</f>
        <v>43.2</v>
      </c>
      <c r="F21" s="42">
        <f>IF(AND('当年度'!F21=0,'前年度'!F21=0),"",IF('前年度'!F21=0,"皆増",IF('当年度'!F21=0,"皆減",IF(AND('前年度'!F21&lt;0,'増減額'!F21&gt;0),"黒字転換 ",ROUND('増減額'!F21/'前年度'!F21*100,1)))))</f>
        <v>32.9</v>
      </c>
      <c r="G21" s="42">
        <f>IF(AND('当年度'!G21=0,'前年度'!G21=0),"",IF('前年度'!G21=0,"皆増",IF('当年度'!G21=0,"皆減",IF(AND('前年度'!G21&lt;0,'増減額'!G21&gt;0),"黒字転換 ",ROUND('増減額'!G21/'前年度'!G21*100,1)))))</f>
        <v>43.5</v>
      </c>
      <c r="H21" s="42">
        <f>IF(AND('当年度'!H21=0,'前年度'!H21=0),"",IF('前年度'!H21=0,"皆増",IF('当年度'!H21=0,"皆減",IF(AND('前年度'!H21&lt;0,'増減額'!H21&gt;0),"黒字転換 ",ROUND('増減額'!H21/'前年度'!H21*100,1)))))</f>
        <v>995.4</v>
      </c>
      <c r="I21" s="42">
        <f>IF(AND('当年度'!I21=0,'前年度'!I21=0),"",IF('前年度'!I21=0,"皆増",IF('当年度'!I21=0,"皆減",ROUND('増減額'!I21/'前年度'!I21*100,1))))</f>
        <v>2.9</v>
      </c>
      <c r="J21" s="42">
        <f>IF(AND('当年度'!J21=0,'前年度'!J21=0),"",IF('前年度'!J21=0,"皆増 ",IF('当年度'!J21=0,"皆減 ",ROUND('増減額'!J21/'前年度'!J21*100,1))))</f>
      </c>
      <c r="K21" s="42">
        <f>IF(AND('当年度'!K21=0,'前年度'!K21=0),"",IF('前年度'!K21=0,"皆増 ",IF('当年度'!K21=0,"皆減 ",ROUND('増減額'!K21/'前年度'!K21*100,1))))</f>
      </c>
      <c r="L21" s="42">
        <f>IF(AND('当年度'!L21=0,'前年度'!L21=0),"",IF('前年度'!L21=0,"皆増",IF('当年度'!L21=0,"皆減",IF(AND('前年度'!L21&lt;0,'増減額'!L21&gt;0),"黒字転換 ",ROUND('増減額'!L21/'前年度'!L21*100,1)))))</f>
        <v>926</v>
      </c>
      <c r="M21" s="42">
        <f>'当年度'!M21-'前年度'!M21</f>
        <v>4.200000000000001</v>
      </c>
      <c r="N21" s="42">
        <f>IF(AND('当年度'!N21=0,'前年度'!N21=0),"",IF('前年度'!N21=0,"皆増",IF('当年度'!N21=0,"皆減",ROUND('増減額'!N21/'前年度'!N21*100,1))))</f>
        <v>0.3</v>
      </c>
      <c r="O21" s="42">
        <f>IF(AND('当年度'!O21=0,'前年度'!O21=0),"",IF('前年度'!O21=0,"皆増",IF('当年度'!O21=0,"皆減",ROUND('増減額'!O21/'前年度'!O21*100,1))))</f>
        <v>-1</v>
      </c>
    </row>
    <row r="22" spans="2:15" ht="21.75" customHeight="1">
      <c r="B22" s="80" t="s">
        <v>27</v>
      </c>
      <c r="C22" s="42">
        <f>IF(AND('当年度'!C22=0,'前年度'!C22=0),"",IF('前年度'!C22=0,"皆増",IF('当年度'!C22=0,"皆減",ROUND('増減額'!C22/'前年度'!C22*100,1))))</f>
        <v>-1.3</v>
      </c>
      <c r="D22" s="42">
        <f>IF(AND('当年度'!D22=0,'前年度'!D22=0),"",IF('前年度'!D22=0,"皆増",IF('当年度'!D22=0,"皆減",ROUND('増減額'!D22/'前年度'!D22*100,1))))</f>
        <v>-1</v>
      </c>
      <c r="E22" s="42">
        <f>IF(AND('当年度'!E22=0,'前年度'!E22=0),"",IF('前年度'!E22=0,"皆増",IF('当年度'!E22=0,"皆減",IF(AND('前年度'!E22&lt;0,'増減額'!E22&gt;0),"黒字転換",ROUND('増減額'!E22/'前年度'!E22*100,1)))))</f>
        <v>-6.4</v>
      </c>
      <c r="F22" s="42">
        <f>IF(AND('当年度'!F22=0,'前年度'!F22=0),"",IF('前年度'!F22=0,"皆増",IF('当年度'!F22=0,"皆減",IF(AND('前年度'!F22&lt;0,'増減額'!F22&gt;0),"黒字転換 ",ROUND('増減額'!F22/'前年度'!F22*100,1)))))</f>
        <v>-55.8</v>
      </c>
      <c r="G22" s="42">
        <f>IF(AND('当年度'!G22=0,'前年度'!G22=0),"",IF('前年度'!G22=0,"皆増",IF('当年度'!G22=0,"皆減",IF(AND('前年度'!G22&lt;0,'増減額'!G22&gt;0),"黒字転換 ",ROUND('増減額'!G22/'前年度'!G22*100,1)))))</f>
        <v>19.2</v>
      </c>
      <c r="H22" s="42">
        <f>IF(AND('当年度'!H22=0,'前年度'!H22=0),"",IF('前年度'!H22=0,"皆増",IF('当年度'!H22=0,"皆減",IF(AND('前年度'!H22&lt;0,'増減額'!H22&gt;0),"黒字転換 ",ROUND('増減額'!H22/'前年度'!H22*100,1)))))</f>
        <v>-66.9</v>
      </c>
      <c r="I22" s="42">
        <f>IF(AND('当年度'!I22=0,'前年度'!I22=0),"",IF('前年度'!I22=0,"皆増",IF('当年度'!I22=0,"皆減",ROUND('増減額'!I22/'前年度'!I22*100,1))))</f>
        <v>-2.6</v>
      </c>
      <c r="J22" s="42">
        <f>IF(AND('当年度'!J22=0,'前年度'!J22=0),"",IF('前年度'!J22=0,"皆増 ",IF('当年度'!J22=0,"皆減 ",ROUND('増減額'!J22/'前年度'!J22*100,1))))</f>
      </c>
      <c r="K22" s="42" t="str">
        <f>IF(AND('当年度'!K22=0,'前年度'!K22=0),"",IF('前年度'!K22=0,"皆増 ",IF('当年度'!K22=0,"皆減 ",ROUND('増減額'!K22/'前年度'!K22*100,1))))</f>
        <v>皆減 </v>
      </c>
      <c r="L22" s="42" t="str">
        <f>IF(AND('当年度'!L22=0,'前年度'!L22=0),"",IF('前年度'!L22=0,"皆増",IF('当年度'!L22=0,"皆減",IF(AND('前年度'!L22&lt;0,'増減額'!L22&gt;0),"黒字転換 ",ROUND('増減額'!L22/'前年度'!L22*100,1)))))</f>
        <v>黒字転換 </v>
      </c>
      <c r="M22" s="42">
        <f>'当年度'!M22-'前年度'!M22</f>
        <v>1.0999999999999996</v>
      </c>
      <c r="N22" s="42">
        <f>IF(AND('当年度'!N22=0,'前年度'!N22=0),"",IF('前年度'!N22=0,"皆増",IF('当年度'!N22=0,"皆減",ROUND('増減額'!N22/'前年度'!N22*100,1))))</f>
        <v>0.7</v>
      </c>
      <c r="O22" s="42">
        <f>IF(AND('当年度'!O22=0,'前年度'!O22=0),"",IF('前年度'!O22=0,"皆増",IF('当年度'!O22=0,"皆減",ROUND('増減額'!O22/'前年度'!O22*100,1))))</f>
        <v>3.6</v>
      </c>
    </row>
    <row r="23" spans="2:15" ht="21.75" customHeight="1">
      <c r="B23" s="80" t="s">
        <v>28</v>
      </c>
      <c r="C23" s="42">
        <f>IF(AND('当年度'!C23=0,'前年度'!C23=0),"",IF('前年度'!C23=0,"皆増",IF('当年度'!C23=0,"皆減",ROUND('増減額'!C23/'前年度'!C23*100,1))))</f>
        <v>-2.3</v>
      </c>
      <c r="D23" s="42">
        <f>IF(AND('当年度'!D23=0,'前年度'!D23=0),"",IF('前年度'!D23=0,"皆増",IF('当年度'!D23=0,"皆減",ROUND('増減額'!D23/'前年度'!D23*100,1))))</f>
        <v>-5.2</v>
      </c>
      <c r="E23" s="42">
        <f>IF(AND('当年度'!E23=0,'前年度'!E23=0),"",IF('前年度'!E23=0,"皆増",IF('当年度'!E23=0,"皆減",IF(AND('前年度'!E23&lt;0,'増減額'!E23&gt;0),"黒字転換",ROUND('増減額'!E23/'前年度'!E23*100,1)))))</f>
        <v>51.5</v>
      </c>
      <c r="F23" s="42">
        <f>IF(AND('当年度'!F23=0,'前年度'!F23=0),"",IF('前年度'!F23=0,"皆増",IF('当年度'!F23=0,"皆減",IF(AND('前年度'!F23&lt;0,'増減額'!F23&gt;0),"黒字転換 ",ROUND('増減額'!F23/'前年度'!F23*100,1)))))</f>
        <v>126.1</v>
      </c>
      <c r="G23" s="42">
        <f>IF(AND('当年度'!G23=0,'前年度'!G23=0),"",IF('前年度'!G23=0,"皆増",IF('当年度'!G23=0,"皆減",IF(AND('前年度'!G23&lt;0,'増減額'!G23&gt;0),"黒字転換 ",ROUND('増減額'!G23/'前年度'!G23*100,1)))))</f>
        <v>40.1</v>
      </c>
      <c r="H23" s="42" t="str">
        <f>IF(AND('当年度'!H23=0,'前年度'!H23=0),"",IF('前年度'!H23=0,"皆増",IF('当年度'!H23=0,"皆減",IF(AND('前年度'!H23&lt;0,'増減額'!H23&gt;0),"黒字転換 ",ROUND('増減額'!H23/'前年度'!H23*100,1)))))</f>
        <v>黒字転換 </v>
      </c>
      <c r="I23" s="42">
        <f>IF(AND('当年度'!I23=0,'前年度'!I23=0),"",IF('前年度'!I23=0,"皆増",IF('当年度'!I23=0,"皆減",ROUND('増減額'!I23/'前年度'!I23*100,1))))</f>
        <v>-49.8</v>
      </c>
      <c r="J23" s="42">
        <f>IF(AND('当年度'!J23=0,'前年度'!J23=0),"",IF('前年度'!J23=0,"皆増 ",IF('当年度'!J23=0,"皆減 ",ROUND('増減額'!J23/'前年度'!J23*100,1))))</f>
      </c>
      <c r="K23" s="42">
        <f>IF(AND('当年度'!K23=0,'前年度'!K23=0),"",IF('前年度'!K23=0,"皆増 ",IF('当年度'!K23=0,"皆減 ",ROUND('増減額'!K23/'前年度'!K23*100,1))))</f>
        <v>-2.9</v>
      </c>
      <c r="L23" s="42">
        <f>IF(AND('当年度'!L23=0,'前年度'!L23=0),"",IF('前年度'!L23=0,"皆増",IF('当年度'!L23=0,"皆減",IF(AND('前年度'!L23&lt;0,'増減額'!L23&gt;0),"黒字転換 ",ROUND('増減額'!L23/'前年度'!L23*100,1)))))</f>
        <v>-159.7</v>
      </c>
      <c r="M23" s="42">
        <f>'当年度'!M23-'前年度'!M23</f>
        <v>2.3999999999999995</v>
      </c>
      <c r="N23" s="42">
        <f>IF(AND('当年度'!N23=0,'前年度'!N23=0),"",IF('前年度'!N23=0,"皆増",IF('当年度'!N23=0,"皆減",ROUND('増減額'!N23/'前年度'!N23*100,1))))</f>
        <v>2.8</v>
      </c>
      <c r="O23" s="42">
        <f>IF(AND('当年度'!O23=0,'前年度'!O23=0),"",IF('前年度'!O23=0,"皆増",IF('当年度'!O23=0,"皆減",ROUND('増減額'!O23/'前年度'!O23*100,1))))</f>
        <v>-10.5</v>
      </c>
    </row>
    <row r="24" spans="2:15" ht="21.75" customHeight="1">
      <c r="B24" s="80" t="s">
        <v>29</v>
      </c>
      <c r="C24" s="42">
        <f>IF(AND('当年度'!C24=0,'前年度'!C24=0),"",IF('前年度'!C24=0,"皆増",IF('当年度'!C24=0,"皆減",ROUND('増減額'!C24/'前年度'!C24*100,1))))</f>
        <v>-2.1</v>
      </c>
      <c r="D24" s="42">
        <f>IF(AND('当年度'!D24=0,'前年度'!D24=0),"",IF('前年度'!D24=0,"皆増",IF('当年度'!D24=0,"皆減",ROUND('増減額'!D24/'前年度'!D24*100,1))))</f>
        <v>-1.8</v>
      </c>
      <c r="E24" s="42">
        <f>IF(AND('当年度'!E24=0,'前年度'!E24=0),"",IF('前年度'!E24=0,"皆増",IF('当年度'!E24=0,"皆減",IF(AND('前年度'!E24&lt;0,'増減額'!E24&gt;0),"黒字転換",ROUND('増減額'!E24/'前年度'!E24*100,1)))))</f>
        <v>-7.4</v>
      </c>
      <c r="F24" s="42" t="str">
        <f>IF(AND('当年度'!F24=0,'前年度'!F24=0),"",IF('前年度'!F24=0,"皆増",IF('当年度'!F24=0,"皆減",IF(AND('前年度'!F24&lt;0,'増減額'!F24&gt;0),"黒字転換 ",ROUND('増減額'!F24/'前年度'!F24*100,1)))))</f>
        <v>皆増</v>
      </c>
      <c r="G24" s="42">
        <f>IF(AND('当年度'!G24=0,'前年度'!G24=0),"",IF('前年度'!G24=0,"皆増",IF('当年度'!G24=0,"皆減",IF(AND('前年度'!G24&lt;0,'増減額'!G24&gt;0),"黒字転換 ",ROUND('増減額'!G24/'前年度'!G24*100,1)))))</f>
        <v>-10.8</v>
      </c>
      <c r="H24" s="42">
        <f>IF(AND('当年度'!H24=0,'前年度'!H24=0),"",IF('前年度'!H24=0,"皆増",IF('当年度'!H24=0,"皆減",IF(AND('前年度'!H24&lt;0,'増減額'!H24&gt;0),"黒字転換 ",ROUND('増減額'!H24/'前年度'!H24*100,1)))))</f>
        <v>-3640</v>
      </c>
      <c r="I24" s="42">
        <f>IF(AND('当年度'!I24=0,'前年度'!I24=0),"",IF('前年度'!I24=0,"皆増",IF('当年度'!I24=0,"皆減",ROUND('増減額'!I24/'前年度'!I24*100,1))))</f>
        <v>191.8</v>
      </c>
      <c r="J24" s="42">
        <f>IF(AND('当年度'!J24=0,'前年度'!J24=0),"",IF('前年度'!J24=0,"皆増 ",IF('当年度'!J24=0,"皆減 ",ROUND('増減額'!J24/'前年度'!J24*100,1))))</f>
      </c>
      <c r="K24" s="42">
        <f>IF(AND('当年度'!K24=0,'前年度'!K24=0),"",IF('前年度'!K24=0,"皆増 ",IF('当年度'!K24=0,"皆減 ",ROUND('増減額'!K24/'前年度'!K24*100,1))))</f>
      </c>
      <c r="L24" s="42">
        <f>IF(AND('当年度'!L24=0,'前年度'!L24=0),"",IF('前年度'!L24=0,"皆増",IF('当年度'!L24=0,"皆減",IF(AND('前年度'!L24&lt;0,'増減額'!L24&gt;0),"黒字転換 ",ROUND('増減額'!L24/'前年度'!L24*100,1)))))</f>
        <v>157.5</v>
      </c>
      <c r="M24" s="42">
        <f>'当年度'!M24-'前年度'!M24</f>
        <v>-0.6000000000000005</v>
      </c>
      <c r="N24" s="42">
        <f>IF(AND('当年度'!N24=0,'前年度'!N24=0),"",IF('前年度'!N24=0,"皆増",IF('当年度'!N24=0,"皆減",ROUND('増減額'!N24/'前年度'!N24*100,1))))</f>
        <v>-4</v>
      </c>
      <c r="O24" s="42" t="str">
        <f>IF(AND('当年度'!O24=0,'前年度'!O24=0),"",IF('前年度'!O24=0,"皆増",IF('当年度'!O24=0,"皆減",ROUND('増減額'!O24/'前年度'!O24*100,1))))</f>
        <v>皆減</v>
      </c>
    </row>
    <row r="25" spans="2:15" ht="21.75" customHeight="1">
      <c r="B25" s="80" t="s">
        <v>30</v>
      </c>
      <c r="C25" s="42">
        <f>IF(AND('当年度'!C25=0,'前年度'!C25=0),"",IF('前年度'!C25=0,"皆増",IF('当年度'!C25=0,"皆減",ROUND('増減額'!C25/'前年度'!C25*100,1))))</f>
        <v>4.4</v>
      </c>
      <c r="D25" s="42">
        <f>IF(AND('当年度'!D25=0,'前年度'!D25=0),"",IF('前年度'!D25=0,"皆増",IF('当年度'!D25=0,"皆減",ROUND('増減額'!D25/'前年度'!D25*100,1))))</f>
        <v>11.7</v>
      </c>
      <c r="E25" s="42">
        <f>IF(AND('当年度'!E25=0,'前年度'!E25=0),"",IF('前年度'!E25=0,"皆増",IF('当年度'!E25=0,"皆減",IF(AND('前年度'!E25&lt;0,'増減額'!E25&gt;0),"黒字転換",ROUND('増減額'!E25/'前年度'!E25*100,1)))))</f>
        <v>-54.5</v>
      </c>
      <c r="F25" s="42">
        <f>IF(AND('当年度'!F25=0,'前年度'!F25=0),"",IF('前年度'!F25=0,"皆増",IF('当年度'!F25=0,"皆減",IF(AND('前年度'!F25&lt;0,'増減額'!F25&gt;0),"黒字転換 ",ROUND('増減額'!F25/'前年度'!F25*100,1)))))</f>
        <v>-66.1</v>
      </c>
      <c r="G25" s="42">
        <f>IF(AND('当年度'!G25=0,'前年度'!G25=0),"",IF('前年度'!G25=0,"皆増",IF('当年度'!G25=0,"皆減",IF(AND('前年度'!G25&lt;0,'増減額'!G25&gt;0),"黒字転換 ",ROUND('増減額'!G25/'前年度'!G25*100,1)))))</f>
        <v>-39.6</v>
      </c>
      <c r="H25" s="42">
        <f>IF(AND('当年度'!H25=0,'前年度'!H25=0),"",IF('前年度'!H25=0,"皆増",IF('当年度'!H25=0,"皆減",IF(AND('前年度'!H25&lt;0,'増減額'!H25&gt;0),"黒字転換 ",ROUND('増減額'!H25/'前年度'!H25*100,1)))))</f>
        <v>-271.6</v>
      </c>
      <c r="I25" s="42">
        <f>IF(AND('当年度'!I25=0,'前年度'!I25=0),"",IF('前年度'!I25=0,"皆増",IF('当年度'!I25=0,"皆減",ROUND('増減額'!I25/'前年度'!I25*100,1))))</f>
        <v>88.5</v>
      </c>
      <c r="J25" s="42" t="str">
        <f>IF(AND('当年度'!J25=0,'前年度'!J25=0),"",IF('前年度'!J25=0,"皆増 ",IF('当年度'!J25=0,"皆減 ",ROUND('増減額'!J25/'前年度'!J25*100,1))))</f>
        <v>皆増 </v>
      </c>
      <c r="K25" s="42">
        <f>IF(AND('当年度'!K25=0,'前年度'!K25=0),"",IF('前年度'!K25=0,"皆増 ",IF('当年度'!K25=0,"皆減 ",ROUND('増減額'!K25/'前年度'!K25*100,1))))</f>
      </c>
      <c r="L25" s="42">
        <f>IF(AND('当年度'!L25=0,'前年度'!L25=0),"",IF('前年度'!L25=0,"皆増",IF('当年度'!L25=0,"皆減",IF(AND('前年度'!L25&lt;0,'増減額'!L25&gt;0),"黒字転換 ",ROUND('増減額'!L25/'前年度'!L25*100,1)))))</f>
        <v>-44.4</v>
      </c>
      <c r="M25" s="42">
        <f>'当年度'!M25-'前年度'!M25</f>
        <v>-3</v>
      </c>
      <c r="N25" s="42">
        <f>IF(AND('当年度'!N25=0,'前年度'!N25=0),"",IF('前年度'!N25=0,"皆増",IF('当年度'!N25=0,"皆減",ROUND('増減額'!N25/'前年度'!N25*100,1))))</f>
        <v>1.2</v>
      </c>
      <c r="O25" s="42">
        <f>IF(AND('当年度'!O25=0,'前年度'!O25=0),"",IF('前年度'!O25=0,"皆増",IF('当年度'!O25=0,"皆減",ROUND('増減額'!O25/'前年度'!O25*100,1))))</f>
        <v>-15.6</v>
      </c>
    </row>
    <row r="26" spans="2:15" ht="21.75" customHeight="1">
      <c r="B26" s="80" t="s">
        <v>31</v>
      </c>
      <c r="C26" s="42">
        <f>IF(AND('当年度'!C26=0,'前年度'!C26=0),"",IF('前年度'!C26=0,"皆増",IF('当年度'!C26=0,"皆減",ROUND('増減額'!C26/'前年度'!C26*100,1))))</f>
        <v>16.5</v>
      </c>
      <c r="D26" s="42">
        <f>IF(AND('当年度'!D26=0,'前年度'!D26=0),"",IF('前年度'!D26=0,"皆増",IF('当年度'!D26=0,"皆減",ROUND('増減額'!D26/'前年度'!D26*100,1))))</f>
        <v>13.8</v>
      </c>
      <c r="E26" s="42">
        <f>IF(AND('当年度'!E26=0,'前年度'!E26=0),"",IF('前年度'!E26=0,"皆増",IF('当年度'!E26=0,"皆減",IF(AND('前年度'!E26&lt;0,'増減額'!E26&gt;0),"黒字転換",ROUND('増減額'!E26/'前年度'!E26*100,1)))))</f>
        <v>56.1</v>
      </c>
      <c r="F26" s="42">
        <f>IF(AND('当年度'!F26=0,'前年度'!F26=0),"",IF('前年度'!F26=0,"皆増",IF('当年度'!F26=0,"皆減",IF(AND('前年度'!F26&lt;0,'増減額'!F26&gt;0),"黒字転換 ",ROUND('増減額'!F26/'前年度'!F26*100,1)))))</f>
        <v>314</v>
      </c>
      <c r="G26" s="42">
        <f>IF(AND('当年度'!G26=0,'前年度'!G26=0),"",IF('前年度'!G26=0,"皆増",IF('当年度'!G26=0,"皆減",IF(AND('前年度'!G26&lt;0,'増減額'!G26&gt;0),"黒字転換 ",ROUND('増減額'!G26/'前年度'!G26*100,1)))))</f>
        <v>26.7</v>
      </c>
      <c r="H26" s="42" t="str">
        <f>IF(AND('当年度'!H26=0,'前年度'!H26=0),"",IF('前年度'!H26=0,"皆増",IF('当年度'!H26=0,"皆減",IF(AND('前年度'!H26&lt;0,'増減額'!H26&gt;0),"黒字転換 ",ROUND('増減額'!H26/'前年度'!H26*100,1)))))</f>
        <v>黒字転換 </v>
      </c>
      <c r="I26" s="42">
        <f>IF(AND('当年度'!I26=0,'前年度'!I26=0),"",IF('前年度'!I26=0,"皆増",IF('当年度'!I26=0,"皆減",ROUND('増減額'!I26/'前年度'!I26*100,1))))</f>
        <v>708.6</v>
      </c>
      <c r="J26" s="42">
        <f>IF(AND('当年度'!J26=0,'前年度'!J26=0),"",IF('前年度'!J26=0,"皆増 ",IF('当年度'!J26=0,"皆減 ",ROUND('増減額'!J26/'前年度'!J26*100,1))))</f>
      </c>
      <c r="K26" s="42">
        <f>IF(AND('当年度'!K26=0,'前年度'!K26=0),"",IF('前年度'!K26=0,"皆増 ",IF('当年度'!K26=0,"皆減 ",ROUND('増減額'!K26/'前年度'!K26*100,1))))</f>
        <v>42.2</v>
      </c>
      <c r="L26" s="42" t="str">
        <f>IF(AND('当年度'!L26=0,'前年度'!L26=0),"",IF('前年度'!L26=0,"皆増",IF('当年度'!L26=0,"皆減",IF(AND('前年度'!L26&lt;0,'増減額'!L26&gt;0),"黒字転換 ",ROUND('増減額'!L26/'前年度'!L26*100,1)))))</f>
        <v>黒字転換 </v>
      </c>
      <c r="M26" s="42">
        <f>'当年度'!M26-'前年度'!M26</f>
        <v>2.299999999999999</v>
      </c>
      <c r="N26" s="42">
        <f>IF(AND('当年度'!N26=0,'前年度'!N26=0),"",IF('前年度'!N26=0,"皆増",IF('当年度'!N26=0,"皆減",ROUND('増減額'!N26/'前年度'!N26*100,1))))</f>
        <v>1.2</v>
      </c>
      <c r="O26" s="42">
        <f>IF(AND('当年度'!O26=0,'前年度'!O26=0),"",IF('前年度'!O26=0,"皆増",IF('当年度'!O26=0,"皆減",ROUND('増減額'!O26/'前年度'!O26*100,1))))</f>
        <v>0.8</v>
      </c>
    </row>
    <row r="27" spans="2:15" ht="21.75" customHeight="1">
      <c r="B27" s="80" t="s">
        <v>32</v>
      </c>
      <c r="C27" s="42">
        <f>IF(AND('当年度'!C27=0,'前年度'!C27=0),"",IF('前年度'!C27=0,"皆増",IF('当年度'!C27=0,"皆減",ROUND('増減額'!C27/'前年度'!C27*100,1))))</f>
        <v>0.2</v>
      </c>
      <c r="D27" s="42">
        <f>IF(AND('当年度'!D27=0,'前年度'!D27=0),"",IF('前年度'!D27=0,"皆増",IF('当年度'!D27=0,"皆減",ROUND('増減額'!D27/'前年度'!D27*100,1))))</f>
        <v>1.4</v>
      </c>
      <c r="E27" s="42">
        <f>IF(AND('当年度'!E27=0,'前年度'!E27=0),"",IF('前年度'!E27=0,"皆増",IF('当年度'!E27=0,"皆減",IF(AND('前年度'!E27&lt;0,'増減額'!E27&gt;0),"黒字転換",ROUND('増減額'!E27/'前年度'!E27*100,1)))))</f>
        <v>-27.8</v>
      </c>
      <c r="F27" s="42">
        <f>IF(AND('当年度'!F27=0,'前年度'!F27=0),"",IF('前年度'!F27=0,"皆増",IF('当年度'!F27=0,"皆減",IF(AND('前年度'!F27&lt;0,'増減額'!F27&gt;0),"黒字転換 ",ROUND('増減額'!F27/'前年度'!F27*100,1)))))</f>
        <v>-31.3</v>
      </c>
      <c r="G27" s="42">
        <f>IF(AND('当年度'!G27=0,'前年度'!G27=0),"",IF('前年度'!G27=0,"皆増",IF('当年度'!G27=0,"皆減",IF(AND('前年度'!G27&lt;0,'増減額'!G27&gt;0),"黒字転換 ",ROUND('増減額'!G27/'前年度'!G27*100,1)))))</f>
        <v>-24.3</v>
      </c>
      <c r="H27" s="42">
        <f>IF(AND('当年度'!H27=0,'前年度'!H27=0),"",IF('前年度'!H27=0,"皆増",IF('当年度'!H27=0,"皆減",IF(AND('前年度'!H27&lt;0,'増減額'!H27&gt;0),"黒字転換 ",ROUND('増減額'!H27/'前年度'!H27*100,1)))))</f>
        <v>-319.3</v>
      </c>
      <c r="I27" s="42">
        <f>IF(AND('当年度'!I27=0,'前年度'!I27=0),"",IF('前年度'!I27=0,"皆増",IF('当年度'!I27=0,"皆減",ROUND('増減額'!I27/'前年度'!I27*100,1))))</f>
        <v>664.8</v>
      </c>
      <c r="J27" s="42">
        <f>IF(AND('当年度'!J27=0,'前年度'!J27=0),"",IF('前年度'!J27=0,"皆増 ",IF('当年度'!J27=0,"皆減 ",ROUND('増減額'!J27/'前年度'!J27*100,1))))</f>
      </c>
      <c r="K27" s="42">
        <f>IF(AND('当年度'!K27=0,'前年度'!K27=0),"",IF('前年度'!K27=0,"皆増 ",IF('当年度'!K27=0,"皆減 ",ROUND('増減額'!K27/'前年度'!K27*100,1))))</f>
      </c>
      <c r="L27" s="42">
        <f>IF(AND('当年度'!L27=0,'前年度'!L27=0),"",IF('前年度'!L27=0,"皆増",IF('当年度'!L27=0,"皆減",IF(AND('前年度'!L27&lt;0,'増減額'!L27&gt;0),"黒字転換 ",ROUND('増減額'!L27/'前年度'!L27*100,1)))))</f>
        <v>300.1</v>
      </c>
      <c r="M27" s="42">
        <f>'当年度'!M27-'前年度'!M27</f>
        <v>-0.8999999999999999</v>
      </c>
      <c r="N27" s="42">
        <f>IF(AND('当年度'!N27=0,'前年度'!N27=0),"",IF('前年度'!N27=0,"皆増",IF('当年度'!N27=0,"皆減",ROUND('増減額'!N27/'前年度'!N27*100,1))))</f>
        <v>0.2</v>
      </c>
      <c r="O27" s="42">
        <f>IF(AND('当年度'!O27=0,'前年度'!O27=0),"",IF('前年度'!O27=0,"皆増",IF('当年度'!O27=0,"皆減",ROUND('増減額'!O27/'前年度'!O27*100,1))))</f>
        <v>-4.3</v>
      </c>
    </row>
    <row r="28" spans="2:15" ht="21.75" customHeight="1">
      <c r="B28" s="80" t="s">
        <v>33</v>
      </c>
      <c r="C28" s="42">
        <f>IF(AND('当年度'!C28=0,'前年度'!C28=0),"",IF('前年度'!C28=0,"皆増",IF('当年度'!C28=0,"皆減",ROUND('増減額'!C28/'前年度'!C28*100,1))))</f>
        <v>31.1</v>
      </c>
      <c r="D28" s="42">
        <f>IF(AND('当年度'!D28=0,'前年度'!D28=0),"",IF('前年度'!D28=0,"皆増",IF('当年度'!D28=0,"皆減",ROUND('増減額'!D28/'前年度'!D28*100,1))))</f>
        <v>32.5</v>
      </c>
      <c r="E28" s="42">
        <f>IF(AND('当年度'!E28=0,'前年度'!E28=0),"",IF('前年度'!E28=0,"皆増",IF('当年度'!E28=0,"皆減",IF(AND('前年度'!E28&lt;0,'増減額'!E28&gt;0),"黒字転換",ROUND('増減額'!E28/'前年度'!E28*100,1)))))</f>
        <v>6.4</v>
      </c>
      <c r="F28" s="42">
        <f>IF(AND('当年度'!F28=0,'前年度'!F28=0),"",IF('前年度'!F28=0,"皆増",IF('当年度'!F28=0,"皆減",IF(AND('前年度'!F28&lt;0,'増減額'!F28&gt;0),"黒字転換 ",ROUND('増減額'!F28/'前年度'!F28*100,1)))))</f>
        <v>-7.2</v>
      </c>
      <c r="G28" s="42">
        <f>IF(AND('当年度'!G28=0,'前年度'!G28=0),"",IF('前年度'!G28=0,"皆増",IF('当年度'!G28=0,"皆減",IF(AND('前年度'!G28&lt;0,'増減額'!G28&gt;0),"黒字転換 ",ROUND('増減額'!G28/'前年度'!G28*100,1)))))</f>
        <v>14.9</v>
      </c>
      <c r="H28" s="42">
        <f>IF(AND('当年度'!H28=0,'前年度'!H28=0),"",IF('前年度'!H28=0,"皆増",IF('当年度'!H28=0,"皆減",IF(AND('前年度'!H28&lt;0,'増減額'!H28&gt;0),"黒字転換 ",ROUND('増減額'!H28/'前年度'!H28*100,1)))))</f>
        <v>16.7</v>
      </c>
      <c r="I28" s="42">
        <f>IF(AND('当年度'!I28=0,'前年度'!I28=0),"",IF('前年度'!I28=0,"皆増",IF('当年度'!I28=0,"皆減",ROUND('増減額'!I28/'前年度'!I28*100,1))))</f>
        <v>-97.9</v>
      </c>
      <c r="J28" s="42">
        <f>IF(AND('当年度'!J28=0,'前年度'!J28=0),"",IF('前年度'!J28=0,"皆増 ",IF('当年度'!J28=0,"皆減 ",ROUND('増減額'!J28/'前年度'!J28*100,1))))</f>
      </c>
      <c r="K28" s="42" t="str">
        <f>IF(AND('当年度'!K28=0,'前年度'!K28=0),"",IF('前年度'!K28=0,"皆増 ",IF('当年度'!K28=0,"皆減 ",ROUND('増減額'!K28/'前年度'!K28*100,1))))</f>
        <v>皆増 </v>
      </c>
      <c r="L28" s="42">
        <f>IF(AND('当年度'!L28=0,'前年度'!L28=0),"",IF('前年度'!L28=0,"皆増",IF('当年度'!L28=0,"皆減",IF(AND('前年度'!L28&lt;0,'増減額'!L28&gt;0),"黒字転換 ",ROUND('増減額'!L28/'前年度'!L28*100,1)))))</f>
        <v>-562.1</v>
      </c>
      <c r="M28" s="42">
        <f>'当年度'!M28-'前年度'!M28</f>
        <v>0.6000000000000005</v>
      </c>
      <c r="N28" s="42">
        <f>IF(AND('当年度'!N28=0,'前年度'!N28=0),"",IF('前年度'!N28=0,"皆増",IF('当年度'!N28=0,"皆減",ROUND('増減額'!N28/'前年度'!N28*100,1))))</f>
        <v>0.6</v>
      </c>
      <c r="O28" s="42">
        <f>IF(AND('当年度'!O28=0,'前年度'!O28=0),"",IF('前年度'!O28=0,"皆増",IF('当年度'!O28=0,"皆減",ROUND('増減額'!O28/'前年度'!O28*100,1))))</f>
        <v>12.7</v>
      </c>
    </row>
    <row r="29" spans="2:15" ht="21.75" customHeight="1">
      <c r="B29" s="80" t="s">
        <v>34</v>
      </c>
      <c r="C29" s="42">
        <f>IF(AND('当年度'!C29=0,'前年度'!C29=0),"",IF('前年度'!C29=0,"皆増",IF('当年度'!C29=0,"皆減",ROUND('増減額'!C29/'前年度'!C29*100,1))))</f>
        <v>-3.1</v>
      </c>
      <c r="D29" s="42">
        <f>IF(AND('当年度'!D29=0,'前年度'!D29=0),"",IF('前年度'!D29=0,"皆増",IF('当年度'!D29=0,"皆減",ROUND('増減額'!D29/'前年度'!D29*100,1))))</f>
        <v>-3.9</v>
      </c>
      <c r="E29" s="42">
        <f>IF(AND('当年度'!E29=0,'前年度'!E29=0),"",IF('前年度'!E29=0,"皆増",IF('当年度'!E29=0,"皆減",IF(AND('前年度'!E29&lt;0,'増減額'!E29&gt;0),"黒字転換",ROUND('増減額'!E29/'前年度'!E29*100,1)))))</f>
        <v>11.3</v>
      </c>
      <c r="F29" s="42">
        <f>IF(AND('当年度'!F29=0,'前年度'!F29=0),"",IF('前年度'!F29=0,"皆増",IF('当年度'!F29=0,"皆減",IF(AND('前年度'!F29&lt;0,'増減額'!F29&gt;0),"黒字転換 ",ROUND('増減額'!F29/'前年度'!F29*100,1)))))</f>
        <v>-44.8</v>
      </c>
      <c r="G29" s="42">
        <f>IF(AND('当年度'!G29=0,'前年度'!G29=0),"",IF('前年度'!G29=0,"皆増",IF('当年度'!G29=0,"皆減",IF(AND('前年度'!G29&lt;0,'増減額'!G29&gt;0),"黒字転換 ",ROUND('増減額'!G29/'前年度'!G29*100,1)))))</f>
        <v>25.4</v>
      </c>
      <c r="H29" s="42">
        <f>IF(AND('当年度'!H29=0,'前年度'!H29=0),"",IF('前年度'!H29=0,"皆増",IF('当年度'!H29=0,"皆減",IF(AND('前年度'!H29&lt;0,'増減額'!H29&gt;0),"黒字転換 ",ROUND('増減額'!H29/'前年度'!H29*100,1)))))</f>
        <v>186.6</v>
      </c>
      <c r="I29" s="42">
        <f>IF(AND('当年度'!I29=0,'前年度'!I29=0),"",IF('前年度'!I29=0,"皆増",IF('当年度'!I29=0,"皆減",ROUND('増減額'!I29/'前年度'!I29*100,1))))</f>
        <v>9.3</v>
      </c>
      <c r="J29" s="42">
        <f>IF(AND('当年度'!J29=0,'前年度'!J29=0),"",IF('前年度'!J29=0,"皆増 ",IF('当年度'!J29=0,"皆減 ",ROUND('増減額'!J29/'前年度'!J29*100,1))))</f>
      </c>
      <c r="K29" s="42">
        <f>IF(AND('当年度'!K29=0,'前年度'!K29=0),"",IF('前年度'!K29=0,"皆増 ",IF('当年度'!K29=0,"皆減 ",ROUND('増減額'!K29/'前年度'!K29*100,1))))</f>
        <v>3.5</v>
      </c>
      <c r="L29" s="42" t="str">
        <f>IF(AND('当年度'!L29=0,'前年度'!L29=0),"",IF('前年度'!L29=0,"皆増",IF('当年度'!L29=0,"皆減",IF(AND('前年度'!L29&lt;0,'増減額'!L29&gt;0),"黒字転換 ",ROUND('増減額'!L29/'前年度'!L29*100,1)))))</f>
        <v>黒字転換 </v>
      </c>
      <c r="M29" s="42">
        <f>'当年度'!M29-'前年度'!M29</f>
        <v>1.5999999999999996</v>
      </c>
      <c r="N29" s="42">
        <f>IF(AND('当年度'!N29=0,'前年度'!N29=0),"",IF('前年度'!N29=0,"皆増",IF('当年度'!N29=0,"皆減",ROUND('増減額'!N29/'前年度'!N29*100,1))))</f>
        <v>-0.9</v>
      </c>
      <c r="O29" s="42">
        <f>IF(AND('当年度'!O29=0,'前年度'!O29=0),"",IF('前年度'!O29=0,"皆増",IF('当年度'!O29=0,"皆減",ROUND('増減額'!O29/'前年度'!O29*100,1))))</f>
        <v>-11.4</v>
      </c>
    </row>
    <row r="30" spans="2:15" ht="21.75" customHeight="1">
      <c r="B30" s="80" t="s">
        <v>45</v>
      </c>
      <c r="C30" s="42">
        <f>IF(AND('当年度'!C30=0,'前年度'!C30=0),"",IF('前年度'!C30=0,"皆増",IF('当年度'!C30=0,"皆減",ROUND('増減額'!C30/'前年度'!C30*100,1))))</f>
        <v>0.7</v>
      </c>
      <c r="D30" s="42">
        <f>IF(AND('当年度'!D30=0,'前年度'!D30=0),"",IF('前年度'!D30=0,"皆増",IF('当年度'!D30=0,"皆減",ROUND('増減額'!D30/'前年度'!D30*100,1))))</f>
        <v>2</v>
      </c>
      <c r="E30" s="42">
        <f>IF(AND('当年度'!E30=0,'前年度'!E30=0),"",IF('前年度'!E30=0,"皆増",IF('当年度'!E30=0,"皆減",IF(AND('前年度'!E30&lt;0,'増減額'!E30&gt;0),"黒字転換",ROUND('増減額'!E30/'前年度'!E30*100,1)))))</f>
        <v>-22.5</v>
      </c>
      <c r="F30" s="42">
        <f>IF(AND('当年度'!F30=0,'前年度'!F30=0),"",IF('前年度'!F30=0,"皆増",IF('当年度'!F30=0,"皆減",IF(AND('前年度'!F30&lt;0,'増減額'!F30&gt;0),"黒字転換 ",ROUND('増減額'!F30/'前年度'!F30*100,1)))))</f>
        <v>-75</v>
      </c>
      <c r="G30" s="42">
        <f>IF(AND('当年度'!G30=0,'前年度'!G30=0),"",IF('前年度'!G30=0,"皆増",IF('当年度'!G30=0,"皆減",IF(AND('前年度'!G30&lt;0,'増減額'!G30&gt;0),"黒字転換 ",ROUND('増減額'!G30/'前年度'!G30*100,1)))))</f>
        <v>-10.1</v>
      </c>
      <c r="H30" s="42">
        <f>IF(AND('当年度'!H30=0,'前年度'!H30=0),"",IF('前年度'!H30=0,"皆増",IF('当年度'!H30=0,"皆減",IF(AND('前年度'!H30&lt;0,'増減額'!H30&gt;0),"黒字転換 ",ROUND('増減額'!H30/'前年度'!H30*100,1)))))</f>
        <v>2797</v>
      </c>
      <c r="I30" s="42">
        <f>IF(AND('当年度'!I30=0,'前年度'!I30=0),"",IF('前年度'!I30=0,"皆増",IF('当年度'!I30=0,"皆減",ROUND('増減額'!I30/'前年度'!I30*100,1))))</f>
        <v>32.2</v>
      </c>
      <c r="J30" s="42">
        <f>IF(AND('当年度'!J30=0,'前年度'!J30=0),"",IF('前年度'!J30=0,"皆増 ",IF('当年度'!J30=0,"皆減 ",ROUND('増減額'!J30/'前年度'!J30*100,1))))</f>
      </c>
      <c r="K30" s="42" t="str">
        <f>IF(AND('当年度'!K30=0,'前年度'!K30=0),"",IF('前年度'!K30=0,"皆増 ",IF('当年度'!K30=0,"皆減 ",ROUND('増減額'!K30/'前年度'!K30*100,1))))</f>
        <v>皆減 </v>
      </c>
      <c r="L30" s="42">
        <f>IF(AND('当年度'!L30=0,'前年度'!L30=0),"",IF('前年度'!L30=0,"皆増",IF('当年度'!L30=0,"皆減",IF(AND('前年度'!L30&lt;0,'増減額'!L30&gt;0),"黒字転換 ",ROUND('増減額'!L30/'前年度'!L30*100,1)))))</f>
        <v>30.5</v>
      </c>
      <c r="M30" s="42">
        <f>'当年度'!M30-'前年度'!M30</f>
        <v>-0.5999999999999996</v>
      </c>
      <c r="N30" s="42">
        <f>IF(AND('当年度'!N30=0,'前年度'!N30=0),"",IF('前年度'!N30=0,"皆増",IF('当年度'!N30=0,"皆減",ROUND('増減額'!N30/'前年度'!N30*100,1))))</f>
        <v>0.8</v>
      </c>
      <c r="O30" s="42">
        <f>IF(AND('当年度'!O30=0,'前年度'!O30=0),"",IF('前年度'!O30=0,"皆増",IF('当年度'!O30=0,"皆減",ROUND('増減額'!O30/'前年度'!O30*100,1))))</f>
        <v>-4.2</v>
      </c>
    </row>
    <row r="31" spans="2:15" ht="21.75" customHeight="1">
      <c r="B31" s="80" t="s">
        <v>46</v>
      </c>
      <c r="C31" s="42">
        <f>IF(AND('当年度'!C31=0,'前年度'!C31=0),"",IF('前年度'!C31=0,"皆増",IF('当年度'!C31=0,"皆減",ROUND('増減額'!C31/'前年度'!C31*100,1))))</f>
        <v>9.2</v>
      </c>
      <c r="D31" s="42">
        <f>IF(AND('当年度'!D31=0,'前年度'!D31=0),"",IF('前年度'!D31=0,"皆増",IF('当年度'!D31=0,"皆減",ROUND('増減額'!D31/'前年度'!D31*100,1))))</f>
        <v>9.2</v>
      </c>
      <c r="E31" s="42">
        <f>IF(AND('当年度'!E31=0,'前年度'!E31=0),"",IF('前年度'!E31=0,"皆増",IF('当年度'!E31=0,"皆減",IF(AND('前年度'!E31&lt;0,'増減額'!E31&gt;0),"黒字転換",ROUND('増減額'!E31/'前年度'!E31*100,1)))))</f>
        <v>9.4</v>
      </c>
      <c r="F31" s="42">
        <f>IF(AND('当年度'!F31=0,'前年度'!F31=0),"",IF('前年度'!F31=0,"皆増",IF('当年度'!F31=0,"皆減",IF(AND('前年度'!F31&lt;0,'増減額'!F31&gt;0),"黒字転換 ",ROUND('増減額'!F31/'前年度'!F31*100,1)))))</f>
        <v>17.7</v>
      </c>
      <c r="G31" s="42">
        <f>IF(AND('当年度'!G31=0,'前年度'!G31=0),"",IF('前年度'!G31=0,"皆増",IF('当年度'!G31=0,"皆減",IF(AND('前年度'!G31&lt;0,'増減額'!G31&gt;0),"黒字転換 ",ROUND('増減額'!G31/'前年度'!G31*100,1)))))</f>
        <v>8.9</v>
      </c>
      <c r="H31" s="42" t="str">
        <f>IF(AND('当年度'!H31=0,'前年度'!H31=0),"",IF('前年度'!H31=0,"皆増",IF('当年度'!H31=0,"皆減",IF(AND('前年度'!H31&lt;0,'増減額'!H31&gt;0),"黒字転換 ",ROUND('増減額'!H31/'前年度'!H31*100,1)))))</f>
        <v>黒字転換 </v>
      </c>
      <c r="I31" s="42">
        <f>IF(AND('当年度'!I31=0,'前年度'!I31=0),"",IF('前年度'!I31=0,"皆増",IF('当年度'!I31=0,"皆減",ROUND('増減額'!I31/'前年度'!I31*100,1))))</f>
        <v>-13.5</v>
      </c>
      <c r="J31" s="42" t="str">
        <f>IF(AND('当年度'!J31=0,'前年度'!J31=0),"",IF('前年度'!J31=0,"皆増 ",IF('当年度'!J31=0,"皆減 ",ROUND('増減額'!J31/'前年度'!J31*100,1))))</f>
        <v>皆増 </v>
      </c>
      <c r="K31" s="42">
        <f>IF(AND('当年度'!K31=0,'前年度'!K31=0),"",IF('前年度'!K31=0,"皆増 ",IF('当年度'!K31=0,"皆減 ",ROUND('増減額'!K31/'前年度'!K31*100,1))))</f>
      </c>
      <c r="L31" s="42" t="str">
        <f>IF(AND('当年度'!L31=0,'前年度'!L31=0),"",IF('前年度'!L31=0,"皆増",IF('当年度'!L31=0,"皆減",IF(AND('前年度'!L31&lt;0,'増減額'!L31&gt;0),"黒字転換 ",ROUND('増減額'!L31/'前年度'!L31*100,1)))))</f>
        <v>黒字転換 </v>
      </c>
      <c r="M31" s="42">
        <f>'当年度'!M31-'前年度'!M31</f>
        <v>0.5</v>
      </c>
      <c r="N31" s="42">
        <f>IF(AND('当年度'!N31=0,'前年度'!N31=0),"",IF('前年度'!N31=0,"皆増",IF('当年度'!N31=0,"皆減",ROUND('増減額'!N31/'前年度'!N31*100,1))))</f>
        <v>0.1</v>
      </c>
      <c r="O31" s="42">
        <f>IF(AND('当年度'!O31=0,'前年度'!O31=0),"",IF('前年度'!O31=0,"皆増",IF('当年度'!O31=0,"皆減",ROUND('増減額'!O31/'前年度'!O31*100,1))))</f>
        <v>-0.2</v>
      </c>
    </row>
    <row r="32" spans="2:15" ht="21.75" customHeight="1">
      <c r="B32" s="80" t="s">
        <v>47</v>
      </c>
      <c r="C32" s="42">
        <f>IF(AND('当年度'!C32=0,'前年度'!C32=0),"",IF('前年度'!C32=0,"皆増",IF('当年度'!C32=0,"皆減",ROUND('増減額'!C32/'前年度'!C32*100,1))))</f>
        <v>-8.9</v>
      </c>
      <c r="D32" s="42">
        <f>IF(AND('当年度'!D32=0,'前年度'!D32=0),"",IF('前年度'!D32=0,"皆増",IF('当年度'!D32=0,"皆減",ROUND('増減額'!D32/'前年度'!D32*100,1))))</f>
        <v>-9.8</v>
      </c>
      <c r="E32" s="42">
        <f>IF(AND('当年度'!E32=0,'前年度'!E32=0),"",IF('前年度'!E32=0,"皆増",IF('当年度'!E32=0,"皆減",IF(AND('前年度'!E32&lt;0,'増減額'!E32&gt;0),"黒字転換",ROUND('増減額'!E32/'前年度'!E32*100,1)))))</f>
        <v>13.9</v>
      </c>
      <c r="F32" s="42">
        <f>IF(AND('当年度'!F32=0,'前年度'!F32=0),"",IF('前年度'!F32=0,"皆増",IF('当年度'!F32=0,"皆減",IF(AND('前年度'!F32&lt;0,'増減額'!F32&gt;0),"黒字転換 ",ROUND('増減額'!F32/'前年度'!F32*100,1)))))</f>
        <v>172.5</v>
      </c>
      <c r="G32" s="42">
        <f>IF(AND('当年度'!G32=0,'前年度'!G32=0),"",IF('前年度'!G32=0,"皆増",IF('当年度'!G32=0,"皆減",IF(AND('前年度'!G32&lt;0,'増減額'!G32&gt;0),"黒字転換 ",ROUND('増減額'!G32/'前年度'!G32*100,1)))))</f>
        <v>9.1</v>
      </c>
      <c r="H32" s="42">
        <f>IF(AND('当年度'!H32=0,'前年度'!H32=0),"",IF('前年度'!H32=0,"皆増",IF('当年度'!H32=0,"皆減",IF(AND('前年度'!H32&lt;0,'増減額'!H32&gt;0),"黒字転換 ",ROUND('増減額'!H32/'前年度'!H32*100,1)))))</f>
        <v>-25.2</v>
      </c>
      <c r="I32" s="42">
        <f>IF(AND('当年度'!I32=0,'前年度'!I32=0),"",IF('前年度'!I32=0,"皆増",IF('当年度'!I32=0,"皆減",ROUND('増減額'!I32/'前年度'!I32*100,1))))</f>
        <v>75.2</v>
      </c>
      <c r="J32" s="42">
        <f>IF(AND('当年度'!J32=0,'前年度'!J32=0),"",IF('前年度'!J32=0,"皆増 ",IF('当年度'!J32=0,"皆減 ",ROUND('増減額'!J32/'前年度'!J32*100,1))))</f>
      </c>
      <c r="K32" s="42" t="str">
        <f>IF(AND('当年度'!K32=0,'前年度'!K32=0),"",IF('前年度'!K32=0,"皆増 ",IF('当年度'!K32=0,"皆減 ",ROUND('増減額'!K32/'前年度'!K32*100,1))))</f>
        <v>皆増 </v>
      </c>
      <c r="L32" s="42">
        <f>IF(AND('当年度'!L32=0,'前年度'!L32=0),"",IF('前年度'!L32=0,"皆増",IF('当年度'!L32=0,"皆減",IF(AND('前年度'!L32&lt;0,'増減額'!L32&gt;0),"黒字転換 ",ROUND('増減額'!L32/'前年度'!L32*100,1)))))</f>
        <v>5.3</v>
      </c>
      <c r="M32" s="42">
        <f>'当年度'!M32-'前年度'!M32</f>
        <v>0.6000000000000005</v>
      </c>
      <c r="N32" s="42">
        <f>IF(AND('当年度'!N32=0,'前年度'!N32=0),"",IF('前年度'!N32=0,"皆増",IF('当年度'!N32=0,"皆減",ROUND('増減額'!N32/'前年度'!N32*100,1))))</f>
        <v>0.4</v>
      </c>
      <c r="O32" s="42">
        <f>IF(AND('当年度'!O32=0,'前年度'!O32=0),"",IF('前年度'!O32=0,"皆増",IF('当年度'!O32=0,"皆減",ROUND('増減額'!O32/'前年度'!O32*100,1))))</f>
        <v>-4.3</v>
      </c>
    </row>
    <row r="33" spans="2:15" ht="21.75" customHeight="1">
      <c r="B33" s="80" t="s">
        <v>35</v>
      </c>
      <c r="C33" s="42">
        <f>IF(AND('当年度'!C33=0,'前年度'!C33=0),"",IF('前年度'!C33=0,"皆増",IF('当年度'!C33=0,"皆減",ROUND('増減額'!C33/'前年度'!C33*100,1))))</f>
        <v>-5.4</v>
      </c>
      <c r="D33" s="42">
        <f>IF(AND('当年度'!D33=0,'前年度'!D33=0),"",IF('前年度'!D33=0,"皆増",IF('当年度'!D33=0,"皆減",ROUND('増減額'!D33/'前年度'!D33*100,1))))</f>
        <v>1.4</v>
      </c>
      <c r="E33" s="42">
        <f>IF(AND('当年度'!E33=0,'前年度'!E33=0),"",IF('前年度'!E33=0,"皆増",IF('当年度'!E33=0,"皆減",IF(AND('前年度'!E33&lt;0,'増減額'!E33&gt;0),"黒字転換",ROUND('増減額'!E33/'前年度'!E33*100,1)))))</f>
        <v>-56.7</v>
      </c>
      <c r="F33" s="42">
        <f>IF(AND('当年度'!F33=0,'前年度'!F33=0),"",IF('前年度'!F33=0,"皆増",IF('当年度'!F33=0,"皆減",IF(AND('前年度'!F33&lt;0,'増減額'!F33&gt;0),"黒字転換 ",ROUND('増減額'!F33/'前年度'!F33*100,1)))))</f>
        <v>-71.8</v>
      </c>
      <c r="G33" s="42">
        <f>IF(AND('当年度'!G33=0,'前年度'!G33=0),"",IF('前年度'!G33=0,"皆増",IF('当年度'!G33=0,"皆減",IF(AND('前年度'!G33&lt;0,'増減額'!G33&gt;0),"黒字転換 ",ROUND('増減額'!G33/'前年度'!G33*100,1)))))</f>
        <v>-54.5</v>
      </c>
      <c r="H33" s="42">
        <f>IF(AND('当年度'!H33=0,'前年度'!H33=0),"",IF('前年度'!H33=0,"皆増",IF('当年度'!H33=0,"皆減",IF(AND('前年度'!H33&lt;0,'増減額'!H33&gt;0),"黒字転換 ",ROUND('増減額'!H33/'前年度'!H33*100,1)))))</f>
        <v>-301.5</v>
      </c>
      <c r="I33" s="42">
        <f>IF(AND('当年度'!I33=0,'前年度'!I33=0),"",IF('前年度'!I33=0,"皆増",IF('当年度'!I33=0,"皆減",ROUND('増減額'!I33/'前年度'!I33*100,1))))</f>
        <v>-0.1</v>
      </c>
      <c r="J33" s="42">
        <f>IF(AND('当年度'!J33=0,'前年度'!J33=0),"",IF('前年度'!J33=0,"皆増 ",IF('当年度'!J33=0,"皆減 ",ROUND('増減額'!J33/'前年度'!J33*100,1))))</f>
      </c>
      <c r="K33" s="42" t="str">
        <f>IF(AND('当年度'!K33=0,'前年度'!K33=0),"",IF('前年度'!K33=0,"皆増 ",IF('当年度'!K33=0,"皆減 ",ROUND('増減額'!K33/'前年度'!K33*100,1))))</f>
        <v>皆減 </v>
      </c>
      <c r="L33" s="42">
        <f>IF(AND('当年度'!L33=0,'前年度'!L33=0),"",IF('前年度'!L33=0,"皆増",IF('当年度'!L33=0,"皆減",IF(AND('前年度'!L33&lt;0,'増減額'!L33&gt;0),"黒字転換 ",ROUND('増減額'!L33/'前年度'!L33*100,1)))))</f>
        <v>403.6</v>
      </c>
      <c r="M33" s="42">
        <f>'当年度'!M33-'前年度'!M33</f>
        <v>-10.2</v>
      </c>
      <c r="N33" s="42">
        <f>IF(AND('当年度'!N33=0,'前年度'!N33=0),"",IF('前年度'!N33=0,"皆増",IF('当年度'!N33=0,"皆減",ROUND('増減額'!N33/'前年度'!N33*100,1))))</f>
        <v>-1.1</v>
      </c>
      <c r="O33" s="42">
        <f>IF(AND('当年度'!O33=0,'前年度'!O33=0),"",IF('前年度'!O33=0,"皆増",IF('当年度'!O33=0,"皆減",ROUND('増減額'!O33/'前年度'!O33*100,1))))</f>
        <v>-2.7</v>
      </c>
    </row>
    <row r="34" spans="2:15" ht="21.75" customHeight="1">
      <c r="B34" s="80" t="s">
        <v>36</v>
      </c>
      <c r="C34" s="42">
        <f>IF(AND('当年度'!C34=0,'前年度'!C34=0),"",IF('前年度'!C34=0,"皆増",IF('当年度'!C34=0,"皆減",ROUND('増減額'!C34/'前年度'!C34*100,1))))</f>
        <v>-5.2</v>
      </c>
      <c r="D34" s="42">
        <f>IF(AND('当年度'!D34=0,'前年度'!D34=0),"",IF('前年度'!D34=0,"皆増",IF('当年度'!D34=0,"皆減",ROUND('増減額'!D34/'前年度'!D34*100,1))))</f>
        <v>-1.5</v>
      </c>
      <c r="E34" s="42">
        <f>IF(AND('当年度'!E34=0,'前年度'!E34=0),"",IF('前年度'!E34=0,"皆増",IF('当年度'!E34=0,"皆減",IF(AND('前年度'!E34&lt;0,'増減額'!E34&gt;0),"黒字転換",ROUND('増減額'!E34/'前年度'!E34*100,1)))))</f>
        <v>-46.8</v>
      </c>
      <c r="F34" s="42">
        <f>IF(AND('当年度'!F34=0,'前年度'!F34=0),"",IF('前年度'!F34=0,"皆増",IF('当年度'!F34=0,"皆減",IF(AND('前年度'!F34&lt;0,'増減額'!F34&gt;0),"黒字転換 ",ROUND('増減額'!F34/'前年度'!F34*100,1)))))</f>
        <v>-75</v>
      </c>
      <c r="G34" s="42">
        <f>IF(AND('当年度'!G34=0,'前年度'!G34=0),"",IF('前年度'!G34=0,"皆増",IF('当年度'!G34=0,"皆減",IF(AND('前年度'!G34&lt;0,'増減額'!G34&gt;0),"黒字転換 ",ROUND('増減額'!G34/'前年度'!G34*100,1)))))</f>
        <v>-36.4</v>
      </c>
      <c r="H34" s="42">
        <f>IF(AND('当年度'!H34=0,'前年度'!H34=0),"",IF('前年度'!H34=0,"皆増",IF('当年度'!H34=0,"皆減",IF(AND('前年度'!H34&lt;0,'増減額'!H34&gt;0),"黒字転換 ",ROUND('増減額'!H34/'前年度'!H34*100,1)))))</f>
        <v>41.6</v>
      </c>
      <c r="I34" s="42">
        <f>IF(AND('当年度'!I34=0,'前年度'!I34=0),"",IF('前年度'!I34=0,"皆増",IF('当年度'!I34=0,"皆減",ROUND('増減額'!I34/'前年度'!I34*100,1))))</f>
        <v>49.9</v>
      </c>
      <c r="J34" s="42">
        <f>IF(AND('当年度'!J34=0,'前年度'!J34=0),"",IF('前年度'!J34=0,"皆増 ",IF('当年度'!J34=0,"皆減 ",ROUND('増減額'!J34/'前年度'!J34*100,1))))</f>
      </c>
      <c r="K34" s="42">
        <f>IF(AND('当年度'!K34=0,'前年度'!K34=0),"",IF('前年度'!K34=0,"皆増 ",IF('当年度'!K34=0,"皆減 ",ROUND('増減額'!K34/'前年度'!K34*100,1))))</f>
      </c>
      <c r="L34" s="42">
        <f>IF(AND('当年度'!L34=0,'前年度'!L34=0),"",IF('前年度'!L34=0,"皆増",IF('当年度'!L34=0,"皆減",IF(AND('前年度'!L34&lt;0,'増減額'!L34&gt;0),"黒字転換 ",ROUND('増減額'!L34/'前年度'!L34*100,1)))))</f>
        <v>41.6</v>
      </c>
      <c r="M34" s="42">
        <f>'当年度'!M34-'前年度'!M34</f>
        <v>-4.2</v>
      </c>
      <c r="N34" s="42">
        <f>IF(AND('当年度'!N34=0,'前年度'!N34=0),"",IF('前年度'!N34=0,"皆増",IF('当年度'!N34=0,"皆減",ROUND('増減額'!N34/'前年度'!N34*100,1))))</f>
        <v>0.5</v>
      </c>
      <c r="O34" s="42">
        <f>IF(AND('当年度'!O34=0,'前年度'!O34=0),"",IF('前年度'!O34=0,"皆増",IF('当年度'!O34=0,"皆減",ROUND('増減額'!O34/'前年度'!O34*100,1))))</f>
        <v>-8.5</v>
      </c>
    </row>
    <row r="35" spans="2:15" ht="21.75" customHeight="1">
      <c r="B35" s="83" t="s">
        <v>37</v>
      </c>
      <c r="C35" s="44">
        <f>IF(AND('当年度'!C35=0,'前年度'!C35=0),"",IF('前年度'!C35=0,"皆増",IF('当年度'!C35=0,"皆減",ROUND('増減額'!C35/'前年度'!C35*100,1))))</f>
        <v>4</v>
      </c>
      <c r="D35" s="44">
        <f>IF(AND('当年度'!D35=0,'前年度'!D35=0),"",IF('前年度'!D35=0,"皆増",IF('当年度'!D35=0,"皆減",ROUND('増減額'!D35/'前年度'!D35*100,1))))</f>
        <v>3.9</v>
      </c>
      <c r="E35" s="44">
        <f>IF(AND('当年度'!E35=0,'前年度'!E35=0),"",IF('前年度'!E35=0,"皆増",IF('当年度'!E35=0,"皆減",IF(AND('前年度'!E35&lt;0,'増減額'!E35&gt;0),"黒字転換",ROUND('増減額'!E35/'前年度'!E35*100,1)))))</f>
        <v>7.5</v>
      </c>
      <c r="F35" s="44">
        <f>IF(AND('当年度'!F35=0,'前年度'!F35=0),"",IF('前年度'!F35=0,"皆増",IF('当年度'!F35=0,"皆減",IF(AND('前年度'!F35&lt;0,'増減額'!F35&gt;0),"黒字転換 ",ROUND('増減額'!F35/'前年度'!F35*100,1)))))</f>
        <v>-0.1</v>
      </c>
      <c r="G35" s="44">
        <f>IF(AND('当年度'!G35=0,'前年度'!G35=0),"",IF('前年度'!G35=0,"皆増",IF('当年度'!G35=0,"皆減",IF(AND('前年度'!G35&lt;0,'増減額'!G35&gt;0),"黒字転換 ",ROUND('増減額'!G35/'前年度'!G35*100,1)))))</f>
        <v>9</v>
      </c>
      <c r="H35" s="44" t="str">
        <f>IF(AND('当年度'!H35=0,'前年度'!H35=0),"",IF('前年度'!H35=0,"皆増",IF('当年度'!H35=0,"皆減",IF(AND('前年度'!H35&lt;0,'増減額'!H35&gt;0),"黒字転換 ",ROUND('増減額'!H35/'前年度'!H35*100,1)))))</f>
        <v>黒字転換 </v>
      </c>
      <c r="I35" s="44">
        <f>IF(AND('当年度'!I35=0,'前年度'!I35=0),"",IF('前年度'!I35=0,"皆増",IF('当年度'!I35=0,"皆減",ROUND('増減額'!I35/'前年度'!I35*100,1))))</f>
        <v>-16.6</v>
      </c>
      <c r="J35" s="44">
        <f>IF(AND('当年度'!J35=0,'前年度'!J35=0),"",IF('前年度'!J35=0,"皆増 ",IF('当年度'!J35=0,"皆減 ",ROUND('増減額'!J35/'前年度'!J35*100,1))))</f>
        <v>24.6</v>
      </c>
      <c r="K35" s="44">
        <f>IF(AND('当年度'!K35=0,'前年度'!K35=0),"",IF('前年度'!K35=0,"皆増 ",IF('当年度'!K35=0,"皆減 ",ROUND('増減額'!K35/'前年度'!K35*100,1))))</f>
        <v>6.1</v>
      </c>
      <c r="L35" s="44" t="str">
        <f>IF(AND('当年度'!L35=0,'前年度'!L35=0),"",IF('前年度'!L35=0,"皆増",IF('当年度'!L35=0,"皆減",IF(AND('前年度'!L35&lt;0,'増減額'!L35&gt;0),"黒字転換 ",ROUND('増減額'!L35/'前年度'!L35*100,1)))))</f>
        <v>黒字転換 </v>
      </c>
      <c r="M35" s="44">
        <f>'当年度'!M35-'前年度'!M35</f>
        <v>0.39999999999999947</v>
      </c>
      <c r="N35" s="44">
        <f>IF(AND('当年度'!N35=0,'前年度'!N35=0),"",IF('前年度'!N35=0,"皆増",IF('当年度'!N35=0,"皆減",ROUND('増減額'!N35/'前年度'!N35*100,1))))</f>
        <v>1.2</v>
      </c>
      <c r="O35" s="44">
        <f>IF(AND('当年度'!O35=0,'前年度'!O35=0),"",IF('前年度'!O35=0,"皆増",IF('当年度'!O35=0,"皆減",ROUND('増減額'!O35/'前年度'!O35*100,1))))</f>
        <v>5.5</v>
      </c>
    </row>
    <row r="36" spans="2:15" ht="21.75" customHeight="1">
      <c r="B36" s="83" t="s">
        <v>52</v>
      </c>
      <c r="C36" s="44">
        <f>IF(AND('当年度'!C36=0,'前年度'!C36=0),"",IF('前年度'!C36=0,"皆増",IF('当年度'!C36=0,"皆減",ROUND('増減額'!C36/'前年度'!C36*100,1))))</f>
        <v>2.2</v>
      </c>
      <c r="D36" s="44">
        <f>IF(AND('当年度'!D36=0,'前年度'!D36=0),"",IF('前年度'!D36=0,"皆増",IF('当年度'!D36=0,"皆減",ROUND('増減額'!D36/'前年度'!D36*100,1))))</f>
        <v>2.9</v>
      </c>
      <c r="E36" s="44">
        <f>IF(AND('当年度'!E36=0,'前年度'!E36=0),"",IF('前年度'!E36=0,"皆増",IF('当年度'!E36=0,"皆減",IF(AND('前年度'!E36&lt;0,'増減額'!E36&gt;0),"黒字転換",ROUND('増減額'!E36/'前年度'!E36*100,1)))))</f>
        <v>-9</v>
      </c>
      <c r="F36" s="44">
        <f>IF(AND('当年度'!F36=0,'前年度'!F36=0),"",IF('前年度'!F36=0,"皆増",IF('当年度'!F36=0,"皆減",IF(AND('前年度'!F36&lt;0,'増減額'!F36&gt;0),"黒字転換 ",ROUND('増減額'!F36/'前年度'!F36*100,1)))))</f>
        <v>-34.8</v>
      </c>
      <c r="G36" s="44">
        <f>IF(AND('当年度'!G36=0,'前年度'!G36=0),"",IF('前年度'!G36=0,"皆増",IF('当年度'!G36=0,"皆減",IF(AND('前年度'!G36&lt;0,'増減額'!G36&gt;0),"黒字転換 ",ROUND('増減額'!G36/'前年度'!G36*100,1)))))</f>
        <v>-1.1</v>
      </c>
      <c r="H36" s="44">
        <f>IF(AND('当年度'!H36=0,'前年度'!H36=0),"",IF('前年度'!H36=0,"皆増",IF('当年度'!H36=0,"皆減",IF(AND('前年度'!H36&lt;0,'増減額'!H36&gt;0),"黒字転換 ",ROUND('増減額'!H36/'前年度'!H36*100,1)))))</f>
        <v>-115.6</v>
      </c>
      <c r="I36" s="44">
        <f>IF(AND('当年度'!I36=0,'前年度'!I36=0),"",IF('前年度'!I36=0,"皆増",IF('当年度'!I36=0,"皆減",ROUND('増減額'!I36/'前年度'!I36*100,1))))</f>
        <v>53.6</v>
      </c>
      <c r="J36" s="44" t="str">
        <f>IF(AND('当年度'!J36=0,'前年度'!J36=0),"",IF('前年度'!J36=0,"皆増 ",IF('当年度'!J36=0,"皆減 ",ROUND('増減額'!J36/'前年度'!J36*100,1))))</f>
        <v>皆増 </v>
      </c>
      <c r="K36" s="44">
        <f>IF(AND('当年度'!K36=0,'前年度'!K36=0),"",IF('前年度'!K36=0,"皆増 ",IF('当年度'!K36=0,"皆減 ",ROUND('増減額'!K36/'前年度'!K36*100,1))))</f>
        <v>12.7</v>
      </c>
      <c r="L36" s="44">
        <f>IF(AND('当年度'!L36=0,'前年度'!L36=0),"",IF('前年度'!L36=0,"皆増",IF('当年度'!L36=0,"皆減",IF(AND('前年度'!L36&lt;0,'増減額'!L36&gt;0),"黒字転換 ",ROUND('増減額'!L36/'前年度'!L36*100,1)))))</f>
        <v>54.2</v>
      </c>
      <c r="M36" s="44">
        <f>'当年度'!M36-'前年度'!M36</f>
        <v>-0.20000000000000018</v>
      </c>
      <c r="N36" s="44">
        <f>IF(AND('当年度'!N36=0,'前年度'!N36=0),"",IF('前年度'!N36=0,"皆増",IF('当年度'!N36=0,"皆減",ROUND('増減額'!N36/'前年度'!N36*100,1))))</f>
        <v>0.3</v>
      </c>
      <c r="O36" s="44">
        <f>IF(AND('当年度'!O36=0,'前年度'!O36=0),"",IF('前年度'!O36=0,"皆増",IF('当年度'!O36=0,"皆減",ROUND('増減額'!O36/'前年度'!O36*100,1))))</f>
        <v>-4.4</v>
      </c>
    </row>
    <row r="37" spans="2:15" ht="21.75" customHeight="1">
      <c r="B37" s="83" t="s">
        <v>39</v>
      </c>
      <c r="C37" s="44">
        <f>IF(AND('当年度'!C37=0,'前年度'!C37=0),"",IF('前年度'!C37=0,"皆増",IF('当年度'!C37=0,"皆減",ROUND('増減額'!C37/'前年度'!C37*100,1))))</f>
        <v>3.7</v>
      </c>
      <c r="D37" s="44">
        <f>IF(AND('当年度'!D37=0,'前年度'!D37=0),"",IF('前年度'!D37=0,"皆増",IF('当年度'!D37=0,"皆減",ROUND('増減額'!D37/'前年度'!D37*100,1))))</f>
        <v>3.8</v>
      </c>
      <c r="E37" s="44">
        <f>IF(AND('当年度'!E37=0,'前年度'!E37=0),"",IF('前年度'!E37=0,"皆増",IF('当年度'!E37=0,"皆減",IF(AND('前年度'!E37&lt;0,'増減額'!E37&gt;0),"黒字転換",ROUND('増減額'!E37/'前年度'!E37*100,1)))))</f>
        <v>3</v>
      </c>
      <c r="F37" s="44">
        <f>IF(AND('当年度'!F37=0,'前年度'!F37=0),"",IF('前年度'!F37=0,"皆増",IF('当年度'!F37=0,"皆減",IF(AND('前年度'!F37&lt;0,'増減額'!F37&gt;0),"黒字転換 ",ROUND('増減額'!F37/'前年度'!F37*100,1)))))</f>
        <v>-12</v>
      </c>
      <c r="G37" s="44">
        <f>IF(AND('当年度'!G37=0,'前年度'!G37=0),"",IF('前年度'!G37=0,"皆増",IF('当年度'!G37=0,"皆減",IF(AND('前年度'!G37&lt;0,'増減額'!G37&gt;0),"黒字転換 ",ROUND('増減額'!G37/'前年度'!G37*100,1)))))</f>
        <v>6.4</v>
      </c>
      <c r="H37" s="44" t="str">
        <f>IF(AND('当年度'!H37=0,'前年度'!H37=0),"",IF('前年度'!H37=0,"皆増",IF('当年度'!H37=0,"皆減",IF(AND('前年度'!H37&lt;0,'増減額'!H37&gt;0),"黒字転換 ",ROUND('増減額'!H37/'前年度'!H37*100,1)))))</f>
        <v>黒字転換 </v>
      </c>
      <c r="I37" s="44">
        <f>IF(AND('当年度'!I37=0,'前年度'!I37=0),"",IF('前年度'!I37=0,"皆増",IF('当年度'!I37=0,"皆減",ROUND('増減額'!I37/'前年度'!I37*100,1))))</f>
        <v>-4.4</v>
      </c>
      <c r="J37" s="44">
        <f>IF(AND('当年度'!J37=0,'前年度'!J37=0),"",IF('前年度'!J37=0,"皆増 ",IF('当年度'!J37=0,"皆減 ",ROUND('増減額'!J37/'前年度'!J37*100,1))))</f>
        <v>27.2</v>
      </c>
      <c r="K37" s="44">
        <f>IF(AND('当年度'!K37=0,'前年度'!K37=0),"",IF('前年度'!K37=0,"皆増 ",IF('当年度'!K37=0,"皆減 ",ROUND('増減額'!K37/'前年度'!K37*100,1))))</f>
        <v>7.7</v>
      </c>
      <c r="L37" s="44">
        <f>IF(AND('当年度'!L37=0,'前年度'!L37=0),"",IF('前年度'!L37=0,"皆増",IF('当年度'!L37=0,"皆減",IF(AND('前年度'!L37&lt;0,'増減額'!L37&gt;0),"黒字転換 ",ROUND('増減額'!L37/'前年度'!L37*100,1)))))</f>
        <v>1321.3</v>
      </c>
      <c r="M37" s="44">
        <f>'当年度'!M37-'前年度'!M37</f>
        <v>0.09999999999999964</v>
      </c>
      <c r="N37" s="44">
        <f>IF(AND('当年度'!N37=0,'前年度'!N37=0),"",IF('前年度'!N37=0,"皆増",IF('当年度'!N37=0,"皆減",ROUND('増減額'!N37/'前年度'!N37*100,1))))</f>
        <v>1.1</v>
      </c>
      <c r="O37" s="44">
        <f>IF(AND('当年度'!O37=0,'前年度'!O37=0),"",IF('前年度'!O37=0,"皆増",IF('当年度'!O37=0,"皆減",ROUND('増減額'!O37/'前年度'!O37*100,1))))</f>
        <v>4.1</v>
      </c>
    </row>
    <row r="38" ht="17.25">
      <c r="M38" s="41" t="s">
        <v>40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8" r:id="rId1"/>
  <headerFooter alignWithMargins="0">
    <oddHeader>&amp;L&amp;"ＭＳ ゴシック,標準"&amp;24１ 決算収支の状況（対前年度増減率）</oddHeader>
  </headerFooter>
  <colBreaks count="1" manualBreakCount="1">
    <brk id="9" min="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2014-08-19T01:53:12Z</cp:lastPrinted>
  <dcterms:created xsi:type="dcterms:W3CDTF">1999-09-10T06:40:38Z</dcterms:created>
  <dcterms:modified xsi:type="dcterms:W3CDTF">2014-10-17T04:17:46Z</dcterms:modified>
  <cp:category/>
  <cp:version/>
  <cp:contentType/>
  <cp:contentStatus/>
</cp:coreProperties>
</file>