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00" tabRatio="633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表１" sheetId="7" r:id="rId7"/>
    <sheet name="繰入金調" sheetId="8" r:id="rId8"/>
  </sheets>
  <definedNames>
    <definedName name="_xlnm.Print_Area" localSheetId="7">'繰入金調'!$G$1:$AA$66</definedName>
    <definedName name="_xlnm.Print_Area" localSheetId="6">'経営分析表１'!$A$1:$Q$28</definedName>
    <definedName name="_xlnm.Print_Area" localSheetId="5">'歳入歳出'!$H$1:$W$63</definedName>
    <definedName name="_xlnm.Print_Area" localSheetId="0">'施設・概要１'!$B$1:$X$45</definedName>
    <definedName name="_xlnm.Print_Area" localSheetId="1">'施設・概要２'!$F$1:$Y$38</definedName>
    <definedName name="Print_Area_MI" localSheetId="7">'繰入金調'!$L$11:$Z$49</definedName>
    <definedName name="Print_Area_MI" localSheetId="0">'施設・概要１'!$H$10:$W$23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'施設・概要２'!$A:$E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'施設・概要２'!$A:$E</definedName>
  </definedNames>
  <calcPr fullCalcOnLoad="1"/>
</workbook>
</file>

<file path=xl/sharedStrings.xml><?xml version="1.0" encoding="utf-8"?>
<sst xmlns="http://schemas.openxmlformats.org/spreadsheetml/2006/main" count="705" uniqueCount="527">
  <si>
    <t>公共下水道事業</t>
  </si>
  <si>
    <t>施設及び業務概況（１）</t>
  </si>
  <si>
    <t xml:space="preserve">            団      体      名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</si>
  <si>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</si>
  <si>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</si>
  <si>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</si>
  <si>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</si>
  <si>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</si>
  <si>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</si>
  <si>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</si>
  <si>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</si>
  <si>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</si>
  <si>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木曽岬町</t>
  </si>
  <si>
    <t>東 員 町</t>
  </si>
  <si>
    <t>菰 野 町</t>
  </si>
  <si>
    <t>朝 日 町</t>
  </si>
  <si>
    <t>川 越 町</t>
  </si>
  <si>
    <t>明 和 町</t>
  </si>
  <si>
    <t>玉 城 町</t>
  </si>
  <si>
    <t>計</t>
  </si>
  <si>
    <t xml:space="preserve">    項          目</t>
  </si>
  <si>
    <t>(法適用)</t>
  </si>
  <si>
    <t xml:space="preserve"> １ 建 設 事 業 開 始 年 月 日</t>
  </si>
  <si>
    <t xml:space="preserve">  T10. 3.28  </t>
  </si>
  <si>
    <t xml:space="preserve">  S29. 4. 1  </t>
  </si>
  <si>
    <t xml:space="preserve">  S35.12.27  </t>
  </si>
  <si>
    <t xml:space="preserve">  H 3. 5. 1  </t>
  </si>
  <si>
    <t xml:space="preserve">  H 1.10.17  </t>
  </si>
  <si>
    <t xml:space="preserve">  H11. 2.10  </t>
  </si>
  <si>
    <t xml:space="preserve">  S41. 1. 4  </t>
  </si>
  <si>
    <t xml:space="preserve">  H 6.11.14  </t>
  </si>
  <si>
    <t xml:space="preserve">  S63.12. 8  </t>
  </si>
  <si>
    <t xml:space="preserve">  H 4. 4. 1  </t>
  </si>
  <si>
    <t xml:space="preserve">  H 6. 4. 1  </t>
  </si>
  <si>
    <t xml:space="preserve">  S61.10. 1  </t>
  </si>
  <si>
    <t xml:space="preserve">  S53.10. 5  </t>
  </si>
  <si>
    <t xml:space="preserve">  H10. 1.19  </t>
  </si>
  <si>
    <t xml:space="preserve">  H 8.12. 6  </t>
  </si>
  <si>
    <t xml:space="preserve">  H 4.11.20  </t>
  </si>
  <si>
    <t xml:space="preserve"> ２ 供  用  開  始  年  月  日</t>
  </si>
  <si>
    <t xml:space="preserve">  H10. 4. 1  </t>
  </si>
  <si>
    <t xml:space="preserve">  S54. 4. 1  </t>
  </si>
  <si>
    <t xml:space="preserve">  H 9. 3.31  </t>
  </si>
  <si>
    <t xml:space="preserve">  H 8. 1.15  </t>
  </si>
  <si>
    <t xml:space="preserve">  H 4. 2.21  </t>
  </si>
  <si>
    <t xml:space="preserve">  H 5.11. 1  </t>
  </si>
  <si>
    <t xml:space="preserve">  H 2. 9. 1  </t>
  </si>
  <si>
    <t xml:space="preserve">  S63. 1. 1  </t>
  </si>
  <si>
    <t xml:space="preserve">  S41.11.10  </t>
  </si>
  <si>
    <t xml:space="preserve">  S62. 4. 1  </t>
  </si>
  <si>
    <t xml:space="preserve">  H 4. 9.30  </t>
  </si>
  <si>
    <t xml:space="preserve">  H 1. 4. 1  </t>
  </si>
  <si>
    <t xml:space="preserve">  H10.12.25  </t>
  </si>
  <si>
    <t xml:space="preserve">  S48. 4. 1  </t>
  </si>
  <si>
    <t xml:space="preserve">  H 6. 6.27  </t>
  </si>
  <si>
    <t xml:space="preserve">  S63. 4. 1  </t>
  </si>
  <si>
    <t xml:space="preserve">  S41. 6. 1  </t>
  </si>
  <si>
    <t xml:space="preserve">  H 9. 9.25  </t>
  </si>
  <si>
    <t xml:space="preserve">  H 9. 4. 1 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</si>
  <si>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</si>
  <si>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</si>
  <si>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</si>
  <si>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</si>
  <si>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</si>
  <si>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</si>
  <si>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</si>
  <si>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</si>
  <si>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</si>
  <si>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</si>
  <si>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</si>
  <si>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</si>
  <si>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</si>
  <si>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</si>
  <si>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</si>
  <si>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</si>
  <si>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</si>
  <si>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</si>
  <si>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</si>
  <si>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</si>
  <si>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</si>
  <si>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</si>
  <si>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</si>
  <si>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</si>
  <si>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</si>
  <si>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</si>
  <si>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</si>
  <si>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</si>
  <si>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</si>
  <si>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</si>
  <si>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</si>
  <si>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</si>
  <si>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</si>
  <si>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</si>
  <si>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</si>
  <si>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</si>
  <si>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</si>
  <si>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</si>
  <si>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</si>
  <si>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</si>
  <si>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</si>
  <si>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</si>
  <si>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</si>
  <si>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</si>
  <si>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</si>
  <si>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</si>
  <si>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</si>
  <si>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</si>
  <si>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</si>
  <si>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</si>
  <si>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</si>
  <si>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</si>
  <si>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(２) 処  理  方  法  別  内  訳</t>
  </si>
  <si>
    <t>７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</si>
  <si>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</si>
  <si>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</si>
  <si>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</si>
  <si>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</si>
  <si>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</si>
  <si>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</si>
  <si>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</si>
  <si>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</si>
  <si>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</si>
  <si>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</si>
  <si>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</si>
  <si>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(10)</t>
  </si>
  <si>
    <t>汚泥処理能力</t>
  </si>
  <si>
    <t xml:space="preserve"> 含   水   率      (％)</t>
  </si>
  <si>
    <t xml:space="preserve"> ８</t>
  </si>
  <si>
    <t>ポプ</t>
  </si>
  <si>
    <t xml:space="preserve"> (２) 排 水 能 力</t>
  </si>
  <si>
    <t>ン場</t>
  </si>
  <si>
    <t>９</t>
  </si>
  <si>
    <t>職</t>
  </si>
  <si>
    <t>員</t>
  </si>
  <si>
    <t>数</t>
  </si>
  <si>
    <t>繰入金に関する調</t>
  </si>
  <si>
    <t>(単位：千円)</t>
  </si>
  <si>
    <t xml:space="preserve">     　   団     体     名</t>
  </si>
  <si>
    <t xml:space="preserve">  明 和 町</t>
  </si>
  <si>
    <t xml:space="preserve"> 項        目</t>
  </si>
  <si>
    <t>（法非適用）</t>
  </si>
  <si>
    <t>（法 適 用）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</si>
  <si>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</si>
  <si>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</si>
  <si>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</si>
  <si>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</si>
  <si>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</si>
  <si>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</si>
  <si>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</si>
  <si>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</si>
  <si>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</si>
  <si>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</si>
  <si>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</si>
  <si>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</si>
  <si>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</si>
  <si>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</si>
  <si>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</si>
  <si>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</si>
  <si>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</si>
  <si>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</si>
  <si>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</si>
  <si>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</si>
  <si>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</si>
  <si>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</si>
  <si>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</si>
  <si>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</si>
  <si>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</si>
  <si>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t>(単位:千円)</t>
  </si>
  <si>
    <t>経営分析表（１）</t>
  </si>
  <si>
    <t>用</t>
  </si>
  <si>
    <t>構</t>
  </si>
  <si>
    <t>成</t>
  </si>
  <si>
    <t>　費　　用</t>
  </si>
  <si>
    <t>　構　　成</t>
  </si>
  <si>
    <t>　             　費　　　用　　　内　　　訳</t>
  </si>
  <si>
    <t>団 体 名</t>
  </si>
  <si>
    <t>１維持管理費</t>
  </si>
  <si>
    <t>管 渠 費</t>
  </si>
  <si>
    <t>ポンプ場費</t>
  </si>
  <si>
    <t>処理場費</t>
  </si>
  <si>
    <t>２資 本 費</t>
  </si>
  <si>
    <t>費用総合計</t>
  </si>
  <si>
    <t>汚水処理費</t>
  </si>
  <si>
    <t xml:space="preserve"> うち</t>
  </si>
  <si>
    <t>雨水処理費</t>
  </si>
  <si>
    <t>（１＋２）</t>
  </si>
  <si>
    <t>維持管理費</t>
  </si>
  <si>
    <t>資本費</t>
  </si>
  <si>
    <t>津　　市</t>
  </si>
  <si>
    <t>計（法非適用）</t>
  </si>
  <si>
    <t>計（法適用）</t>
  </si>
  <si>
    <t>歳入歳出決算に関する調</t>
  </si>
  <si>
    <t>　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</si>
  <si>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</si>
  <si>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</si>
  <si>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</si>
  <si>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</si>
  <si>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</si>
  <si>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</si>
  <si>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</si>
  <si>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</si>
  <si>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</si>
  <si>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</si>
  <si>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</si>
  <si>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</si>
  <si>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</si>
  <si>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</si>
  <si>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</si>
  <si>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</si>
  <si>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</si>
  <si>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</si>
  <si>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</si>
  <si>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</si>
  <si>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</si>
  <si>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</si>
  <si>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</si>
  <si>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</si>
  <si>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</si>
  <si>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</si>
  <si>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</si>
  <si>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</si>
  <si>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</si>
  <si>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</si>
  <si>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</si>
  <si>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</si>
  <si>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</si>
  <si>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</si>
  <si>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</si>
  <si>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</si>
  <si>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</si>
  <si>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</si>
  <si>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</si>
  <si>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</si>
  <si>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</si>
  <si>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</si>
  <si>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</si>
  <si>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</si>
  <si>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</si>
  <si>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</si>
  <si>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</si>
  <si>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</si>
  <si>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</si>
  <si>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</si>
  <si>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</si>
  <si>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</si>
  <si>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</si>
  <si>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</si>
  <si>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</si>
  <si>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</si>
  <si>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</si>
  <si>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</si>
  <si>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</si>
  <si>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</si>
  <si>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</si>
  <si>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</si>
  <si>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</si>
  <si>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</si>
  <si>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</si>
  <si>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</si>
  <si>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</si>
  <si>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</si>
  <si>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</si>
  <si>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</si>
  <si>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</si>
  <si>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</si>
  <si>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</si>
  <si>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</si>
  <si>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</si>
  <si>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収益的収支比率     　　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</si>
  <si>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</si>
  <si>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</si>
  <si>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</si>
  <si>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</si>
  <si>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</si>
  <si>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 xml:space="preserve"> そ　の　他</t>
  </si>
  <si>
    <t xml:space="preserve">Ｐ－Ｑ　 </t>
  </si>
  <si>
    <t>黒    字</t>
  </si>
  <si>
    <t>　　 　赤　  字 （△）</t>
  </si>
  <si>
    <t>８　　公共下水道事業</t>
  </si>
  <si>
    <t>総人口普及率</t>
  </si>
  <si>
    <t>市街地人口普及率</t>
  </si>
  <si>
    <t>水洗化率</t>
  </si>
  <si>
    <t>総面積普及率</t>
  </si>
  <si>
    <t>市街地面積普及率</t>
  </si>
  <si>
    <t>全体計画人口普及率</t>
  </si>
  <si>
    <t>全体計画面積普及率</t>
  </si>
  <si>
    <t>四日市市</t>
  </si>
  <si>
    <t>損益計算書</t>
  </si>
  <si>
    <t xml:space="preserve">    団    体    名</t>
  </si>
  <si>
    <t xml:space="preserve"> １ 総   収   益</t>
  </si>
  <si>
    <t xml:space="preserve"> (１) 営 業 収 益</t>
  </si>
  <si>
    <t>イ 受託工事収益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</si>
  <si>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</si>
  <si>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</si>
  <si>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</si>
  <si>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</si>
  <si>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</si>
  <si>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</si>
  <si>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</si>
  <si>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</si>
  <si>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</si>
  <si>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</si>
  <si>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</si>
  <si>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</si>
  <si>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</si>
  <si>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</si>
  <si>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</si>
  <si>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</si>
  <si>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</si>
  <si>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</si>
  <si>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</si>
  <si>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</si>
  <si>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</si>
  <si>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</si>
  <si>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</si>
  <si>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</si>
  <si>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</si>
  <si>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</si>
  <si>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</si>
  <si>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</si>
  <si>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</si>
  <si>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>資本的収支に関する調</t>
  </si>
  <si>
    <t xml:space="preserve">        団    体    名</t>
  </si>
  <si>
    <t xml:space="preserve"> １ 固    定    資    産</t>
  </si>
  <si>
    <t xml:space="preserve"> (１) 企    業    債</t>
  </si>
  <si>
    <t>(１) 有 形 固 定 資 産</t>
  </si>
  <si>
    <t xml:space="preserve"> (２) 他 会 計 出 資 金</t>
  </si>
  <si>
    <t>ア 土          地</t>
  </si>
  <si>
    <t xml:space="preserve"> (３) 他 会 計 負 担 金</t>
  </si>
  <si>
    <t>イ 償  却  資  産</t>
  </si>
  <si>
    <t xml:space="preserve"> (４) 他 会 計 借 入 金</t>
  </si>
  <si>
    <t>ウ 減価償却費累計額(△)</t>
  </si>
  <si>
    <t xml:space="preserve"> (５) 他 会 計 補 助 金</t>
  </si>
  <si>
    <t>エ 建 設 仮 勘 定</t>
  </si>
  <si>
    <t xml:space="preserve"> (６) 固定資産売却代金</t>
  </si>
  <si>
    <t>オ そ    の    他</t>
  </si>
  <si>
    <t xml:space="preserve"> (７) 国 庫 補 助 金</t>
  </si>
  <si>
    <t>(２) 無 形 固 定 資 産</t>
  </si>
  <si>
    <t xml:space="preserve"> (８) 都道府県補助金</t>
  </si>
  <si>
    <t>(３) 投          資</t>
  </si>
  <si>
    <t xml:space="preserve"> (９) 工 事 負 担 金</t>
  </si>
  <si>
    <t xml:space="preserve"> ２ 流    動    資    産</t>
  </si>
  <si>
    <t xml:space="preserve"> (10) そ    の    他</t>
  </si>
  <si>
    <t>(１) 現  金  預  金</t>
  </si>
  <si>
    <t xml:space="preserve"> (11) 翌年度繰越財源等(△)</t>
  </si>
  <si>
    <t>(２) 未    収    金</t>
  </si>
  <si>
    <t>入</t>
  </si>
  <si>
    <t xml:space="preserve">      純        計</t>
  </si>
  <si>
    <t>(３) 貯    蔵    品</t>
  </si>
  <si>
    <t xml:space="preserve"> (１) 建 設 改 良 費</t>
  </si>
  <si>
    <t>(４) 短期有価証券</t>
  </si>
  <si>
    <t xml:space="preserve">         うち 職員給与費等</t>
  </si>
  <si>
    <t xml:space="preserve">  うち 職員給与費</t>
  </si>
  <si>
    <t xml:space="preserve"> ３ 繰    延    勘    定</t>
  </si>
  <si>
    <t xml:space="preserve"> (２) 企業債償還金</t>
  </si>
  <si>
    <t xml:space="preserve"> ４ 資    産    合    計</t>
  </si>
  <si>
    <t xml:space="preserve"> (３) 他会計からの</t>
  </si>
  <si>
    <t xml:space="preserve"> ５ 固    定    負    債</t>
  </si>
  <si>
    <t xml:space="preserve">        長期借入金返還額</t>
  </si>
  <si>
    <t>(１) 企    業    債</t>
  </si>
  <si>
    <t xml:space="preserve"> (４) 他会計への支出金</t>
  </si>
  <si>
    <t>(２) 再    建    債</t>
  </si>
  <si>
    <t>出</t>
  </si>
  <si>
    <t xml:space="preserve"> (５) そ    の    他</t>
  </si>
  <si>
    <t>(３) 他会計借入金</t>
  </si>
  <si>
    <t xml:space="preserve">            計</t>
  </si>
  <si>
    <t>(４) 引    当    金</t>
  </si>
  <si>
    <t xml:space="preserve"> ３ 差  引  収支不足額(△)</t>
  </si>
  <si>
    <t>(５) そ    の    他</t>
  </si>
  <si>
    <t xml:space="preserve"> 損益勘定留保資金</t>
  </si>
  <si>
    <t xml:space="preserve"> ６ 流    動    負    債</t>
  </si>
  <si>
    <t>補</t>
  </si>
  <si>
    <t xml:space="preserve"> 利益剰余金処分額</t>
  </si>
  <si>
    <t>(１) 一 時 借 入 金</t>
  </si>
  <si>
    <t>て</t>
  </si>
  <si>
    <t xml:space="preserve"> 積立金取崩し額</t>
  </si>
  <si>
    <t>(２) 未払金及び未払費用</t>
  </si>
  <si>
    <t>ん</t>
  </si>
  <si>
    <t xml:space="preserve"> 繰 越 工 事 資 金</t>
  </si>
  <si>
    <t>(３) そ    の    他</t>
  </si>
  <si>
    <t>財</t>
  </si>
  <si>
    <t xml:space="preserve"> そ    の    他</t>
  </si>
  <si>
    <t xml:space="preserve"> ７ 負    債    合    計</t>
  </si>
  <si>
    <t>源</t>
  </si>
  <si>
    <t xml:space="preserve">           計</t>
  </si>
  <si>
    <t xml:space="preserve"> ８ 資       本       金</t>
  </si>
  <si>
    <t xml:space="preserve"> ５ 補てん財源不足額  (△)</t>
  </si>
  <si>
    <t>(１) 自 己 資 本 金</t>
  </si>
  <si>
    <t xml:space="preserve"> ６ 企業債現在高　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</si>
  <si>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</si>
  <si>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</si>
  <si>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</si>
  <si>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</si>
  <si>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</si>
  <si>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</si>
  <si>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</si>
  <si>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</si>
  <si>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</si>
  <si>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</si>
  <si>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</si>
  <si>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</si>
  <si>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</si>
  <si>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</si>
  <si>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</si>
  <si>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</si>
  <si>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</si>
  <si>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</si>
  <si>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</si>
  <si>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</si>
  <si>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</si>
  <si>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</si>
  <si>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</si>
  <si>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</si>
  <si>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</si>
  <si>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四日市市</t>
  </si>
  <si>
    <t>ア 下水道使用料</t>
  </si>
  <si>
    <t>イ 雨水処理負担金</t>
  </si>
  <si>
    <t>ウ 受託工事収益</t>
  </si>
  <si>
    <t>エ その他営業収益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</si>
  <si>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</si>
  <si>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</si>
  <si>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</si>
  <si>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</si>
  <si>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</si>
  <si>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</si>
  <si>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</si>
  <si>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</si>
  <si>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</si>
  <si>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</si>
  <si>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</si>
  <si>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 xml:space="preserve">  (イ) そ の 他</t>
  </si>
  <si>
    <t xml:space="preserve"> ２ 総   費   用</t>
  </si>
  <si>
    <t>計</t>
  </si>
  <si>
    <t>公共下水道事業（法適用）</t>
  </si>
  <si>
    <t>うち</t>
  </si>
  <si>
    <t>いなべ市</t>
  </si>
  <si>
    <t>伊 賀 市</t>
  </si>
  <si>
    <t>伊 賀 市</t>
  </si>
  <si>
    <t>いなべ市</t>
  </si>
  <si>
    <t>（単位：千円）</t>
  </si>
  <si>
    <t>公共下水道事業（法非適）</t>
  </si>
  <si>
    <t xml:space="preserve">  H 3. 3.30   </t>
  </si>
  <si>
    <t xml:space="preserve">  H 5. 4. 1   </t>
  </si>
  <si>
    <t xml:space="preserve">  H17. 4. 1  </t>
  </si>
  <si>
    <t xml:space="preserve">  H18. 3.31  </t>
  </si>
  <si>
    <t xml:space="preserve">  S50. 4. 1  </t>
  </si>
  <si>
    <t xml:space="preserve">  S37.10.20  </t>
  </si>
  <si>
    <t xml:space="preserve">  H15. 4.10  </t>
  </si>
  <si>
    <t xml:space="preserve">  H13. 4. 1  </t>
  </si>
  <si>
    <t xml:space="preserve">  H 7. 3.31</t>
  </si>
  <si>
    <t xml:space="preserve">  H12. 3.31</t>
  </si>
  <si>
    <t xml:space="preserve">  H15. 3.31</t>
  </si>
  <si>
    <t xml:space="preserve">  H14. 4. 1  </t>
  </si>
  <si>
    <t xml:space="preserve">  H 3. 4. 1</t>
  </si>
  <si>
    <t>伊勢市</t>
  </si>
  <si>
    <t>松阪市</t>
  </si>
  <si>
    <t>玉城町</t>
  </si>
  <si>
    <t>いなべ市</t>
  </si>
  <si>
    <t>伊 賀 市</t>
  </si>
  <si>
    <t>伊 勢 市</t>
  </si>
  <si>
    <t>松 阪 市</t>
  </si>
  <si>
    <t>玉 城 町</t>
  </si>
  <si>
    <t>津　　市</t>
  </si>
  <si>
    <t>桑 名 市</t>
  </si>
  <si>
    <t>鈴 鹿 市</t>
  </si>
  <si>
    <t>名 張 市</t>
  </si>
  <si>
    <t>尾 鷲 市</t>
  </si>
  <si>
    <t>亀 山 市</t>
  </si>
  <si>
    <t>伊 賀 市</t>
  </si>
  <si>
    <t>東 員 町</t>
  </si>
  <si>
    <t>菰 野 町</t>
  </si>
  <si>
    <t>朝 日 町</t>
  </si>
  <si>
    <t>川 越 町</t>
  </si>
  <si>
    <t>明 和 町</t>
  </si>
  <si>
    <t>減価償却費</t>
  </si>
  <si>
    <t xml:space="preserve"> ３ 特 別 会 計 設 置 年 月 日　※</t>
  </si>
  <si>
    <t>※　３特別会計設置年月日は、法適用事業は法適用年月日</t>
  </si>
  <si>
    <t xml:space="preserve"> イ 企業（地方）債 (千円)</t>
  </si>
  <si>
    <t>企業（地方）</t>
  </si>
  <si>
    <t>債等利息等</t>
  </si>
  <si>
    <t>玉 城 町</t>
  </si>
  <si>
    <t xml:space="preserve"> イ 雨天時一分間(㎥/分)</t>
  </si>
  <si>
    <t xml:space="preserve"> (１) 終  末  処  理  場  数          (カ所)</t>
  </si>
  <si>
    <t xml:space="preserve"> ア 高   度   処   理          (カ所)</t>
  </si>
  <si>
    <t xml:space="preserve"> イ 高   級   処   理          (カ所)</t>
  </si>
  <si>
    <t xml:space="preserve"> ウ 中   級   処   理          (カ所)</t>
  </si>
  <si>
    <t xml:space="preserve"> エ 簡  易  処  理  等 　  　　(カ所)</t>
  </si>
  <si>
    <t xml:space="preserve"> (３) 計  画  処  理  能  力        (㎥／日)</t>
  </si>
  <si>
    <t xml:space="preserve"> ア 晴天時一日  (㎥/日)</t>
  </si>
  <si>
    <t xml:space="preserve"> ア 晴天時一日  (㎥/日)</t>
  </si>
  <si>
    <t xml:space="preserve"> (６) 現在晴天時平均処理水量         (㎥/日)</t>
  </si>
  <si>
    <t xml:space="preserve"> (７) 年 間 総 処 理 水 量            (千㎥)</t>
  </si>
  <si>
    <t xml:space="preserve"> ア 汚 水 処 理 水 量          (千㎥)</t>
  </si>
  <si>
    <t xml:space="preserve"> イ 雨 水 処 理 水 量          (千㎥)</t>
  </si>
  <si>
    <t xml:space="preserve"> (８) 年  間  有  収  水  量          (千㎥)</t>
  </si>
  <si>
    <t xml:space="preserve"> (９) 有     収     率                  (％)</t>
  </si>
  <si>
    <t xml:space="preserve"> 汚   泥   量   (㎥/日)</t>
  </si>
  <si>
    <t xml:space="preserve"> (11) 年 間 総 汚 泥 処 分 量           (㎥)</t>
  </si>
  <si>
    <t xml:space="preserve"> (１) ポ  ン  プ  場  数              (カ所)</t>
  </si>
  <si>
    <t xml:space="preserve"> (１) 損 益 勘 定 所 属 職 員           (人)</t>
  </si>
  <si>
    <t xml:space="preserve"> ア 管   渠   部   門            (人)</t>
  </si>
  <si>
    <t xml:space="preserve"> イ ポ ン プ 場 部 門            (人)</t>
  </si>
  <si>
    <t xml:space="preserve"> ウ 処  理  場  部  門           (人)</t>
  </si>
  <si>
    <t xml:space="preserve"> エ そ の 他(総務管理部門)       (人)</t>
  </si>
  <si>
    <t xml:space="preserve"> (２) 資 本 勘 定 所 属 職 員           (人)</t>
  </si>
  <si>
    <t xml:space="preserve"> 地方債償還金等）</t>
  </si>
  <si>
    <t>（※法非適用事業は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</si>
  <si>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</si>
  <si>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(※法非適事業は他会計繰入金）</t>
  </si>
  <si>
    <t xml:space="preserve"> 他 会 計 出 資 金</t>
  </si>
  <si>
    <t xml:space="preserve"> 分流式下水道等に要</t>
  </si>
  <si>
    <t xml:space="preserve"> する経費</t>
  </si>
  <si>
    <t xml:space="preserve"> 特別措置分</t>
  </si>
  <si>
    <t>　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</si>
  <si>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</si>
  <si>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</si>
  <si>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</si>
  <si>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</si>
  <si>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</si>
  <si>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</si>
  <si>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Ｊ</t>
  </si>
  <si>
    <t xml:space="preserve"> 流域下水道に要する</t>
  </si>
  <si>
    <t xml:space="preserve"> 経費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</si>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</sst>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#,##0_ "/>
    <numFmt numFmtId="180" formatCode="0_ "/>
    <numFmt numFmtId="181" formatCode="#,##0.0_ "/>
  </numFmts>
  <fonts count="11">
    <font>
      <sz val="14"/>
      <name val="ＭＳ 明朝"/>
      <family val="1"/>
    </font>
    <font>
      <sz val="12"/>
      <name val="ＭＳ Ｐゴシック"/>
      <family val="3"/>
    </font>
    <font>
      <sz val="14"/>
      <color indexed="8"/>
      <name val=""/>
      <family val="1"/>
    </font>
    <font>
      <sz val="7"/>
      <name val="ＭＳ Ｐ明朝"/>
      <family val="1"/>
    </font>
    <font>
      <sz val="34"/>
      <name val="ＭＳ Ｐゴシック"/>
      <family val="3"/>
    </font>
    <font>
      <sz val="13"/>
      <name val="ＭＳ 明朝"/>
      <family val="1"/>
    </font>
    <font>
      <sz val="7"/>
      <name val="ＭＳ 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76" fontId="0" fillId="0" borderId="0" xfId="0" applyNumberFormat="1" applyAlignment="1" applyProtection="1">
      <alignment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9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37" fontId="0" fillId="0" borderId="12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7" xfId="0" applyBorder="1" applyAlignment="1">
      <alignment horizontal="center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7" fontId="0" fillId="0" borderId="0" xfId="23">
      <alignment/>
      <protection/>
    </xf>
    <xf numFmtId="37" fontId="0" fillId="0" borderId="1" xfId="23" applyBorder="1">
      <alignment/>
      <protection/>
    </xf>
    <xf numFmtId="37" fontId="0" fillId="0" borderId="1" xfId="23" applyBorder="1" applyAlignment="1">
      <alignment horizontal="right"/>
      <protection/>
    </xf>
    <xf numFmtId="37" fontId="0" fillId="0" borderId="2" xfId="23" applyBorder="1">
      <alignment/>
      <protection/>
    </xf>
    <xf numFmtId="37" fontId="0" fillId="0" borderId="3" xfId="23" applyBorder="1">
      <alignment/>
      <protection/>
    </xf>
    <xf numFmtId="37" fontId="0" fillId="0" borderId="4" xfId="23" applyBorder="1">
      <alignment/>
      <protection/>
    </xf>
    <xf numFmtId="37" fontId="0" fillId="0" borderId="2" xfId="23" applyBorder="1" applyAlignment="1">
      <alignment horizontal="center"/>
      <protection/>
    </xf>
    <xf numFmtId="37" fontId="0" fillId="0" borderId="3" xfId="23" applyBorder="1" applyAlignment="1">
      <alignment horizontal="center"/>
      <protection/>
    </xf>
    <xf numFmtId="37" fontId="0" fillId="0" borderId="5" xfId="23" applyBorder="1">
      <alignment/>
      <protection/>
    </xf>
    <xf numFmtId="176" fontId="0" fillId="0" borderId="5" xfId="23" applyNumberFormat="1" applyBorder="1" applyProtection="1">
      <alignment/>
      <protection/>
    </xf>
    <xf numFmtId="176" fontId="0" fillId="0" borderId="6" xfId="23" applyNumberFormat="1" applyBorder="1" applyProtection="1">
      <alignment/>
      <protection/>
    </xf>
    <xf numFmtId="176" fontId="0" fillId="0" borderId="14" xfId="23" applyNumberFormat="1" applyBorder="1" applyProtection="1">
      <alignment/>
      <protection/>
    </xf>
    <xf numFmtId="37" fontId="0" fillId="0" borderId="6" xfId="23" applyBorder="1">
      <alignment/>
      <protection/>
    </xf>
    <xf numFmtId="37" fontId="0" fillId="0" borderId="3" xfId="23" applyNumberFormat="1" applyBorder="1" applyProtection="1">
      <alignment/>
      <protection/>
    </xf>
    <xf numFmtId="37" fontId="0" fillId="0" borderId="15" xfId="23" applyBorder="1" applyAlignment="1">
      <alignment horizontal="center"/>
      <protection/>
    </xf>
    <xf numFmtId="37" fontId="0" fillId="0" borderId="12" xfId="23" applyNumberFormat="1" applyBorder="1" applyProtection="1">
      <alignment/>
      <protection/>
    </xf>
    <xf numFmtId="37" fontId="0" fillId="0" borderId="11" xfId="23" applyNumberFormat="1" applyBorder="1" applyProtection="1">
      <alignment/>
      <protection/>
    </xf>
    <xf numFmtId="37" fontId="0" fillId="0" borderId="13" xfId="23" applyNumberFormat="1" applyBorder="1" applyProtection="1">
      <alignment/>
      <protection/>
    </xf>
    <xf numFmtId="37" fontId="0" fillId="0" borderId="12" xfId="23" applyBorder="1">
      <alignment/>
      <protection/>
    </xf>
    <xf numFmtId="37" fontId="0" fillId="0" borderId="8" xfId="23" applyBorder="1">
      <alignment/>
      <protection/>
    </xf>
    <xf numFmtId="37" fontId="0" fillId="0" borderId="8" xfId="23" applyBorder="1" applyAlignment="1">
      <alignment horizontal="center"/>
      <protection/>
    </xf>
    <xf numFmtId="37" fontId="0" fillId="0" borderId="7" xfId="23" applyNumberFormat="1" applyBorder="1" applyProtection="1">
      <alignment/>
      <protection/>
    </xf>
    <xf numFmtId="37" fontId="0" fillId="0" borderId="9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7" xfId="23" applyBorder="1">
      <alignment/>
      <protection/>
    </xf>
    <xf numFmtId="37" fontId="0" fillId="0" borderId="2" xfId="23" applyNumberFormat="1" applyBorder="1" applyProtection="1">
      <alignment/>
      <protection/>
    </xf>
    <xf numFmtId="37" fontId="0" fillId="0" borderId="4" xfId="23" applyNumberFormat="1" applyBorder="1" applyProtection="1">
      <alignment/>
      <protection/>
    </xf>
    <xf numFmtId="37" fontId="0" fillId="0" borderId="15" xfId="23" applyBorder="1">
      <alignment/>
      <protection/>
    </xf>
    <xf numFmtId="37" fontId="0" fillId="0" borderId="0" xfId="23" applyNumberFormat="1" applyProtection="1">
      <alignment/>
      <protection/>
    </xf>
    <xf numFmtId="37" fontId="0" fillId="0" borderId="5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14" xfId="23" applyNumberFormat="1" applyBorder="1" applyProtection="1">
      <alignment/>
      <protection/>
    </xf>
    <xf numFmtId="37" fontId="0" fillId="0" borderId="0" xfId="23" applyAlignment="1">
      <alignment horizontal="right"/>
      <protection/>
    </xf>
    <xf numFmtId="37" fontId="0" fillId="0" borderId="0" xfId="23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 applyProtection="1">
      <alignment horizontal="center"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0" fontId="0" fillId="0" borderId="5" xfId="0" applyBorder="1" applyAlignment="1">
      <alignment horizontal="center"/>
    </xf>
    <xf numFmtId="37" fontId="0" fillId="0" borderId="18" xfId="0" applyNumberFormat="1" applyBorder="1" applyAlignment="1" applyProtection="1">
      <alignment/>
      <protection/>
    </xf>
    <xf numFmtId="37" fontId="0" fillId="0" borderId="2" xfId="0" applyNumberFormat="1" applyBorder="1" applyAlignment="1" applyProtection="1">
      <alignment/>
      <protection/>
    </xf>
    <xf numFmtId="37" fontId="0" fillId="0" borderId="0" xfId="24">
      <alignment/>
      <protection/>
    </xf>
    <xf numFmtId="37" fontId="0" fillId="0" borderId="1" xfId="24" applyBorder="1">
      <alignment/>
      <protection/>
    </xf>
    <xf numFmtId="37" fontId="0" fillId="0" borderId="2" xfId="24" applyBorder="1">
      <alignment/>
      <protection/>
    </xf>
    <xf numFmtId="37" fontId="0" fillId="0" borderId="3" xfId="24" applyBorder="1">
      <alignment/>
      <protection/>
    </xf>
    <xf numFmtId="37" fontId="0" fillId="0" borderId="20" xfId="24" applyBorder="1">
      <alignment/>
      <protection/>
    </xf>
    <xf numFmtId="37" fontId="0" fillId="0" borderId="4" xfId="24" applyBorder="1">
      <alignment/>
      <protection/>
    </xf>
    <xf numFmtId="37" fontId="0" fillId="0" borderId="2" xfId="24" applyBorder="1" applyAlignment="1">
      <alignment horizontal="center"/>
      <protection/>
    </xf>
    <xf numFmtId="37" fontId="0" fillId="0" borderId="3" xfId="24" applyBorder="1" applyAlignment="1">
      <alignment horizontal="center"/>
      <protection/>
    </xf>
    <xf numFmtId="37" fontId="0" fillId="0" borderId="20" xfId="24" applyBorder="1" applyAlignment="1">
      <alignment horizontal="center"/>
      <protection/>
    </xf>
    <xf numFmtId="37" fontId="0" fillId="0" borderId="5" xfId="24" applyBorder="1">
      <alignment/>
      <protection/>
    </xf>
    <xf numFmtId="176" fontId="0" fillId="0" borderId="5" xfId="24" applyNumberFormat="1" applyBorder="1" applyProtection="1">
      <alignment/>
      <protection/>
    </xf>
    <xf numFmtId="176" fontId="0" fillId="0" borderId="6" xfId="24" applyNumberFormat="1" applyBorder="1" applyProtection="1">
      <alignment/>
      <protection/>
    </xf>
    <xf numFmtId="176" fontId="0" fillId="0" borderId="21" xfId="24" applyNumberFormat="1" applyBorder="1" applyProtection="1">
      <alignment/>
      <protection/>
    </xf>
    <xf numFmtId="37" fontId="0" fillId="0" borderId="15" xfId="24" applyBorder="1">
      <alignment/>
      <protection/>
    </xf>
    <xf numFmtId="37" fontId="0" fillId="0" borderId="15" xfId="24" applyBorder="1" applyAlignment="1">
      <alignment horizontal="center"/>
      <protection/>
    </xf>
    <xf numFmtId="37" fontId="0" fillId="0" borderId="12" xfId="24" applyNumberFormat="1" applyBorder="1" applyProtection="1">
      <alignment/>
      <protection/>
    </xf>
    <xf numFmtId="37" fontId="0" fillId="0" borderId="11" xfId="24" applyNumberFormat="1" applyBorder="1" applyProtection="1">
      <alignment/>
      <protection/>
    </xf>
    <xf numFmtId="37" fontId="0" fillId="0" borderId="22" xfId="24" applyNumberFormat="1" applyBorder="1" applyProtection="1">
      <alignment/>
      <protection/>
    </xf>
    <xf numFmtId="37" fontId="0" fillId="0" borderId="9" xfId="24" applyBorder="1">
      <alignment/>
      <protection/>
    </xf>
    <xf numFmtId="37" fontId="0" fillId="0" borderId="8" xfId="24" applyBorder="1">
      <alignment/>
      <protection/>
    </xf>
    <xf numFmtId="37" fontId="0" fillId="0" borderId="7" xfId="24" applyNumberFormat="1" applyBorder="1" applyProtection="1">
      <alignment/>
      <protection/>
    </xf>
    <xf numFmtId="37" fontId="0" fillId="0" borderId="9" xfId="24" applyNumberFormat="1" applyBorder="1" applyProtection="1">
      <alignment/>
      <protection/>
    </xf>
    <xf numFmtId="37" fontId="0" fillId="0" borderId="23" xfId="24" applyNumberFormat="1" applyBorder="1" applyProtection="1">
      <alignment/>
      <protection/>
    </xf>
    <xf numFmtId="37" fontId="0" fillId="0" borderId="7" xfId="24" applyBorder="1">
      <alignment/>
      <protection/>
    </xf>
    <xf numFmtId="37" fontId="0" fillId="0" borderId="8" xfId="24" applyBorder="1" applyAlignment="1">
      <alignment horizontal="center"/>
      <protection/>
    </xf>
    <xf numFmtId="177" fontId="0" fillId="0" borderId="7" xfId="24" applyNumberFormat="1" applyBorder="1" applyProtection="1">
      <alignment/>
      <protection/>
    </xf>
    <xf numFmtId="177" fontId="0" fillId="0" borderId="9" xfId="24" applyNumberFormat="1" applyBorder="1" applyProtection="1">
      <alignment/>
      <protection/>
    </xf>
    <xf numFmtId="177" fontId="0" fillId="0" borderId="23" xfId="24" applyNumberFormat="1" applyBorder="1" applyProtection="1">
      <alignment/>
      <protection/>
    </xf>
    <xf numFmtId="178" fontId="0" fillId="0" borderId="0" xfId="24" applyNumberFormat="1" applyProtection="1">
      <alignment/>
      <protection/>
    </xf>
    <xf numFmtId="37" fontId="0" fillId="0" borderId="5" xfId="24" applyNumberFormat="1" applyBorder="1" applyProtection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21" xfId="24" applyNumberFormat="1" applyBorder="1" applyProtection="1">
      <alignment/>
      <protection/>
    </xf>
    <xf numFmtId="176" fontId="0" fillId="0" borderId="0" xfId="24" applyNumberFormat="1" applyProtection="1">
      <alignment/>
      <protection/>
    </xf>
    <xf numFmtId="176" fontId="0" fillId="0" borderId="24" xfId="24" applyNumberFormat="1" applyBorder="1" applyProtection="1">
      <alignment/>
      <protection/>
    </xf>
    <xf numFmtId="37" fontId="0" fillId="0" borderId="0" xfId="23" applyFont="1">
      <alignment/>
      <protection/>
    </xf>
    <xf numFmtId="37" fontId="0" fillId="0" borderId="8" xfId="23" applyFont="1" applyBorder="1">
      <alignment/>
      <protection/>
    </xf>
    <xf numFmtId="37" fontId="0" fillId="0" borderId="15" xfId="24" applyFont="1" applyBorder="1" applyAlignment="1">
      <alignment horizontal="center"/>
      <protection/>
    </xf>
    <xf numFmtId="37" fontId="0" fillId="0" borderId="8" xfId="24" applyFont="1" applyBorder="1" applyAlignment="1">
      <alignment horizontal="center"/>
      <protection/>
    </xf>
    <xf numFmtId="37" fontId="0" fillId="0" borderId="9" xfId="0" applyNumberForma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37" fontId="0" fillId="0" borderId="11" xfId="0" applyNumberFormat="1" applyFill="1" applyBorder="1" applyAlignment="1" applyProtection="1">
      <alignment/>
      <protection/>
    </xf>
    <xf numFmtId="178" fontId="0" fillId="0" borderId="9" xfId="0" applyNumberFormat="1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37" fontId="0" fillId="0" borderId="11" xfId="23" applyNumberFormat="1" applyFill="1" applyBorder="1" applyProtection="1">
      <alignment/>
      <protection/>
    </xf>
    <xf numFmtId="37" fontId="0" fillId="0" borderId="25" xfId="24" applyNumberFormat="1" applyBorder="1" applyProtection="1">
      <alignment/>
      <protection/>
    </xf>
    <xf numFmtId="37" fontId="0" fillId="0" borderId="26" xfId="24" applyNumberFormat="1" applyBorder="1" applyProtection="1">
      <alignment/>
      <protection/>
    </xf>
    <xf numFmtId="37" fontId="0" fillId="0" borderId="27" xfId="24" applyBorder="1" applyAlignment="1">
      <alignment horizontal="center"/>
      <protection/>
    </xf>
    <xf numFmtId="37" fontId="0" fillId="0" borderId="27" xfId="24" applyBorder="1">
      <alignment/>
      <protection/>
    </xf>
    <xf numFmtId="37" fontId="0" fillId="0" borderId="28" xfId="24" applyBorder="1">
      <alignment/>
      <protection/>
    </xf>
    <xf numFmtId="37" fontId="0" fillId="0" borderId="29" xfId="24" applyNumberFormat="1" applyBorder="1" applyProtection="1">
      <alignment/>
      <protection/>
    </xf>
    <xf numFmtId="37" fontId="0" fillId="0" borderId="30" xfId="24" applyNumberFormat="1" applyBorder="1" applyProtection="1">
      <alignment/>
      <protection/>
    </xf>
    <xf numFmtId="37" fontId="0" fillId="0" borderId="30" xfId="24" applyBorder="1">
      <alignment/>
      <protection/>
    </xf>
    <xf numFmtId="37" fontId="0" fillId="0" borderId="29" xfId="24" applyBorder="1">
      <alignment/>
      <protection/>
    </xf>
    <xf numFmtId="177" fontId="0" fillId="0" borderId="30" xfId="24" applyNumberFormat="1" applyBorder="1" applyProtection="1">
      <alignment/>
      <protection/>
    </xf>
    <xf numFmtId="0" fontId="0" fillId="0" borderId="0" xfId="25" applyFont="1" applyAlignment="1">
      <alignment horizontal="center" shrinkToFi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 shrinkToFit="1"/>
    </xf>
    <xf numFmtId="0" fontId="0" fillId="0" borderId="31" xfId="0" applyBorder="1" applyAlignment="1" applyProtection="1">
      <alignment horizontal="center"/>
      <protection/>
    </xf>
    <xf numFmtId="37" fontId="0" fillId="0" borderId="31" xfId="0" applyNumberFormat="1" applyBorder="1" applyAlignment="1" applyProtection="1">
      <alignment/>
      <protection/>
    </xf>
    <xf numFmtId="37" fontId="0" fillId="0" borderId="32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37" fontId="0" fillId="0" borderId="34" xfId="0" applyNumberFormat="1" applyBorder="1" applyAlignment="1" applyProtection="1">
      <alignment/>
      <protection/>
    </xf>
    <xf numFmtId="37" fontId="0" fillId="0" borderId="35" xfId="23" applyBorder="1">
      <alignment/>
      <protection/>
    </xf>
    <xf numFmtId="37" fontId="0" fillId="0" borderId="36" xfId="23" applyBorder="1">
      <alignment/>
      <protection/>
    </xf>
    <xf numFmtId="37" fontId="0" fillId="0" borderId="37" xfId="23" applyBorder="1">
      <alignment/>
      <protection/>
    </xf>
    <xf numFmtId="37" fontId="0" fillId="0" borderId="38" xfId="23" applyBorder="1">
      <alignment/>
      <protection/>
    </xf>
    <xf numFmtId="37" fontId="0" fillId="0" borderId="39" xfId="23" applyBorder="1">
      <alignment/>
      <protection/>
    </xf>
    <xf numFmtId="37" fontId="0" fillId="0" borderId="36" xfId="23" applyFont="1" applyBorder="1" applyAlignment="1">
      <alignment horizontal="center"/>
      <protection/>
    </xf>
    <xf numFmtId="0" fontId="0" fillId="0" borderId="1" xfId="21" applyBorder="1">
      <alignment/>
      <protection/>
    </xf>
    <xf numFmtId="0" fontId="0" fillId="0" borderId="0" xfId="21">
      <alignment/>
      <protection/>
    </xf>
    <xf numFmtId="0" fontId="0" fillId="0" borderId="2" xfId="21" applyBorder="1">
      <alignment/>
      <protection/>
    </xf>
    <xf numFmtId="0" fontId="0" fillId="0" borderId="40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176" fontId="0" fillId="0" borderId="14" xfId="21" applyNumberFormat="1" applyBorder="1" applyProtection="1">
      <alignment/>
      <protection/>
    </xf>
    <xf numFmtId="0" fontId="0" fillId="0" borderId="8" xfId="21" applyBorder="1">
      <alignment/>
      <protection/>
    </xf>
    <xf numFmtId="37" fontId="0" fillId="0" borderId="10" xfId="21" applyNumberFormat="1" applyBorder="1" applyProtection="1">
      <alignment/>
      <protection/>
    </xf>
    <xf numFmtId="0" fontId="0" fillId="0" borderId="15" xfId="21" applyBorder="1">
      <alignment/>
      <protection/>
    </xf>
    <xf numFmtId="37" fontId="0" fillId="0" borderId="13" xfId="21" applyNumberFormat="1" applyBorder="1" applyProtection="1">
      <alignment/>
      <protection/>
    </xf>
    <xf numFmtId="0" fontId="0" fillId="0" borderId="7" xfId="21" applyBorder="1">
      <alignment/>
      <protection/>
    </xf>
    <xf numFmtId="37" fontId="0" fillId="0" borderId="4" xfId="21" applyNumberFormat="1" applyBorder="1" applyProtection="1">
      <alignment/>
      <protection/>
    </xf>
    <xf numFmtId="37" fontId="0" fillId="0" borderId="14" xfId="21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1" xfId="20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2" xfId="20" applyBorder="1">
      <alignment/>
      <protection/>
    </xf>
    <xf numFmtId="0" fontId="0" fillId="0" borderId="0" xfId="20">
      <alignment/>
      <protection/>
    </xf>
    <xf numFmtId="0" fontId="0" fillId="0" borderId="40" xfId="20" applyBorder="1">
      <alignment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2" applyBorder="1">
      <alignment/>
      <protection/>
    </xf>
    <xf numFmtId="176" fontId="0" fillId="0" borderId="6" xfId="22" applyNumberFormat="1" applyBorder="1" applyProtection="1">
      <alignment/>
      <protection/>
    </xf>
    <xf numFmtId="0" fontId="0" fillId="0" borderId="5" xfId="20" applyBorder="1">
      <alignment/>
      <protection/>
    </xf>
    <xf numFmtId="176" fontId="0" fillId="0" borderId="14" xfId="20" applyNumberFormat="1" applyBorder="1" applyProtection="1">
      <alignment/>
      <protection/>
    </xf>
    <xf numFmtId="0" fontId="0" fillId="0" borderId="8" xfId="22" applyBorder="1">
      <alignment/>
      <protection/>
    </xf>
    <xf numFmtId="37" fontId="0" fillId="0" borderId="9" xfId="22" applyNumberFormat="1" applyBorder="1" applyProtection="1">
      <alignment/>
      <protection/>
    </xf>
    <xf numFmtId="0" fontId="0" fillId="0" borderId="11" xfId="20" applyBorder="1">
      <alignment/>
      <protection/>
    </xf>
    <xf numFmtId="0" fontId="0" fillId="0" borderId="15" xfId="20" applyBorder="1">
      <alignment/>
      <protection/>
    </xf>
    <xf numFmtId="37" fontId="0" fillId="0" borderId="13" xfId="20" applyNumberFormat="1" applyBorder="1" applyProtection="1">
      <alignment/>
      <protection/>
    </xf>
    <xf numFmtId="0" fontId="0" fillId="0" borderId="15" xfId="22" applyBorder="1">
      <alignment/>
      <protection/>
    </xf>
    <xf numFmtId="37" fontId="0" fillId="0" borderId="11" xfId="22" applyNumberFormat="1" applyBorder="1" applyProtection="1">
      <alignment/>
      <protection/>
    </xf>
    <xf numFmtId="0" fontId="0" fillId="0" borderId="2" xfId="20" applyBorder="1" applyAlignment="1">
      <alignment horizontal="center"/>
      <protection/>
    </xf>
    <xf numFmtId="0" fontId="0" fillId="0" borderId="7" xfId="22" applyBorder="1">
      <alignment/>
      <protection/>
    </xf>
    <xf numFmtId="0" fontId="0" fillId="0" borderId="7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8" xfId="20" applyBorder="1">
      <alignment/>
      <protection/>
    </xf>
    <xf numFmtId="37" fontId="0" fillId="0" borderId="10" xfId="20" applyNumberFormat="1" applyBorder="1" applyProtection="1">
      <alignment/>
      <protection/>
    </xf>
    <xf numFmtId="0" fontId="0" fillId="0" borderId="3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7" xfId="20" applyBorder="1">
      <alignment/>
      <protection/>
    </xf>
    <xf numFmtId="37" fontId="0" fillId="0" borderId="14" xfId="20" applyNumberFormat="1" applyBorder="1" applyProtection="1">
      <alignment/>
      <protection/>
    </xf>
    <xf numFmtId="0" fontId="0" fillId="0" borderId="41" xfId="20" applyBorder="1">
      <alignment/>
      <protection/>
    </xf>
    <xf numFmtId="37" fontId="0" fillId="0" borderId="41" xfId="20" applyNumberFormat="1" applyBorder="1" applyProtection="1">
      <alignment/>
      <protection/>
    </xf>
    <xf numFmtId="0" fontId="0" fillId="0" borderId="35" xfId="21" applyBorder="1">
      <alignment/>
      <protection/>
    </xf>
    <xf numFmtId="0" fontId="0" fillId="0" borderId="36" xfId="21" applyBorder="1">
      <alignment/>
      <protection/>
    </xf>
    <xf numFmtId="0" fontId="0" fillId="0" borderId="37" xfId="21" applyBorder="1">
      <alignment/>
      <protection/>
    </xf>
    <xf numFmtId="0" fontId="0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36" xfId="21" applyFont="1" applyBorder="1" applyAlignment="1">
      <alignment horizontal="center"/>
      <protection/>
    </xf>
    <xf numFmtId="0" fontId="0" fillId="0" borderId="15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Border="1">
      <alignment/>
      <protection/>
    </xf>
    <xf numFmtId="0" fontId="0" fillId="0" borderId="0" xfId="21" applyFont="1" applyBorder="1">
      <alignment/>
      <protection/>
    </xf>
    <xf numFmtId="0" fontId="0" fillId="0" borderId="42" xfId="21" applyFont="1" applyBorder="1">
      <alignment/>
      <protection/>
    </xf>
    <xf numFmtId="37" fontId="0" fillId="0" borderId="34" xfId="21" applyNumberFormat="1" applyBorder="1" applyProtection="1">
      <alignment/>
      <protection/>
    </xf>
    <xf numFmtId="0" fontId="0" fillId="0" borderId="43" xfId="21" applyFont="1" applyBorder="1">
      <alignment/>
      <protection/>
    </xf>
    <xf numFmtId="0" fontId="0" fillId="0" borderId="35" xfId="22" applyBorder="1">
      <alignment/>
      <protection/>
    </xf>
    <xf numFmtId="0" fontId="0" fillId="0" borderId="36" xfId="22" applyBorder="1">
      <alignment/>
      <protection/>
    </xf>
    <xf numFmtId="0" fontId="0" fillId="0" borderId="37" xfId="22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36" xfId="22" applyFont="1" applyBorder="1" applyAlignment="1">
      <alignment horizontal="center"/>
      <protection/>
    </xf>
    <xf numFmtId="0" fontId="0" fillId="0" borderId="35" xfId="20" applyBorder="1">
      <alignment/>
      <protection/>
    </xf>
    <xf numFmtId="0" fontId="0" fillId="0" borderId="36" xfId="20" applyBorder="1">
      <alignment/>
      <protection/>
    </xf>
    <xf numFmtId="0" fontId="0" fillId="0" borderId="37" xfId="20" applyBorder="1">
      <alignment/>
      <protection/>
    </xf>
    <xf numFmtId="0" fontId="0" fillId="0" borderId="4" xfId="20" applyFont="1" applyBorder="1" applyAlignment="1">
      <alignment horizontal="center"/>
      <protection/>
    </xf>
    <xf numFmtId="0" fontId="0" fillId="0" borderId="36" xfId="20" applyFont="1" applyBorder="1" applyAlignment="1">
      <alignment horizontal="center"/>
      <protection/>
    </xf>
    <xf numFmtId="37" fontId="0" fillId="0" borderId="39" xfId="21" applyNumberFormat="1" applyBorder="1">
      <alignment/>
      <protection/>
    </xf>
    <xf numFmtId="37" fontId="0" fillId="0" borderId="38" xfId="21" applyNumberFormat="1" applyBorder="1">
      <alignment/>
      <protection/>
    </xf>
    <xf numFmtId="37" fontId="0" fillId="0" borderId="36" xfId="21" applyNumberFormat="1" applyBorder="1">
      <alignment/>
      <protection/>
    </xf>
    <xf numFmtId="37" fontId="0" fillId="0" borderId="44" xfId="21" applyNumberFormat="1" applyBorder="1">
      <alignment/>
      <protection/>
    </xf>
    <xf numFmtId="37" fontId="0" fillId="0" borderId="10" xfId="21" applyNumberFormat="1" applyBorder="1">
      <alignment/>
      <protection/>
    </xf>
    <xf numFmtId="37" fontId="0" fillId="0" borderId="4" xfId="21" applyNumberFormat="1" applyBorder="1">
      <alignment/>
      <protection/>
    </xf>
    <xf numFmtId="37" fontId="0" fillId="0" borderId="37" xfId="21" applyNumberFormat="1" applyBorder="1">
      <alignment/>
      <protection/>
    </xf>
    <xf numFmtId="0" fontId="0" fillId="0" borderId="2" xfId="21" applyFont="1" applyBorder="1">
      <alignment/>
      <protection/>
    </xf>
    <xf numFmtId="37" fontId="0" fillId="0" borderId="39" xfId="22" applyNumberFormat="1" applyBorder="1">
      <alignment/>
      <protection/>
    </xf>
    <xf numFmtId="37" fontId="0" fillId="0" borderId="38" xfId="22" applyNumberFormat="1" applyBorder="1">
      <alignment/>
      <protection/>
    </xf>
    <xf numFmtId="37" fontId="0" fillId="0" borderId="9" xfId="22" applyNumberFormat="1" applyBorder="1">
      <alignment/>
      <protection/>
    </xf>
    <xf numFmtId="37" fontId="0" fillId="0" borderId="37" xfId="22" applyNumberFormat="1" applyBorder="1">
      <alignment/>
      <protection/>
    </xf>
    <xf numFmtId="37" fontId="0" fillId="0" borderId="6" xfId="22" applyNumberFormat="1" applyBorder="1">
      <alignment/>
      <protection/>
    </xf>
    <xf numFmtId="37" fontId="0" fillId="0" borderId="38" xfId="20" applyNumberFormat="1" applyBorder="1">
      <alignment/>
      <protection/>
    </xf>
    <xf numFmtId="37" fontId="0" fillId="0" borderId="39" xfId="20" applyNumberFormat="1" applyBorder="1">
      <alignment/>
      <protection/>
    </xf>
    <xf numFmtId="37" fontId="0" fillId="0" borderId="36" xfId="20" applyNumberFormat="1" applyBorder="1">
      <alignment/>
      <protection/>
    </xf>
    <xf numFmtId="37" fontId="0" fillId="0" borderId="13" xfId="20" applyNumberFormat="1" applyBorder="1">
      <alignment/>
      <protection/>
    </xf>
    <xf numFmtId="37" fontId="0" fillId="0" borderId="37" xfId="20" applyNumberFormat="1" applyBorder="1">
      <alignment/>
      <protection/>
    </xf>
    <xf numFmtId="0" fontId="0" fillId="0" borderId="45" xfId="21" applyBorder="1">
      <alignment/>
      <protection/>
    </xf>
    <xf numFmtId="0" fontId="0" fillId="0" borderId="27" xfId="21" applyBorder="1">
      <alignment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>
      <alignment/>
      <protection/>
    </xf>
    <xf numFmtId="37" fontId="0" fillId="0" borderId="46" xfId="21" applyNumberFormat="1" applyBorder="1">
      <alignment/>
      <protection/>
    </xf>
    <xf numFmtId="37" fontId="0" fillId="0" borderId="27" xfId="21" applyNumberFormat="1" applyBorder="1">
      <alignment/>
      <protection/>
    </xf>
    <xf numFmtId="37" fontId="0" fillId="0" borderId="47" xfId="21" applyNumberFormat="1" applyBorder="1">
      <alignment/>
      <protection/>
    </xf>
    <xf numFmtId="37" fontId="0" fillId="0" borderId="28" xfId="21" applyNumberFormat="1" applyBorder="1">
      <alignment/>
      <protection/>
    </xf>
    <xf numFmtId="37" fontId="0" fillId="0" borderId="48" xfId="21" applyNumberFormat="1" applyBorder="1">
      <alignment/>
      <protection/>
    </xf>
    <xf numFmtId="0" fontId="0" fillId="0" borderId="45" xfId="22" applyBorder="1">
      <alignment/>
      <protection/>
    </xf>
    <xf numFmtId="0" fontId="0" fillId="0" borderId="27" xfId="22" applyBorder="1">
      <alignment/>
      <protection/>
    </xf>
    <xf numFmtId="0" fontId="0" fillId="0" borderId="27" xfId="22" applyFont="1" applyBorder="1" applyAlignment="1">
      <alignment horizontal="center"/>
      <protection/>
    </xf>
    <xf numFmtId="37" fontId="0" fillId="0" borderId="27" xfId="22" applyNumberFormat="1" applyBorder="1" applyProtection="1">
      <alignment/>
      <protection/>
    </xf>
    <xf numFmtId="37" fontId="0" fillId="0" borderId="28" xfId="22" applyNumberFormat="1" applyBorder="1">
      <alignment/>
      <protection/>
    </xf>
    <xf numFmtId="176" fontId="0" fillId="0" borderId="28" xfId="22" applyNumberFormat="1" applyBorder="1" applyProtection="1">
      <alignment/>
      <protection/>
    </xf>
    <xf numFmtId="37" fontId="0" fillId="0" borderId="49" xfId="22" applyNumberFormat="1" applyBorder="1" applyProtection="1">
      <alignment/>
      <protection/>
    </xf>
    <xf numFmtId="37" fontId="0" fillId="0" borderId="48" xfId="22" applyNumberFormat="1" applyBorder="1" applyProtection="1">
      <alignment/>
      <protection/>
    </xf>
    <xf numFmtId="37" fontId="0" fillId="0" borderId="50" xfId="22" applyNumberFormat="1" applyBorder="1" applyProtection="1">
      <alignment/>
      <protection/>
    </xf>
    <xf numFmtId="37" fontId="0" fillId="0" borderId="51" xfId="22" applyNumberFormat="1" applyBorder="1" applyProtection="1">
      <alignment/>
      <protection/>
    </xf>
    <xf numFmtId="37" fontId="0" fillId="0" borderId="46" xfId="22" applyNumberFormat="1" applyBorder="1" applyProtection="1">
      <alignment/>
      <protection/>
    </xf>
    <xf numFmtId="37" fontId="0" fillId="0" borderId="47" xfId="22" applyNumberFormat="1" applyBorder="1" applyProtection="1">
      <alignment/>
      <protection/>
    </xf>
    <xf numFmtId="37" fontId="0" fillId="0" borderId="47" xfId="22" applyNumberFormat="1" applyBorder="1">
      <alignment/>
      <protection/>
    </xf>
    <xf numFmtId="37" fontId="0" fillId="0" borderId="0" xfId="20" applyNumberFormat="1" applyBorder="1" applyProtection="1">
      <alignment/>
      <protection/>
    </xf>
    <xf numFmtId="0" fontId="0" fillId="0" borderId="45" xfId="20" applyBorder="1">
      <alignment/>
      <protection/>
    </xf>
    <xf numFmtId="0" fontId="0" fillId="0" borderId="27" xfId="20" applyBorder="1">
      <alignment/>
      <protection/>
    </xf>
    <xf numFmtId="0" fontId="0" fillId="0" borderId="27" xfId="20" applyFont="1" applyBorder="1" applyAlignment="1">
      <alignment horizontal="center"/>
      <protection/>
    </xf>
    <xf numFmtId="37" fontId="0" fillId="0" borderId="27" xfId="20" applyNumberFormat="1" applyBorder="1" applyProtection="1">
      <alignment/>
      <protection/>
    </xf>
    <xf numFmtId="37" fontId="0" fillId="0" borderId="28" xfId="20" applyNumberFormat="1" applyBorder="1" applyProtection="1">
      <alignment/>
      <protection/>
    </xf>
    <xf numFmtId="176" fontId="0" fillId="0" borderId="28" xfId="20" applyNumberFormat="1" applyBorder="1" applyProtection="1">
      <alignment/>
      <protection/>
    </xf>
    <xf numFmtId="37" fontId="0" fillId="0" borderId="48" xfId="20" applyNumberFormat="1" applyBorder="1" applyProtection="1">
      <alignment/>
      <protection/>
    </xf>
    <xf numFmtId="37" fontId="0" fillId="0" borderId="51" xfId="20" applyNumberFormat="1" applyBorder="1" applyProtection="1">
      <alignment/>
      <protection/>
    </xf>
    <xf numFmtId="37" fontId="0" fillId="0" borderId="48" xfId="20" applyNumberFormat="1" applyBorder="1">
      <alignment/>
      <protection/>
    </xf>
    <xf numFmtId="37" fontId="0" fillId="0" borderId="47" xfId="20" applyNumberFormat="1" applyBorder="1" applyProtection="1">
      <alignment/>
      <protection/>
    </xf>
    <xf numFmtId="0" fontId="0" fillId="0" borderId="0" xfId="22" applyFont="1">
      <alignment/>
      <protection/>
    </xf>
    <xf numFmtId="37" fontId="0" fillId="0" borderId="40" xfId="24" applyBorder="1">
      <alignment/>
      <protection/>
    </xf>
    <xf numFmtId="0" fontId="2" fillId="2" borderId="3" xfId="0" applyFont="1" applyFill="1" applyBorder="1" applyAlignment="1">
      <alignment horizontal="center"/>
    </xf>
    <xf numFmtId="176" fontId="2" fillId="2" borderId="6" xfId="0" applyNumberFormat="1" applyFont="1" applyFill="1" applyBorder="1" applyAlignment="1" applyProtection="1">
      <alignment/>
      <protection/>
    </xf>
    <xf numFmtId="37" fontId="0" fillId="0" borderId="3" xfId="24" applyFont="1" applyBorder="1" applyAlignment="1">
      <alignment horizont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37" fontId="0" fillId="0" borderId="39" xfId="0" applyNumberFormat="1" applyBorder="1" applyAlignment="1" applyProtection="1">
      <alignment/>
      <protection/>
    </xf>
    <xf numFmtId="0" fontId="0" fillId="0" borderId="39" xfId="0" applyBorder="1" applyAlignment="1">
      <alignment/>
    </xf>
    <xf numFmtId="37" fontId="0" fillId="0" borderId="38" xfId="0" applyNumberFormat="1" applyBorder="1" applyAlignment="1" applyProtection="1">
      <alignment/>
      <protection/>
    </xf>
    <xf numFmtId="178" fontId="0" fillId="0" borderId="39" xfId="0" applyNumberFormat="1" applyBorder="1" applyAlignment="1" applyProtection="1">
      <alignment/>
      <protection/>
    </xf>
    <xf numFmtId="37" fontId="0" fillId="0" borderId="37" xfId="0" applyNumberFormat="1" applyBorder="1" applyAlignment="1" applyProtection="1">
      <alignment/>
      <protection/>
    </xf>
    <xf numFmtId="0" fontId="0" fillId="0" borderId="52" xfId="0" applyBorder="1" applyAlignment="1">
      <alignment/>
    </xf>
    <xf numFmtId="49" fontId="0" fillId="0" borderId="7" xfId="0" applyNumberFormat="1" applyBorder="1" applyAlignment="1" applyProtection="1">
      <alignment/>
      <protection/>
    </xf>
    <xf numFmtId="0" fontId="0" fillId="0" borderId="53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 applyProtection="1">
      <alignment/>
      <protection/>
    </xf>
    <xf numFmtId="37" fontId="0" fillId="0" borderId="23" xfId="0" applyNumberFormat="1" applyBorder="1" applyAlignment="1" applyProtection="1">
      <alignment/>
      <protection/>
    </xf>
    <xf numFmtId="37" fontId="0" fillId="0" borderId="22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54" xfId="23" applyNumberFormat="1" applyBorder="1" applyProtection="1">
      <alignment/>
      <protection/>
    </xf>
    <xf numFmtId="37" fontId="0" fillId="0" borderId="55" xfId="23" applyNumberFormat="1" applyBorder="1" applyProtection="1">
      <alignment/>
      <protection/>
    </xf>
    <xf numFmtId="37" fontId="0" fillId="0" borderId="56" xfId="23" applyNumberFormat="1" applyBorder="1" applyProtection="1">
      <alignment/>
      <protection/>
    </xf>
    <xf numFmtId="37" fontId="0" fillId="0" borderId="57" xfId="23" applyBorder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0" fontId="0" fillId="0" borderId="40" xfId="0" applyBorder="1" applyAlignment="1">
      <alignment/>
    </xf>
    <xf numFmtId="0" fontId="0" fillId="0" borderId="1" xfId="0" applyBorder="1" applyAlignment="1">
      <alignment horizontal="center"/>
    </xf>
    <xf numFmtId="37" fontId="0" fillId="0" borderId="58" xfId="24" applyNumberFormat="1" applyBorder="1" applyProtection="1">
      <alignment/>
      <protection/>
    </xf>
    <xf numFmtId="37" fontId="0" fillId="0" borderId="1" xfId="23" applyBorder="1" applyAlignment="1">
      <alignment horizontal="center"/>
      <protection/>
    </xf>
    <xf numFmtId="37" fontId="0" fillId="0" borderId="53" xfId="23" applyBorder="1">
      <alignment/>
      <protection/>
    </xf>
    <xf numFmtId="37" fontId="0" fillId="0" borderId="20" xfId="23" applyBorder="1">
      <alignment/>
      <protection/>
    </xf>
    <xf numFmtId="37" fontId="0" fillId="0" borderId="22" xfId="23" applyNumberFormat="1" applyBorder="1" applyProtection="1">
      <alignment/>
      <protection/>
    </xf>
    <xf numFmtId="37" fontId="0" fillId="0" borderId="23" xfId="23" applyNumberFormat="1" applyBorder="1" applyProtection="1">
      <alignment/>
      <protection/>
    </xf>
    <xf numFmtId="37" fontId="0" fillId="0" borderId="20" xfId="23" applyNumberFormat="1" applyBorder="1" applyProtection="1">
      <alignment/>
      <protection/>
    </xf>
    <xf numFmtId="37" fontId="0" fillId="0" borderId="21" xfId="23" applyNumberFormat="1" applyBorder="1" applyProtection="1">
      <alignment/>
      <protection/>
    </xf>
    <xf numFmtId="0" fontId="0" fillId="0" borderId="0" xfId="21" applyFont="1" applyAlignment="1">
      <alignment shrinkToFit="1"/>
      <protection/>
    </xf>
    <xf numFmtId="37" fontId="7" fillId="0" borderId="0" xfId="23" applyFont="1">
      <alignment/>
      <protection/>
    </xf>
    <xf numFmtId="0" fontId="7" fillId="0" borderId="0" xfId="0" applyFont="1" applyAlignment="1">
      <alignment/>
    </xf>
    <xf numFmtId="37" fontId="7" fillId="0" borderId="0" xfId="24" applyFont="1">
      <alignment/>
      <protection/>
    </xf>
    <xf numFmtId="0" fontId="7" fillId="0" borderId="0" xfId="22" applyFont="1">
      <alignment/>
      <protection/>
    </xf>
    <xf numFmtId="57" fontId="0" fillId="0" borderId="9" xfId="0" applyNumberForma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57" fontId="0" fillId="0" borderId="39" xfId="0" applyNumberFormat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6" fontId="0" fillId="0" borderId="5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0" fontId="2" fillId="2" borderId="40" xfId="0" applyFont="1" applyFill="1" applyBorder="1" applyAlignment="1">
      <alignment/>
    </xf>
    <xf numFmtId="0" fontId="2" fillId="2" borderId="35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6" xfId="0" applyFont="1" applyBorder="1" applyAlignment="1">
      <alignment/>
    </xf>
    <xf numFmtId="176" fontId="0" fillId="0" borderId="14" xfId="0" applyNumberFormat="1" applyFont="1" applyBorder="1" applyAlignment="1" applyProtection="1">
      <alignment/>
      <protection/>
    </xf>
    <xf numFmtId="176" fontId="0" fillId="0" borderId="37" xfId="0" applyNumberFormat="1" applyFont="1" applyBorder="1" applyAlignment="1" applyProtection="1">
      <alignment/>
      <protection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/>
    </xf>
    <xf numFmtId="176" fontId="0" fillId="0" borderId="63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 horizontal="center"/>
    </xf>
    <xf numFmtId="176" fontId="0" fillId="0" borderId="21" xfId="0" applyNumberFormat="1" applyFont="1" applyBorder="1" applyAlignment="1" applyProtection="1">
      <alignment/>
      <protection/>
    </xf>
    <xf numFmtId="37" fontId="0" fillId="0" borderId="59" xfId="0" applyNumberFormat="1" applyFill="1" applyBorder="1" applyAlignment="1" applyProtection="1">
      <alignment/>
      <protection/>
    </xf>
    <xf numFmtId="37" fontId="0" fillId="0" borderId="60" xfId="0" applyNumberFormat="1" applyBorder="1" applyAlignment="1" applyProtection="1">
      <alignment/>
      <protection/>
    </xf>
    <xf numFmtId="37" fontId="0" fillId="0" borderId="23" xfId="0" applyNumberFormat="1" applyFill="1" applyBorder="1" applyAlignment="1" applyProtection="1">
      <alignment/>
      <protection/>
    </xf>
    <xf numFmtId="37" fontId="0" fillId="0" borderId="22" xfId="0" applyNumberFormat="1" applyFill="1" applyBorder="1" applyAlignment="1" applyProtection="1">
      <alignment/>
      <protection/>
    </xf>
    <xf numFmtId="178" fontId="0" fillId="0" borderId="23" xfId="0" applyNumberFormat="1" applyFill="1" applyBorder="1" applyAlignment="1" applyProtection="1">
      <alignment/>
      <protection/>
    </xf>
    <xf numFmtId="37" fontId="0" fillId="0" borderId="21" xfId="0" applyNumberFormat="1" applyFill="1" applyBorder="1" applyAlignment="1" applyProtection="1">
      <alignment/>
      <protection/>
    </xf>
    <xf numFmtId="0" fontId="2" fillId="2" borderId="6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37" fontId="0" fillId="0" borderId="61" xfId="0" applyNumberFormat="1" applyBorder="1" applyAlignment="1" applyProtection="1">
      <alignment/>
      <protection/>
    </xf>
    <xf numFmtId="37" fontId="0" fillId="0" borderId="59" xfId="0" applyNumberFormat="1" applyBorder="1" applyAlignment="1" applyProtection="1">
      <alignment/>
      <protection/>
    </xf>
    <xf numFmtId="0" fontId="0" fillId="0" borderId="23" xfId="0" applyBorder="1" applyAlignment="1">
      <alignment/>
    </xf>
    <xf numFmtId="178" fontId="0" fillId="0" borderId="23" xfId="0" applyNumberFormat="1" applyBorder="1" applyAlignment="1" applyProtection="1">
      <alignment/>
      <protection/>
    </xf>
    <xf numFmtId="0" fontId="0" fillId="0" borderId="53" xfId="22" applyBorder="1">
      <alignment/>
      <protection/>
    </xf>
    <xf numFmtId="0" fontId="0" fillId="0" borderId="20" xfId="22" applyBorder="1">
      <alignment/>
      <protection/>
    </xf>
    <xf numFmtId="0" fontId="0" fillId="0" borderId="20" xfId="22" applyFont="1" applyBorder="1" applyAlignment="1">
      <alignment horizontal="center"/>
      <protection/>
    </xf>
    <xf numFmtId="0" fontId="0" fillId="0" borderId="21" xfId="22" applyBorder="1">
      <alignment/>
      <protection/>
    </xf>
    <xf numFmtId="37" fontId="0" fillId="0" borderId="23" xfId="21" applyNumberFormat="1" applyBorder="1">
      <alignment/>
      <protection/>
    </xf>
    <xf numFmtId="37" fontId="0" fillId="0" borderId="22" xfId="21" applyNumberFormat="1" applyBorder="1">
      <alignment/>
      <protection/>
    </xf>
    <xf numFmtId="37" fontId="0" fillId="0" borderId="20" xfId="21" applyNumberFormat="1" applyBorder="1">
      <alignment/>
      <protection/>
    </xf>
    <xf numFmtId="37" fontId="0" fillId="0" borderId="65" xfId="21" applyNumberFormat="1" applyBorder="1">
      <alignment/>
      <protection/>
    </xf>
    <xf numFmtId="37" fontId="0" fillId="0" borderId="21" xfId="21" applyNumberFormat="1" applyBorder="1">
      <alignment/>
      <protection/>
    </xf>
    <xf numFmtId="37" fontId="0" fillId="0" borderId="23" xfId="22" applyNumberFormat="1" applyBorder="1">
      <alignment/>
      <protection/>
    </xf>
    <xf numFmtId="37" fontId="0" fillId="0" borderId="22" xfId="22" applyNumberFormat="1" applyBorder="1">
      <alignment/>
      <protection/>
    </xf>
    <xf numFmtId="37" fontId="0" fillId="0" borderId="21" xfId="22" applyNumberFormat="1" applyBorder="1">
      <alignment/>
      <protection/>
    </xf>
    <xf numFmtId="0" fontId="0" fillId="0" borderId="53" xfId="20" applyBorder="1">
      <alignment/>
      <protection/>
    </xf>
    <xf numFmtId="0" fontId="0" fillId="0" borderId="20" xfId="20" applyBorder="1">
      <alignment/>
      <protection/>
    </xf>
    <xf numFmtId="0" fontId="0" fillId="0" borderId="20" xfId="20" applyFont="1" applyBorder="1" applyAlignment="1">
      <alignment horizontal="center"/>
      <protection/>
    </xf>
    <xf numFmtId="0" fontId="0" fillId="0" borderId="21" xfId="20" applyBorder="1">
      <alignment/>
      <protection/>
    </xf>
    <xf numFmtId="37" fontId="0" fillId="0" borderId="22" xfId="20" applyNumberFormat="1" applyBorder="1">
      <alignment/>
      <protection/>
    </xf>
    <xf numFmtId="37" fontId="0" fillId="0" borderId="23" xfId="20" applyNumberFormat="1" applyBorder="1">
      <alignment/>
      <protection/>
    </xf>
    <xf numFmtId="37" fontId="0" fillId="0" borderId="20" xfId="20" applyNumberFormat="1" applyBorder="1">
      <alignment/>
      <protection/>
    </xf>
    <xf numFmtId="37" fontId="0" fillId="0" borderId="21" xfId="20" applyNumberFormat="1" applyBorder="1">
      <alignment/>
      <protection/>
    </xf>
    <xf numFmtId="37" fontId="0" fillId="0" borderId="45" xfId="24" applyBorder="1">
      <alignment/>
      <protection/>
    </xf>
    <xf numFmtId="0" fontId="0" fillId="0" borderId="66" xfId="0" applyBorder="1" applyAlignment="1">
      <alignment horizontal="center"/>
    </xf>
    <xf numFmtId="37" fontId="0" fillId="0" borderId="66" xfId="0" applyNumberFormat="1" applyBorder="1" applyAlignment="1" applyProtection="1">
      <alignment/>
      <protection/>
    </xf>
    <xf numFmtId="37" fontId="0" fillId="0" borderId="67" xfId="0" applyNumberFormat="1" applyBorder="1" applyAlignment="1" applyProtection="1">
      <alignment/>
      <protection/>
    </xf>
    <xf numFmtId="37" fontId="0" fillId="0" borderId="68" xfId="0" applyNumberFormat="1" applyBorder="1" applyAlignment="1" applyProtection="1">
      <alignment/>
      <protection/>
    </xf>
    <xf numFmtId="37" fontId="0" fillId="0" borderId="69" xfId="0" applyNumberFormat="1" applyBorder="1" applyAlignment="1" applyProtection="1">
      <alignment/>
      <protection/>
    </xf>
    <xf numFmtId="0" fontId="0" fillId="0" borderId="31" xfId="0" applyBorder="1" applyAlignment="1">
      <alignment horizontal="center"/>
    </xf>
    <xf numFmtId="0" fontId="0" fillId="0" borderId="54" xfId="0" applyBorder="1" applyAlignment="1" applyProtection="1">
      <alignment horizontal="center"/>
      <protection/>
    </xf>
    <xf numFmtId="37" fontId="0" fillId="0" borderId="54" xfId="0" applyNumberFormat="1" applyBorder="1" applyAlignment="1" applyProtection="1">
      <alignment/>
      <protection/>
    </xf>
    <xf numFmtId="37" fontId="0" fillId="0" borderId="55" xfId="0" applyNumberFormat="1" applyBorder="1" applyAlignment="1" applyProtection="1">
      <alignment/>
      <protection/>
    </xf>
    <xf numFmtId="37" fontId="0" fillId="0" borderId="70" xfId="0" applyNumberFormat="1" applyBorder="1" applyAlignment="1" applyProtection="1">
      <alignment/>
      <protection/>
    </xf>
    <xf numFmtId="37" fontId="0" fillId="0" borderId="56" xfId="0" applyNumberFormat="1" applyBorder="1" applyAlignment="1" applyProtection="1">
      <alignment/>
      <protection/>
    </xf>
    <xf numFmtId="0" fontId="0" fillId="0" borderId="71" xfId="0" applyBorder="1" applyAlignment="1">
      <alignment horizontal="center"/>
    </xf>
    <xf numFmtId="37" fontId="0" fillId="0" borderId="71" xfId="0" applyNumberFormat="1" applyBorder="1" applyAlignment="1" applyProtection="1">
      <alignment/>
      <protection/>
    </xf>
    <xf numFmtId="37" fontId="0" fillId="0" borderId="72" xfId="0" applyNumberFormat="1" applyBorder="1" applyAlignment="1" applyProtection="1">
      <alignment/>
      <protection/>
    </xf>
    <xf numFmtId="37" fontId="0" fillId="0" borderId="73" xfId="0" applyNumberFormat="1" applyBorder="1" applyAlignment="1" applyProtection="1">
      <alignment/>
      <protection/>
    </xf>
    <xf numFmtId="37" fontId="0" fillId="0" borderId="74" xfId="0" applyNumberFormat="1" applyBorder="1" applyAlignment="1" applyProtection="1">
      <alignment/>
      <protection/>
    </xf>
    <xf numFmtId="37" fontId="0" fillId="0" borderId="20" xfId="23" applyBorder="1" applyAlignment="1">
      <alignment horizontal="center"/>
      <protection/>
    </xf>
    <xf numFmtId="37" fontId="0" fillId="0" borderId="21" xfId="23" applyBorder="1">
      <alignment/>
      <protection/>
    </xf>
    <xf numFmtId="37" fontId="0" fillId="0" borderId="22" xfId="23" applyBorder="1">
      <alignment/>
      <protection/>
    </xf>
    <xf numFmtId="37" fontId="0" fillId="0" borderId="23" xfId="23" applyBorder="1">
      <alignment/>
      <protection/>
    </xf>
    <xf numFmtId="37" fontId="0" fillId="0" borderId="40" xfId="23" applyBorder="1">
      <alignment/>
      <protection/>
    </xf>
    <xf numFmtId="37" fontId="0" fillId="0" borderId="4" xfId="23" applyFont="1" applyBorder="1" applyAlignment="1">
      <alignment horizontal="center"/>
      <protection/>
    </xf>
    <xf numFmtId="176" fontId="0" fillId="0" borderId="37" xfId="23" applyNumberFormat="1" applyBorder="1" applyProtection="1">
      <alignment/>
      <protection/>
    </xf>
    <xf numFmtId="37" fontId="0" fillId="0" borderId="38" xfId="23" applyNumberFormat="1" applyBorder="1" applyProtection="1">
      <alignment/>
      <protection/>
    </xf>
    <xf numFmtId="37" fontId="0" fillId="0" borderId="39" xfId="23" applyNumberFormat="1" applyBorder="1" applyProtection="1">
      <alignment/>
      <protection/>
    </xf>
    <xf numFmtId="37" fontId="0" fillId="0" borderId="36" xfId="23" applyNumberFormat="1" applyBorder="1" applyProtection="1">
      <alignment/>
      <protection/>
    </xf>
    <xf numFmtId="37" fontId="0" fillId="0" borderId="75" xfId="23" applyNumberFormat="1" applyBorder="1" applyProtection="1">
      <alignment/>
      <protection/>
    </xf>
    <xf numFmtId="37" fontId="0" fillId="0" borderId="37" xfId="23" applyNumberFormat="1" applyBorder="1" applyProtection="1">
      <alignment/>
      <protection/>
    </xf>
    <xf numFmtId="0" fontId="8" fillId="0" borderId="0" xfId="0" applyFont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" xfId="0" applyBorder="1" applyAlignment="1">
      <alignment horizontal="left" shrinkToFit="1"/>
    </xf>
    <xf numFmtId="0" fontId="0" fillId="0" borderId="6" xfId="0" applyBorder="1" applyAlignment="1">
      <alignment vertical="top" shrinkToFit="1"/>
    </xf>
    <xf numFmtId="37" fontId="9" fillId="0" borderId="0" xfId="23" applyFont="1" applyAlignment="1">
      <alignment vertical="center"/>
      <protection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37" fontId="0" fillId="0" borderId="9" xfId="23" applyBorder="1">
      <alignment/>
      <protection/>
    </xf>
    <xf numFmtId="37" fontId="0" fillId="0" borderId="10" xfId="23" applyBorder="1">
      <alignment/>
      <protection/>
    </xf>
    <xf numFmtId="0" fontId="0" fillId="0" borderId="78" xfId="0" applyBorder="1" applyAlignment="1">
      <alignment/>
    </xf>
    <xf numFmtId="37" fontId="0" fillId="0" borderId="25" xfId="23" applyBorder="1">
      <alignment/>
      <protection/>
    </xf>
    <xf numFmtId="37" fontId="0" fillId="0" borderId="26" xfId="23" applyBorder="1">
      <alignment/>
      <protection/>
    </xf>
    <xf numFmtId="37" fontId="0" fillId="0" borderId="58" xfId="23" applyNumberFormat="1" applyBorder="1" applyProtection="1">
      <alignment/>
      <protection/>
    </xf>
    <xf numFmtId="37" fontId="0" fillId="0" borderId="79" xfId="23" applyBorder="1">
      <alignment/>
      <protection/>
    </xf>
    <xf numFmtId="37" fontId="0" fillId="0" borderId="58" xfId="23" applyBorder="1">
      <alignment/>
      <protection/>
    </xf>
    <xf numFmtId="37" fontId="0" fillId="0" borderId="62" xfId="23" applyBorder="1">
      <alignment/>
      <protection/>
    </xf>
    <xf numFmtId="37" fontId="0" fillId="0" borderId="0" xfId="23" applyFont="1" applyFill="1">
      <alignment/>
      <protection/>
    </xf>
    <xf numFmtId="37" fontId="0" fillId="0" borderId="15" xfId="23" applyFill="1" applyBorder="1" applyAlignment="1">
      <alignment horizontal="center"/>
      <protection/>
    </xf>
    <xf numFmtId="37" fontId="0" fillId="0" borderId="8" xfId="23" applyFont="1" applyFill="1" applyBorder="1">
      <alignment/>
      <protection/>
    </xf>
    <xf numFmtId="37" fontId="0" fillId="0" borderId="8" xfId="23" applyFill="1" applyBorder="1" applyAlignment="1">
      <alignment horizontal="center"/>
      <protection/>
    </xf>
    <xf numFmtId="37" fontId="0" fillId="0" borderId="29" xfId="21" applyNumberFormat="1" applyBorder="1">
      <alignment/>
      <protection/>
    </xf>
    <xf numFmtId="0" fontId="0" fillId="0" borderId="80" xfId="21" applyFont="1" applyBorder="1">
      <alignment/>
      <protection/>
    </xf>
    <xf numFmtId="37" fontId="0" fillId="0" borderId="81" xfId="21" applyNumberFormat="1" applyBorder="1">
      <alignment/>
      <protection/>
    </xf>
    <xf numFmtId="37" fontId="0" fillId="0" borderId="82" xfId="21" applyNumberFormat="1" applyBorder="1">
      <alignment/>
      <protection/>
    </xf>
    <xf numFmtId="37" fontId="0" fillId="0" borderId="83" xfId="21" applyNumberFormat="1" applyBorder="1" applyProtection="1">
      <alignment/>
      <protection/>
    </xf>
    <xf numFmtId="37" fontId="0" fillId="0" borderId="84" xfId="21" applyNumberFormat="1" applyBorder="1">
      <alignment/>
      <protection/>
    </xf>
    <xf numFmtId="0" fontId="10" fillId="0" borderId="0" xfId="25" applyFont="1" applyAlignment="1">
      <alignment shrinkToFit="1"/>
      <protection/>
    </xf>
    <xf numFmtId="2" fontId="0" fillId="0" borderId="0" xfId="0" applyNumberFormat="1" applyAlignment="1" applyProtection="1">
      <alignment/>
      <protection/>
    </xf>
    <xf numFmtId="181" fontId="0" fillId="0" borderId="0" xfId="0" applyNumberFormat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37" fontId="0" fillId="0" borderId="43" xfId="24" applyBorder="1">
      <alignment/>
      <protection/>
    </xf>
    <xf numFmtId="37" fontId="0" fillId="0" borderId="39" xfId="24" applyBorder="1">
      <alignment/>
      <protection/>
    </xf>
    <xf numFmtId="37" fontId="0" fillId="0" borderId="7" xfId="24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37" fontId="0" fillId="0" borderId="8" xfId="24" applyFont="1" applyBorder="1" applyAlignment="1">
      <alignment/>
      <protection/>
    </xf>
    <xf numFmtId="0" fontId="0" fillId="0" borderId="8" xfId="0" applyBorder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ｿﾉ他資本" xfId="20"/>
    <cellStyle name="標準_ｿﾉ他損益" xfId="21"/>
    <cellStyle name="標準_ｿﾉ他貸借" xfId="22"/>
    <cellStyle name="標準_公共繰入" xfId="23"/>
    <cellStyle name="標準_公共歳１" xfId="24"/>
    <cellStyle name="標準_特環経１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87"/>
  <sheetViews>
    <sheetView showZeros="0" tabSelected="1" defaultGridColor="0" zoomScale="55" zoomScaleNormal="55" colorId="22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22" width="13.5" style="0" customWidth="1"/>
    <col min="23" max="23" width="16.5" style="0" customWidth="1"/>
    <col min="24" max="24" width="1.66015625" style="0" customWidth="1"/>
    <col min="25" max="16384" width="10.66015625" style="0" customWidth="1"/>
  </cols>
  <sheetData>
    <row r="1" ht="54" customHeight="1">
      <c r="B1" s="138" t="s">
        <v>278</v>
      </c>
    </row>
    <row r="2" ht="23.25" customHeight="1">
      <c r="B2" t="s">
        <v>0</v>
      </c>
    </row>
    <row r="3" ht="23.25" customHeight="1"/>
    <row r="4" spans="2:23" ht="23.25" customHeight="1" thickBot="1">
      <c r="B4" s="1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4" ht="23.25" customHeight="1">
      <c r="B5" s="2"/>
      <c r="E5" s="284"/>
      <c r="F5" s="286"/>
      <c r="G5" s="286"/>
      <c r="H5" s="300"/>
      <c r="I5" s="277"/>
      <c r="J5" s="3"/>
      <c r="K5" s="3"/>
      <c r="L5" s="3"/>
      <c r="M5" s="3"/>
      <c r="N5" s="3"/>
      <c r="O5" s="3"/>
      <c r="P5" s="334"/>
      <c r="Q5" s="335"/>
      <c r="R5" s="286"/>
      <c r="S5" s="3"/>
      <c r="T5" s="3"/>
      <c r="U5" s="3"/>
      <c r="V5" s="3"/>
      <c r="W5" s="3"/>
      <c r="X5" s="2"/>
    </row>
    <row r="6" spans="2:24" ht="23.25" customHeight="1">
      <c r="B6" s="2"/>
      <c r="C6" t="s">
        <v>2</v>
      </c>
      <c r="E6" s="2"/>
      <c r="F6" s="287"/>
      <c r="G6" s="287"/>
      <c r="H6" s="6"/>
      <c r="I6" s="278"/>
      <c r="J6" s="3"/>
      <c r="K6" s="3"/>
      <c r="L6" s="3"/>
      <c r="M6" s="3"/>
      <c r="N6" s="3"/>
      <c r="O6" s="3"/>
      <c r="P6" s="4"/>
      <c r="Q6" s="336"/>
      <c r="R6" s="287"/>
      <c r="S6" s="3"/>
      <c r="T6" s="3"/>
      <c r="U6" s="3"/>
      <c r="V6" s="3"/>
      <c r="W6" s="3"/>
      <c r="X6" s="2"/>
    </row>
    <row r="7" spans="2:24" ht="23.25" customHeight="1">
      <c r="B7" s="2"/>
      <c r="E7" s="323" t="s">
        <v>4</v>
      </c>
      <c r="F7" s="324" t="s">
        <v>5</v>
      </c>
      <c r="G7" s="324" t="s">
        <v>6</v>
      </c>
      <c r="H7" s="410" t="s">
        <v>480</v>
      </c>
      <c r="I7" s="323" t="s">
        <v>3</v>
      </c>
      <c r="J7" s="324" t="s">
        <v>7</v>
      </c>
      <c r="K7" s="324" t="s">
        <v>8</v>
      </c>
      <c r="L7" s="324" t="s">
        <v>9</v>
      </c>
      <c r="M7" s="324" t="s">
        <v>10</v>
      </c>
      <c r="N7" s="324" t="s">
        <v>11</v>
      </c>
      <c r="O7" s="274" t="s">
        <v>435</v>
      </c>
      <c r="P7" s="337" t="s">
        <v>436</v>
      </c>
      <c r="Q7" s="338" t="s">
        <v>12</v>
      </c>
      <c r="R7" s="346" t="s">
        <v>13</v>
      </c>
      <c r="S7" s="326" t="s">
        <v>14</v>
      </c>
      <c r="T7" s="326" t="s">
        <v>15</v>
      </c>
      <c r="U7" s="326" t="s">
        <v>16</v>
      </c>
      <c r="V7" s="326" t="s">
        <v>17</v>
      </c>
      <c r="W7" s="8" t="s">
        <v>19</v>
      </c>
      <c r="X7" s="2"/>
    </row>
    <row r="8" spans="2:24" ht="23.25" customHeight="1">
      <c r="B8" s="2" t="s">
        <v>20</v>
      </c>
      <c r="E8" s="327"/>
      <c r="F8" s="328"/>
      <c r="G8" s="328"/>
      <c r="H8" s="339"/>
      <c r="I8" s="327"/>
      <c r="J8" s="328"/>
      <c r="K8" s="328"/>
      <c r="L8" s="328"/>
      <c r="M8" s="328"/>
      <c r="N8" s="328"/>
      <c r="O8" s="5"/>
      <c r="P8" s="339"/>
      <c r="Q8" s="340"/>
      <c r="R8" s="329"/>
      <c r="S8" s="328"/>
      <c r="T8" s="328"/>
      <c r="U8" s="328"/>
      <c r="V8" s="328"/>
      <c r="W8" s="3"/>
      <c r="X8" s="2"/>
    </row>
    <row r="9" spans="2:24" ht="23.25" customHeight="1" thickBot="1">
      <c r="B9" s="10"/>
      <c r="C9" s="1"/>
      <c r="D9" s="1"/>
      <c r="E9" s="330" t="s">
        <v>21</v>
      </c>
      <c r="F9" s="331" t="s">
        <v>21</v>
      </c>
      <c r="G9" s="331" t="s">
        <v>21</v>
      </c>
      <c r="H9" s="411" t="s">
        <v>21</v>
      </c>
      <c r="I9" s="332">
        <v>242012</v>
      </c>
      <c r="J9" s="333">
        <v>242055</v>
      </c>
      <c r="K9" s="333">
        <v>242071</v>
      </c>
      <c r="L9" s="333"/>
      <c r="M9" s="333">
        <v>242098</v>
      </c>
      <c r="N9" s="333">
        <v>242101</v>
      </c>
      <c r="O9" s="275"/>
      <c r="P9" s="341">
        <v>242063</v>
      </c>
      <c r="Q9" s="342">
        <v>243035</v>
      </c>
      <c r="R9" s="347">
        <v>243248</v>
      </c>
      <c r="S9" s="333">
        <v>243418</v>
      </c>
      <c r="T9" s="333">
        <v>243434</v>
      </c>
      <c r="U9" s="333">
        <v>243442</v>
      </c>
      <c r="V9" s="333">
        <v>244074</v>
      </c>
      <c r="W9" s="11"/>
      <c r="X9" s="2"/>
    </row>
    <row r="10" spans="2:24" ht="23.25" customHeight="1">
      <c r="B10" s="12" t="s">
        <v>22</v>
      </c>
      <c r="C10" s="13"/>
      <c r="D10" s="13"/>
      <c r="E10" s="14" t="s">
        <v>24</v>
      </c>
      <c r="F10" s="288" t="s">
        <v>38</v>
      </c>
      <c r="G10" s="316" t="s">
        <v>441</v>
      </c>
      <c r="H10" s="318" t="s">
        <v>37</v>
      </c>
      <c r="I10" s="319" t="s">
        <v>23</v>
      </c>
      <c r="J10" s="15" t="s">
        <v>25</v>
      </c>
      <c r="K10" s="15" t="s">
        <v>27</v>
      </c>
      <c r="L10" s="15" t="s">
        <v>28</v>
      </c>
      <c r="M10" s="15" t="s">
        <v>29</v>
      </c>
      <c r="N10" s="15" t="s">
        <v>30</v>
      </c>
      <c r="O10" s="15" t="s">
        <v>445</v>
      </c>
      <c r="P10" s="16" t="s">
        <v>26</v>
      </c>
      <c r="Q10" s="322" t="s">
        <v>31</v>
      </c>
      <c r="R10" s="288" t="s">
        <v>32</v>
      </c>
      <c r="S10" s="15" t="s">
        <v>33</v>
      </c>
      <c r="T10" s="15" t="s">
        <v>34</v>
      </c>
      <c r="U10" s="15" t="s">
        <v>35</v>
      </c>
      <c r="V10" s="15" t="s">
        <v>36</v>
      </c>
      <c r="W10" s="17"/>
      <c r="X10" s="2"/>
    </row>
    <row r="11" spans="2:24" ht="23.25" customHeight="1">
      <c r="B11" s="12" t="s">
        <v>39</v>
      </c>
      <c r="C11" s="13"/>
      <c r="D11" s="13"/>
      <c r="E11" s="285" t="s">
        <v>446</v>
      </c>
      <c r="F11" s="288" t="s">
        <v>40</v>
      </c>
      <c r="G11" s="288" t="s">
        <v>40</v>
      </c>
      <c r="H11" s="320" t="s">
        <v>447</v>
      </c>
      <c r="I11" s="321" t="s">
        <v>48</v>
      </c>
      <c r="J11" s="15" t="s">
        <v>41</v>
      </c>
      <c r="K11" s="15" t="s">
        <v>43</v>
      </c>
      <c r="L11" s="15" t="s">
        <v>444</v>
      </c>
      <c r="M11" s="15" t="s">
        <v>44</v>
      </c>
      <c r="N11" s="15" t="s">
        <v>448</v>
      </c>
      <c r="O11" s="15" t="s">
        <v>449</v>
      </c>
      <c r="P11" s="16" t="s">
        <v>42</v>
      </c>
      <c r="Q11" s="322" t="s">
        <v>45</v>
      </c>
      <c r="R11" s="288" t="s">
        <v>33</v>
      </c>
      <c r="S11" s="15" t="s">
        <v>450</v>
      </c>
      <c r="T11" s="15" t="s">
        <v>46</v>
      </c>
      <c r="U11" s="315" t="s">
        <v>47</v>
      </c>
      <c r="V11" s="15" t="s">
        <v>451</v>
      </c>
      <c r="W11" s="17"/>
      <c r="X11" s="2"/>
    </row>
    <row r="12" spans="2:24" ht="23.25" customHeight="1">
      <c r="B12" s="12" t="s">
        <v>475</v>
      </c>
      <c r="C12" s="13"/>
      <c r="D12" s="13"/>
      <c r="E12" s="14" t="s">
        <v>452</v>
      </c>
      <c r="F12" s="288" t="s">
        <v>442</v>
      </c>
      <c r="G12" s="288" t="s">
        <v>443</v>
      </c>
      <c r="H12" s="16" t="s">
        <v>58</v>
      </c>
      <c r="I12" s="322" t="s">
        <v>56</v>
      </c>
      <c r="J12" s="15" t="s">
        <v>49</v>
      </c>
      <c r="K12" s="15" t="s">
        <v>51</v>
      </c>
      <c r="L12" s="15" t="s">
        <v>52</v>
      </c>
      <c r="M12" s="15" t="s">
        <v>53</v>
      </c>
      <c r="N12" s="15" t="s">
        <v>54</v>
      </c>
      <c r="O12" s="15" t="s">
        <v>453</v>
      </c>
      <c r="P12" s="16" t="s">
        <v>50</v>
      </c>
      <c r="Q12" s="322" t="s">
        <v>55</v>
      </c>
      <c r="R12" s="288" t="s">
        <v>51</v>
      </c>
      <c r="S12" s="15" t="s">
        <v>33</v>
      </c>
      <c r="T12" s="15" t="s">
        <v>51</v>
      </c>
      <c r="U12" s="15" t="s">
        <v>49</v>
      </c>
      <c r="V12" s="15" t="s">
        <v>57</v>
      </c>
      <c r="W12" s="17"/>
      <c r="X12" s="2"/>
    </row>
    <row r="13" spans="2:24" ht="23.25" customHeight="1">
      <c r="B13" s="2"/>
      <c r="C13" s="17" t="s">
        <v>59</v>
      </c>
      <c r="D13" s="13"/>
      <c r="E13" s="19">
        <v>312346</v>
      </c>
      <c r="F13" s="289">
        <v>135944</v>
      </c>
      <c r="G13" s="289">
        <v>171179</v>
      </c>
      <c r="H13" s="20">
        <v>15310</v>
      </c>
      <c r="I13" s="279">
        <v>292186</v>
      </c>
      <c r="J13" s="18">
        <v>141114</v>
      </c>
      <c r="K13" s="18">
        <v>201964</v>
      </c>
      <c r="L13" s="18">
        <v>84054</v>
      </c>
      <c r="M13" s="18">
        <v>22643</v>
      </c>
      <c r="N13" s="18">
        <v>49165</v>
      </c>
      <c r="O13" s="18">
        <v>46576</v>
      </c>
      <c r="P13" s="20">
        <v>102550</v>
      </c>
      <c r="Q13" s="279">
        <v>7036</v>
      </c>
      <c r="R13" s="289">
        <v>26158</v>
      </c>
      <c r="S13" s="18">
        <v>40274</v>
      </c>
      <c r="T13" s="18">
        <v>8012</v>
      </c>
      <c r="U13" s="18">
        <v>13325</v>
      </c>
      <c r="V13" s="18">
        <v>23427</v>
      </c>
      <c r="W13" s="18">
        <f>SUM(E13:V13)</f>
        <v>1693263</v>
      </c>
      <c r="X13" s="2"/>
    </row>
    <row r="14" spans="2:24" ht="23.25" customHeight="1">
      <c r="B14" s="7" t="s">
        <v>60</v>
      </c>
      <c r="C14" s="17" t="s">
        <v>61</v>
      </c>
      <c r="D14" s="13"/>
      <c r="E14" s="19">
        <v>202324</v>
      </c>
      <c r="F14" s="289">
        <v>61429</v>
      </c>
      <c r="G14" s="289">
        <v>94646</v>
      </c>
      <c r="H14" s="20">
        <v>4992</v>
      </c>
      <c r="I14" s="279">
        <v>176300</v>
      </c>
      <c r="J14" s="18">
        <v>114671</v>
      </c>
      <c r="K14" s="18">
        <v>153000</v>
      </c>
      <c r="L14" s="18">
        <v>40008</v>
      </c>
      <c r="M14" s="18">
        <v>12804</v>
      </c>
      <c r="N14" s="18">
        <v>13584</v>
      </c>
      <c r="O14" s="18">
        <v>2334</v>
      </c>
      <c r="P14" s="20">
        <v>33499</v>
      </c>
      <c r="Q14" s="279">
        <v>0</v>
      </c>
      <c r="R14" s="289">
        <v>14484</v>
      </c>
      <c r="S14" s="18">
        <v>15266</v>
      </c>
      <c r="T14" s="18">
        <v>7917</v>
      </c>
      <c r="U14" s="18">
        <v>12141</v>
      </c>
      <c r="V14" s="18">
        <v>0</v>
      </c>
      <c r="W14" s="18">
        <f aca="true" t="shared" si="0" ref="W14:W44">SUM(E14:V14)</f>
        <v>959399</v>
      </c>
      <c r="X14" s="2"/>
    </row>
    <row r="15" spans="2:24" ht="23.25" customHeight="1">
      <c r="B15" s="2"/>
      <c r="C15" s="17" t="s">
        <v>62</v>
      </c>
      <c r="D15" s="13"/>
      <c r="E15" s="19">
        <v>330150</v>
      </c>
      <c r="F15" s="289">
        <v>44840</v>
      </c>
      <c r="G15" s="289">
        <v>136570</v>
      </c>
      <c r="H15" s="20">
        <v>14300</v>
      </c>
      <c r="I15" s="279">
        <v>237930</v>
      </c>
      <c r="J15" s="18">
        <v>153340</v>
      </c>
      <c r="K15" s="18">
        <v>168500</v>
      </c>
      <c r="L15" s="18">
        <v>7780</v>
      </c>
      <c r="M15" s="18">
        <v>3300</v>
      </c>
      <c r="N15" s="18">
        <v>42090</v>
      </c>
      <c r="O15" s="18">
        <v>25930</v>
      </c>
      <c r="P15" s="20">
        <v>51900</v>
      </c>
      <c r="Q15" s="279">
        <v>8000</v>
      </c>
      <c r="R15" s="289">
        <v>20250</v>
      </c>
      <c r="S15" s="18">
        <v>39800</v>
      </c>
      <c r="T15" s="18">
        <v>7300</v>
      </c>
      <c r="U15" s="18">
        <v>11560</v>
      </c>
      <c r="V15" s="18">
        <v>5860</v>
      </c>
      <c r="W15" s="18">
        <f t="shared" si="0"/>
        <v>1309400</v>
      </c>
      <c r="X15" s="2"/>
    </row>
    <row r="16" spans="2:24" ht="23.25" customHeight="1">
      <c r="B16" s="7" t="s">
        <v>63</v>
      </c>
      <c r="C16" s="17" t="s">
        <v>64</v>
      </c>
      <c r="D16" s="13"/>
      <c r="E16" s="19">
        <v>216338</v>
      </c>
      <c r="F16" s="289">
        <v>28114</v>
      </c>
      <c r="G16" s="289">
        <v>47528</v>
      </c>
      <c r="H16" s="20">
        <v>4992</v>
      </c>
      <c r="I16" s="279">
        <v>95886</v>
      </c>
      <c r="J16" s="18">
        <v>96591</v>
      </c>
      <c r="K16" s="18">
        <v>78860</v>
      </c>
      <c r="L16" s="18">
        <v>6344</v>
      </c>
      <c r="M16" s="18">
        <v>1779</v>
      </c>
      <c r="N16" s="18">
        <v>15529</v>
      </c>
      <c r="O16" s="18">
        <v>23236</v>
      </c>
      <c r="P16" s="20">
        <v>3829</v>
      </c>
      <c r="Q16" s="279">
        <v>3950</v>
      </c>
      <c r="R16" s="289">
        <v>18786</v>
      </c>
      <c r="S16" s="18">
        <v>12990</v>
      </c>
      <c r="T16" s="18">
        <v>7917</v>
      </c>
      <c r="U16" s="18">
        <v>13289</v>
      </c>
      <c r="V16" s="18">
        <v>2843</v>
      </c>
      <c r="W16" s="18">
        <f t="shared" si="0"/>
        <v>678801</v>
      </c>
      <c r="X16" s="2"/>
    </row>
    <row r="17" spans="2:24" ht="23.25" customHeight="1">
      <c r="B17" s="2"/>
      <c r="C17" s="17" t="s">
        <v>65</v>
      </c>
      <c r="D17" s="13"/>
      <c r="E17" s="19">
        <v>203430</v>
      </c>
      <c r="F17" s="289">
        <v>28114</v>
      </c>
      <c r="G17" s="289">
        <v>47528</v>
      </c>
      <c r="H17" s="20">
        <v>4992</v>
      </c>
      <c r="I17" s="279">
        <v>95886</v>
      </c>
      <c r="J17" s="18">
        <v>96591</v>
      </c>
      <c r="K17" s="18">
        <v>78860</v>
      </c>
      <c r="L17" s="18">
        <v>6344</v>
      </c>
      <c r="M17" s="18">
        <v>0</v>
      </c>
      <c r="N17" s="18">
        <v>15529</v>
      </c>
      <c r="O17" s="18">
        <v>23236</v>
      </c>
      <c r="P17" s="20">
        <v>3829</v>
      </c>
      <c r="Q17" s="279">
        <v>3950</v>
      </c>
      <c r="R17" s="289">
        <v>18786</v>
      </c>
      <c r="S17" s="18">
        <v>12990</v>
      </c>
      <c r="T17" s="18">
        <v>7917</v>
      </c>
      <c r="U17" s="18">
        <v>13289</v>
      </c>
      <c r="V17" s="18">
        <v>2843</v>
      </c>
      <c r="W17" s="18">
        <f t="shared" si="0"/>
        <v>664114</v>
      </c>
      <c r="X17" s="2"/>
    </row>
    <row r="18" spans="2:24" ht="23.25" customHeight="1">
      <c r="B18" s="7" t="s">
        <v>66</v>
      </c>
      <c r="C18" s="17" t="s">
        <v>67</v>
      </c>
      <c r="D18" s="13"/>
      <c r="E18" s="19">
        <v>174105</v>
      </c>
      <c r="F18" s="289">
        <v>13476</v>
      </c>
      <c r="G18" s="289">
        <v>35235</v>
      </c>
      <c r="H18" s="20">
        <v>4337</v>
      </c>
      <c r="I18" s="279">
        <v>79910</v>
      </c>
      <c r="J18" s="18">
        <v>81976</v>
      </c>
      <c r="K18" s="18">
        <v>60071</v>
      </c>
      <c r="L18" s="18">
        <v>3867</v>
      </c>
      <c r="M18" s="18">
        <v>0</v>
      </c>
      <c r="N18" s="18">
        <v>12402</v>
      </c>
      <c r="O18" s="18">
        <v>20575</v>
      </c>
      <c r="P18" s="20">
        <v>3829</v>
      </c>
      <c r="Q18" s="279">
        <v>3890</v>
      </c>
      <c r="R18" s="289">
        <v>18536</v>
      </c>
      <c r="S18" s="18">
        <v>9451</v>
      </c>
      <c r="T18" s="18">
        <v>7321</v>
      </c>
      <c r="U18" s="18">
        <v>10984</v>
      </c>
      <c r="V18" s="18">
        <v>1883</v>
      </c>
      <c r="W18" s="18">
        <f t="shared" si="0"/>
        <v>541848</v>
      </c>
      <c r="X18" s="2"/>
    </row>
    <row r="19" spans="2:24" ht="23.25" customHeight="1">
      <c r="B19" s="2"/>
      <c r="C19" s="17" t="s">
        <v>68</v>
      </c>
      <c r="D19" s="13"/>
      <c r="E19" s="19">
        <v>20553</v>
      </c>
      <c r="F19" s="289">
        <v>20852</v>
      </c>
      <c r="G19" s="289">
        <v>62382</v>
      </c>
      <c r="H19" s="20">
        <v>4095</v>
      </c>
      <c r="I19" s="279">
        <v>71081</v>
      </c>
      <c r="J19" s="18">
        <v>13661</v>
      </c>
      <c r="K19" s="18">
        <v>19467</v>
      </c>
      <c r="L19" s="18">
        <v>12976</v>
      </c>
      <c r="M19" s="18">
        <v>19316</v>
      </c>
      <c r="N19" s="18">
        <v>19091</v>
      </c>
      <c r="O19" s="18">
        <v>21958</v>
      </c>
      <c r="P19" s="20">
        <v>55817</v>
      </c>
      <c r="Q19" s="279">
        <v>1572</v>
      </c>
      <c r="R19" s="289">
        <v>2266</v>
      </c>
      <c r="S19" s="18">
        <v>10689</v>
      </c>
      <c r="T19" s="18">
        <v>599</v>
      </c>
      <c r="U19" s="18">
        <v>871</v>
      </c>
      <c r="V19" s="18">
        <v>4086</v>
      </c>
      <c r="W19" s="18">
        <f t="shared" si="0"/>
        <v>361332</v>
      </c>
      <c r="X19" s="2"/>
    </row>
    <row r="20" spans="2:24" ht="23.25" customHeight="1">
      <c r="B20" s="7" t="s">
        <v>69</v>
      </c>
      <c r="C20" s="17" t="s">
        <v>70</v>
      </c>
      <c r="D20" s="13"/>
      <c r="E20" s="19">
        <v>5748</v>
      </c>
      <c r="F20" s="289">
        <v>14300</v>
      </c>
      <c r="G20" s="289">
        <v>2903</v>
      </c>
      <c r="H20" s="20">
        <v>185</v>
      </c>
      <c r="I20" s="279">
        <v>4625</v>
      </c>
      <c r="J20" s="18">
        <v>2936</v>
      </c>
      <c r="K20" s="18">
        <v>3713</v>
      </c>
      <c r="L20" s="18">
        <v>734</v>
      </c>
      <c r="M20" s="18">
        <v>320</v>
      </c>
      <c r="N20" s="18">
        <v>380</v>
      </c>
      <c r="O20" s="18">
        <v>210</v>
      </c>
      <c r="P20" s="20">
        <v>422</v>
      </c>
      <c r="Q20" s="279">
        <v>0</v>
      </c>
      <c r="R20" s="289">
        <v>210</v>
      </c>
      <c r="S20" s="18">
        <v>268</v>
      </c>
      <c r="T20" s="18">
        <v>275</v>
      </c>
      <c r="U20" s="18">
        <v>640</v>
      </c>
      <c r="V20" s="18">
        <v>0</v>
      </c>
      <c r="W20" s="18">
        <f t="shared" si="0"/>
        <v>37869</v>
      </c>
      <c r="X20" s="2"/>
    </row>
    <row r="21" spans="2:24" ht="23.25" customHeight="1">
      <c r="B21" s="2"/>
      <c r="C21" s="17" t="s">
        <v>71</v>
      </c>
      <c r="D21" s="13"/>
      <c r="E21" s="19">
        <v>8733</v>
      </c>
      <c r="F21" s="289">
        <v>3610</v>
      </c>
      <c r="G21" s="289">
        <v>4554</v>
      </c>
      <c r="H21" s="20">
        <v>398</v>
      </c>
      <c r="I21" s="279">
        <v>7062</v>
      </c>
      <c r="J21" s="18">
        <v>4202</v>
      </c>
      <c r="K21" s="18">
        <v>4700</v>
      </c>
      <c r="L21" s="18">
        <v>257</v>
      </c>
      <c r="M21" s="18">
        <v>47</v>
      </c>
      <c r="N21" s="18">
        <v>1885</v>
      </c>
      <c r="O21" s="18">
        <v>1234</v>
      </c>
      <c r="P21" s="20">
        <v>2127</v>
      </c>
      <c r="Q21" s="279">
        <v>157</v>
      </c>
      <c r="R21" s="289">
        <v>553</v>
      </c>
      <c r="S21" s="18">
        <v>368</v>
      </c>
      <c r="T21" s="18">
        <v>279</v>
      </c>
      <c r="U21" s="18">
        <v>551</v>
      </c>
      <c r="V21" s="18">
        <v>145</v>
      </c>
      <c r="W21" s="18">
        <f t="shared" si="0"/>
        <v>40862</v>
      </c>
      <c r="X21" s="2"/>
    </row>
    <row r="22" spans="2:24" ht="23.25" customHeight="1">
      <c r="B22" s="7" t="s">
        <v>72</v>
      </c>
      <c r="C22" s="17" t="s">
        <v>73</v>
      </c>
      <c r="D22" s="13"/>
      <c r="E22" s="19">
        <v>4696</v>
      </c>
      <c r="F22" s="289">
        <v>643</v>
      </c>
      <c r="G22" s="289">
        <v>1084</v>
      </c>
      <c r="H22" s="20">
        <v>141</v>
      </c>
      <c r="I22" s="279">
        <v>1952</v>
      </c>
      <c r="J22" s="18">
        <v>2005</v>
      </c>
      <c r="K22" s="18">
        <v>1432</v>
      </c>
      <c r="L22" s="18">
        <v>185</v>
      </c>
      <c r="M22" s="18">
        <v>47</v>
      </c>
      <c r="N22" s="18">
        <v>466</v>
      </c>
      <c r="O22" s="18">
        <v>1214</v>
      </c>
      <c r="P22" s="20">
        <v>161</v>
      </c>
      <c r="Q22" s="279">
        <v>112</v>
      </c>
      <c r="R22" s="289">
        <v>553</v>
      </c>
      <c r="S22" s="18">
        <v>277</v>
      </c>
      <c r="T22" s="18">
        <v>268</v>
      </c>
      <c r="U22" s="18">
        <v>511</v>
      </c>
      <c r="V22" s="18">
        <v>97</v>
      </c>
      <c r="W22" s="18">
        <f t="shared" si="0"/>
        <v>15844</v>
      </c>
      <c r="X22" s="2"/>
    </row>
    <row r="23" spans="2:24" ht="23.25" customHeight="1">
      <c r="B23" s="12"/>
      <c r="C23" s="17" t="s">
        <v>74</v>
      </c>
      <c r="D23" s="13"/>
      <c r="E23" s="19">
        <v>3808</v>
      </c>
      <c r="F23" s="289">
        <v>643</v>
      </c>
      <c r="G23" s="289">
        <v>1084</v>
      </c>
      <c r="H23" s="20">
        <v>141</v>
      </c>
      <c r="I23" s="279">
        <v>1952</v>
      </c>
      <c r="J23" s="18">
        <v>1975</v>
      </c>
      <c r="K23" s="18">
        <v>1432</v>
      </c>
      <c r="L23" s="18">
        <v>185</v>
      </c>
      <c r="M23" s="18">
        <v>0</v>
      </c>
      <c r="N23" s="18">
        <v>466</v>
      </c>
      <c r="O23" s="18">
        <v>1214</v>
      </c>
      <c r="P23" s="20">
        <v>161</v>
      </c>
      <c r="Q23" s="279">
        <v>112</v>
      </c>
      <c r="R23" s="289">
        <v>553</v>
      </c>
      <c r="S23" s="18">
        <v>277</v>
      </c>
      <c r="T23" s="18">
        <v>268</v>
      </c>
      <c r="U23" s="18">
        <v>511</v>
      </c>
      <c r="V23" s="18">
        <v>97</v>
      </c>
      <c r="W23" s="18">
        <f t="shared" si="0"/>
        <v>14879</v>
      </c>
      <c r="X23" s="2"/>
    </row>
    <row r="24" spans="2:24" ht="23.25" customHeight="1">
      <c r="B24" s="2"/>
      <c r="C24" s="17" t="s">
        <v>75</v>
      </c>
      <c r="D24" s="13"/>
      <c r="E24" s="19">
        <v>258895762</v>
      </c>
      <c r="F24" s="289">
        <v>38085524</v>
      </c>
      <c r="G24" s="289">
        <v>72183074</v>
      </c>
      <c r="H24" s="20">
        <v>6692723</v>
      </c>
      <c r="I24" s="279">
        <v>140048379</v>
      </c>
      <c r="J24" s="18">
        <v>97289860</v>
      </c>
      <c r="K24" s="18">
        <v>80323760</v>
      </c>
      <c r="L24" s="18">
        <v>14611742</v>
      </c>
      <c r="M24" s="18">
        <v>302979</v>
      </c>
      <c r="N24" s="18">
        <v>13421358</v>
      </c>
      <c r="O24" s="18">
        <v>22050718</v>
      </c>
      <c r="P24" s="20">
        <v>4905257</v>
      </c>
      <c r="Q24" s="279">
        <v>6440923</v>
      </c>
      <c r="R24" s="289">
        <v>7167693</v>
      </c>
      <c r="S24" s="18">
        <v>10411315</v>
      </c>
      <c r="T24" s="18">
        <v>8694134</v>
      </c>
      <c r="U24" s="18">
        <v>26356258</v>
      </c>
      <c r="V24" s="18">
        <v>4116708</v>
      </c>
      <c r="W24" s="18">
        <f t="shared" si="0"/>
        <v>811998167</v>
      </c>
      <c r="X24" s="2"/>
    </row>
    <row r="25" spans="2:24" ht="23.25" customHeight="1">
      <c r="B25" s="2"/>
      <c r="C25" s="3" t="s">
        <v>76</v>
      </c>
      <c r="D25" s="21" t="s">
        <v>77</v>
      </c>
      <c r="E25" s="22">
        <v>85828809</v>
      </c>
      <c r="F25" s="290">
        <v>11578423</v>
      </c>
      <c r="G25" s="290">
        <v>16047098</v>
      </c>
      <c r="H25" s="24">
        <v>2133320</v>
      </c>
      <c r="I25" s="281">
        <v>32981560</v>
      </c>
      <c r="J25" s="23">
        <v>29871551</v>
      </c>
      <c r="K25" s="23">
        <v>17612154</v>
      </c>
      <c r="L25" s="23">
        <v>5959623</v>
      </c>
      <c r="M25" s="23">
        <v>55000</v>
      </c>
      <c r="N25" s="23">
        <v>3134650</v>
      </c>
      <c r="O25" s="23">
        <v>5875608</v>
      </c>
      <c r="P25" s="24">
        <v>3028806</v>
      </c>
      <c r="Q25" s="281">
        <v>2718941</v>
      </c>
      <c r="R25" s="290">
        <v>1111800</v>
      </c>
      <c r="S25" s="23">
        <v>2778900</v>
      </c>
      <c r="T25" s="23">
        <v>1794101</v>
      </c>
      <c r="U25" s="23">
        <v>8465887</v>
      </c>
      <c r="V25" s="23">
        <v>1423949</v>
      </c>
      <c r="W25" s="23">
        <f t="shared" si="0"/>
        <v>232400180</v>
      </c>
      <c r="X25" s="2"/>
    </row>
    <row r="26" spans="2:24" ht="23.25" customHeight="1">
      <c r="B26" s="7" t="s">
        <v>78</v>
      </c>
      <c r="C26" s="3" t="s">
        <v>79</v>
      </c>
      <c r="D26" s="21" t="s">
        <v>477</v>
      </c>
      <c r="E26" s="22">
        <v>140949738</v>
      </c>
      <c r="F26" s="290">
        <v>21588100</v>
      </c>
      <c r="G26" s="290">
        <v>46374700</v>
      </c>
      <c r="H26" s="24">
        <v>3702800</v>
      </c>
      <c r="I26" s="281">
        <v>81251486</v>
      </c>
      <c r="J26" s="23">
        <v>46967546</v>
      </c>
      <c r="K26" s="23">
        <v>51331800</v>
      </c>
      <c r="L26" s="23">
        <v>6661300</v>
      </c>
      <c r="M26" s="23">
        <v>87100</v>
      </c>
      <c r="N26" s="23">
        <v>8138400</v>
      </c>
      <c r="O26" s="23">
        <v>11691467</v>
      </c>
      <c r="P26" s="24">
        <v>546980</v>
      </c>
      <c r="Q26" s="281">
        <v>2900020</v>
      </c>
      <c r="R26" s="290">
        <v>4299600</v>
      </c>
      <c r="S26" s="23">
        <v>5210376</v>
      </c>
      <c r="T26" s="23">
        <v>5016700</v>
      </c>
      <c r="U26" s="23">
        <v>13360240</v>
      </c>
      <c r="V26" s="23">
        <v>2209100</v>
      </c>
      <c r="W26" s="23">
        <f t="shared" si="0"/>
        <v>452287453</v>
      </c>
      <c r="X26" s="2"/>
    </row>
    <row r="27" spans="2:24" ht="23.25" customHeight="1">
      <c r="B27" s="2"/>
      <c r="C27" s="8" t="s">
        <v>80</v>
      </c>
      <c r="D27" s="21" t="s">
        <v>81</v>
      </c>
      <c r="E27" s="22">
        <v>2992994</v>
      </c>
      <c r="F27" s="290">
        <v>594570</v>
      </c>
      <c r="G27" s="290">
        <v>1946700</v>
      </c>
      <c r="H27" s="24">
        <v>69802</v>
      </c>
      <c r="I27" s="281">
        <v>3084525</v>
      </c>
      <c r="J27" s="23">
        <v>5250244</v>
      </c>
      <c r="K27" s="23">
        <v>1984090</v>
      </c>
      <c r="L27" s="23">
        <v>19108</v>
      </c>
      <c r="M27" s="23">
        <v>665</v>
      </c>
      <c r="N27" s="23">
        <v>661765</v>
      </c>
      <c r="O27" s="23">
        <v>1710324</v>
      </c>
      <c r="P27" s="24">
        <v>0</v>
      </c>
      <c r="Q27" s="281">
        <v>374526</v>
      </c>
      <c r="R27" s="290">
        <v>81271</v>
      </c>
      <c r="S27" s="23">
        <v>900852</v>
      </c>
      <c r="T27" s="23">
        <v>525964</v>
      </c>
      <c r="U27" s="23">
        <v>0</v>
      </c>
      <c r="V27" s="23">
        <v>163085</v>
      </c>
      <c r="W27" s="23">
        <f t="shared" si="0"/>
        <v>20360485</v>
      </c>
      <c r="X27" s="2"/>
    </row>
    <row r="28" spans="2:24" ht="23.25" customHeight="1">
      <c r="B28" s="2"/>
      <c r="C28" s="8" t="s">
        <v>82</v>
      </c>
      <c r="D28" s="3" t="s">
        <v>83</v>
      </c>
      <c r="E28" s="2"/>
      <c r="F28" s="287"/>
      <c r="G28" s="317"/>
      <c r="H28" s="6"/>
      <c r="I28" s="278"/>
      <c r="J28" s="3"/>
      <c r="K28" s="3"/>
      <c r="L28" s="3"/>
      <c r="M28" s="3"/>
      <c r="N28" s="3"/>
      <c r="O28" s="3"/>
      <c r="P28" s="6"/>
      <c r="Q28" s="278"/>
      <c r="R28" s="287"/>
      <c r="S28" s="3"/>
      <c r="T28" s="3"/>
      <c r="U28" s="3"/>
      <c r="V28" s="3"/>
      <c r="W28" s="25">
        <f t="shared" si="0"/>
        <v>0</v>
      </c>
      <c r="X28" s="2"/>
    </row>
    <row r="29" spans="2:24" ht="23.25" customHeight="1">
      <c r="B29" s="7" t="s">
        <v>84</v>
      </c>
      <c r="C29" s="8" t="s">
        <v>85</v>
      </c>
      <c r="D29" s="21" t="s">
        <v>86</v>
      </c>
      <c r="E29" s="22">
        <v>0</v>
      </c>
      <c r="F29" s="290">
        <v>0</v>
      </c>
      <c r="G29" s="290">
        <v>0</v>
      </c>
      <c r="H29" s="24">
        <v>0</v>
      </c>
      <c r="I29" s="281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4">
        <v>0</v>
      </c>
      <c r="Q29" s="281">
        <v>0</v>
      </c>
      <c r="R29" s="290">
        <v>0</v>
      </c>
      <c r="S29" s="23">
        <v>0</v>
      </c>
      <c r="T29" s="23">
        <v>0</v>
      </c>
      <c r="U29" s="23">
        <v>0</v>
      </c>
      <c r="V29" s="23">
        <v>0</v>
      </c>
      <c r="W29" s="23">
        <f t="shared" si="0"/>
        <v>0</v>
      </c>
      <c r="X29" s="2"/>
    </row>
    <row r="30" spans="2:24" ht="23.25" customHeight="1">
      <c r="B30" s="2"/>
      <c r="C30" s="17" t="s">
        <v>87</v>
      </c>
      <c r="D30" s="17" t="s">
        <v>88</v>
      </c>
      <c r="E30" s="19">
        <v>29124221</v>
      </c>
      <c r="F30" s="289">
        <v>4324431</v>
      </c>
      <c r="G30" s="289">
        <v>7814576</v>
      </c>
      <c r="H30" s="20">
        <v>786801</v>
      </c>
      <c r="I30" s="279">
        <v>22730808</v>
      </c>
      <c r="J30" s="18">
        <v>15200519</v>
      </c>
      <c r="K30" s="18">
        <v>9395716</v>
      </c>
      <c r="L30" s="18">
        <v>1971711</v>
      </c>
      <c r="M30" s="18">
        <v>160214</v>
      </c>
      <c r="N30" s="18">
        <v>1486543</v>
      </c>
      <c r="O30" s="18">
        <v>2773319</v>
      </c>
      <c r="P30" s="20">
        <v>1329471</v>
      </c>
      <c r="Q30" s="279">
        <v>447436</v>
      </c>
      <c r="R30" s="289">
        <v>1675022</v>
      </c>
      <c r="S30" s="18">
        <v>1521187</v>
      </c>
      <c r="T30" s="18">
        <v>1357369</v>
      </c>
      <c r="U30" s="18">
        <v>4530131</v>
      </c>
      <c r="V30" s="18">
        <v>320574</v>
      </c>
      <c r="W30" s="18">
        <f t="shared" si="0"/>
        <v>106950049</v>
      </c>
      <c r="X30" s="2"/>
    </row>
    <row r="31" spans="2:24" ht="23.25" customHeight="1">
      <c r="B31" s="2"/>
      <c r="C31" s="3" t="s">
        <v>76</v>
      </c>
      <c r="D31" s="21" t="s">
        <v>89</v>
      </c>
      <c r="E31" s="22">
        <v>184674901</v>
      </c>
      <c r="F31" s="290">
        <v>23802024</v>
      </c>
      <c r="G31" s="290">
        <v>58276166</v>
      </c>
      <c r="H31" s="24">
        <v>4638023</v>
      </c>
      <c r="I31" s="281">
        <v>91252422</v>
      </c>
      <c r="J31" s="23">
        <v>61862918</v>
      </c>
      <c r="K31" s="23">
        <v>69756684</v>
      </c>
      <c r="L31" s="23">
        <v>8774917</v>
      </c>
      <c r="M31" s="23">
        <v>201921</v>
      </c>
      <c r="N31" s="23">
        <v>10553228</v>
      </c>
      <c r="O31" s="23">
        <v>19769307</v>
      </c>
      <c r="P31" s="24">
        <v>954200</v>
      </c>
      <c r="Q31" s="281">
        <v>2529651</v>
      </c>
      <c r="R31" s="290">
        <v>6103072</v>
      </c>
      <c r="S31" s="23">
        <v>9252662</v>
      </c>
      <c r="T31" s="23">
        <v>7584484</v>
      </c>
      <c r="U31" s="23">
        <v>17504034</v>
      </c>
      <c r="V31" s="23">
        <v>2429125</v>
      </c>
      <c r="W31" s="23">
        <f t="shared" si="0"/>
        <v>579919739</v>
      </c>
      <c r="X31" s="2"/>
    </row>
    <row r="32" spans="2:24" ht="23.25" customHeight="1">
      <c r="B32" s="7" t="s">
        <v>90</v>
      </c>
      <c r="C32" s="3" t="s">
        <v>79</v>
      </c>
      <c r="D32" s="21" t="s">
        <v>91</v>
      </c>
      <c r="E32" s="22">
        <v>40323368</v>
      </c>
      <c r="F32" s="290">
        <v>2857128</v>
      </c>
      <c r="G32" s="290">
        <v>0</v>
      </c>
      <c r="H32" s="24">
        <v>0</v>
      </c>
      <c r="I32" s="281">
        <v>16058006</v>
      </c>
      <c r="J32" s="23">
        <v>8482119</v>
      </c>
      <c r="K32" s="23">
        <v>477481</v>
      </c>
      <c r="L32" s="23">
        <v>0</v>
      </c>
      <c r="M32" s="23">
        <v>0</v>
      </c>
      <c r="N32" s="23">
        <v>0</v>
      </c>
      <c r="O32" s="23">
        <v>0</v>
      </c>
      <c r="P32" s="24">
        <v>0</v>
      </c>
      <c r="Q32" s="281">
        <v>0</v>
      </c>
      <c r="R32" s="290">
        <v>0</v>
      </c>
      <c r="S32" s="23">
        <v>0</v>
      </c>
      <c r="T32" s="23">
        <v>555392</v>
      </c>
      <c r="U32" s="23">
        <v>6771026</v>
      </c>
      <c r="V32" s="23">
        <v>0</v>
      </c>
      <c r="W32" s="23">
        <f t="shared" si="0"/>
        <v>75524520</v>
      </c>
      <c r="X32" s="2"/>
    </row>
    <row r="33" spans="2:24" ht="23.25" customHeight="1">
      <c r="B33" s="2"/>
      <c r="C33" s="8" t="s">
        <v>92</v>
      </c>
      <c r="D33" s="21" t="s">
        <v>93</v>
      </c>
      <c r="E33" s="22">
        <v>21267497</v>
      </c>
      <c r="F33" s="290">
        <v>2755692</v>
      </c>
      <c r="G33" s="290">
        <v>0</v>
      </c>
      <c r="H33" s="24">
        <v>1264043</v>
      </c>
      <c r="I33" s="281">
        <v>13500310</v>
      </c>
      <c r="J33" s="23">
        <v>7776136</v>
      </c>
      <c r="K33" s="23">
        <v>0</v>
      </c>
      <c r="L33" s="23">
        <v>5697668</v>
      </c>
      <c r="M33" s="23">
        <v>101058</v>
      </c>
      <c r="N33" s="23">
        <v>0</v>
      </c>
      <c r="O33" s="23">
        <v>0</v>
      </c>
      <c r="P33" s="24">
        <v>3951057</v>
      </c>
      <c r="Q33" s="281">
        <v>3693044</v>
      </c>
      <c r="R33" s="290">
        <v>0</v>
      </c>
      <c r="S33" s="23">
        <v>0</v>
      </c>
      <c r="T33" s="23">
        <v>0</v>
      </c>
      <c r="U33" s="23">
        <v>0</v>
      </c>
      <c r="V33" s="23">
        <v>728091</v>
      </c>
      <c r="W33" s="23">
        <f t="shared" si="0"/>
        <v>60734596</v>
      </c>
      <c r="X33" s="2"/>
    </row>
    <row r="34" spans="2:24" ht="23.25" customHeight="1">
      <c r="B34" s="2"/>
      <c r="C34" s="8" t="s">
        <v>94</v>
      </c>
      <c r="D34" s="3" t="s">
        <v>83</v>
      </c>
      <c r="E34" s="2"/>
      <c r="F34" s="287"/>
      <c r="G34" s="317"/>
      <c r="H34" s="6"/>
      <c r="I34" s="278"/>
      <c r="J34" s="3"/>
      <c r="K34" s="3"/>
      <c r="L34" s="3"/>
      <c r="M34" s="3"/>
      <c r="N34" s="3"/>
      <c r="O34" s="3"/>
      <c r="P34" s="6"/>
      <c r="Q34" s="278"/>
      <c r="R34" s="287"/>
      <c r="S34" s="3"/>
      <c r="T34" s="3"/>
      <c r="U34" s="3"/>
      <c r="V34" s="3"/>
      <c r="W34" s="25">
        <f t="shared" si="0"/>
        <v>0</v>
      </c>
      <c r="X34" s="2"/>
    </row>
    <row r="35" spans="2:24" ht="23.25" customHeight="1">
      <c r="B35" s="7" t="s">
        <v>95</v>
      </c>
      <c r="C35" s="8" t="s">
        <v>85</v>
      </c>
      <c r="D35" s="21" t="s">
        <v>86</v>
      </c>
      <c r="E35" s="22">
        <v>12611263</v>
      </c>
      <c r="F35" s="290">
        <v>6749090</v>
      </c>
      <c r="G35" s="290">
        <v>10939591</v>
      </c>
      <c r="H35" s="24">
        <v>667690</v>
      </c>
      <c r="I35" s="281">
        <v>12366293</v>
      </c>
      <c r="J35" s="23">
        <v>10995583</v>
      </c>
      <c r="K35" s="23">
        <v>10089595</v>
      </c>
      <c r="L35" s="23">
        <v>0</v>
      </c>
      <c r="M35" s="23">
        <v>0</v>
      </c>
      <c r="N35" s="23">
        <v>2868130</v>
      </c>
      <c r="O35" s="23">
        <v>1240812</v>
      </c>
      <c r="P35" s="24">
        <v>0</v>
      </c>
      <c r="Q35" s="281">
        <v>0</v>
      </c>
      <c r="R35" s="290">
        <v>1064621</v>
      </c>
      <c r="S35" s="23">
        <v>842986</v>
      </c>
      <c r="T35" s="23">
        <v>536446</v>
      </c>
      <c r="U35" s="23">
        <v>1168612</v>
      </c>
      <c r="V35" s="23">
        <v>827217</v>
      </c>
      <c r="W35" s="23">
        <f t="shared" si="0"/>
        <v>72967929</v>
      </c>
      <c r="X35" s="2"/>
    </row>
    <row r="36" spans="2:24" ht="23.25" customHeight="1">
      <c r="B36" s="2"/>
      <c r="C36" s="17" t="s">
        <v>87</v>
      </c>
      <c r="D36" s="17" t="s">
        <v>88</v>
      </c>
      <c r="E36" s="19">
        <v>18733</v>
      </c>
      <c r="F36" s="289">
        <v>1921590</v>
      </c>
      <c r="G36" s="289">
        <v>2967317</v>
      </c>
      <c r="H36" s="20">
        <v>122967</v>
      </c>
      <c r="I36" s="279">
        <v>6871348</v>
      </c>
      <c r="J36" s="18">
        <v>8173104</v>
      </c>
      <c r="K36" s="18">
        <v>0</v>
      </c>
      <c r="L36" s="18">
        <v>139157</v>
      </c>
      <c r="M36" s="18">
        <v>0</v>
      </c>
      <c r="N36" s="18">
        <v>0</v>
      </c>
      <c r="O36" s="18">
        <v>1040599</v>
      </c>
      <c r="P36" s="20">
        <v>0</v>
      </c>
      <c r="Q36" s="279">
        <v>218228</v>
      </c>
      <c r="R36" s="289">
        <v>0</v>
      </c>
      <c r="S36" s="18">
        <v>315667</v>
      </c>
      <c r="T36" s="18">
        <v>17812</v>
      </c>
      <c r="U36" s="18">
        <v>912586</v>
      </c>
      <c r="V36" s="18">
        <v>132275</v>
      </c>
      <c r="W36" s="18">
        <f t="shared" si="0"/>
        <v>22851383</v>
      </c>
      <c r="X36" s="2"/>
    </row>
    <row r="37" spans="2:24" ht="23.25" customHeight="1">
      <c r="B37" s="12"/>
      <c r="C37" s="17" t="s">
        <v>96</v>
      </c>
      <c r="D37" s="13"/>
      <c r="E37" s="19">
        <v>169238208</v>
      </c>
      <c r="F37" s="289">
        <v>23061659</v>
      </c>
      <c r="G37" s="289">
        <v>31387648</v>
      </c>
      <c r="H37" s="20">
        <v>3992200</v>
      </c>
      <c r="I37" s="279">
        <v>64793457</v>
      </c>
      <c r="J37" s="18">
        <v>51470512</v>
      </c>
      <c r="K37" s="18">
        <v>34533100</v>
      </c>
      <c r="L37" s="18">
        <v>11872032</v>
      </c>
      <c r="M37" s="18">
        <v>118000</v>
      </c>
      <c r="N37" s="18">
        <v>6247163</v>
      </c>
      <c r="O37" s="18">
        <v>11916913</v>
      </c>
      <c r="P37" s="20">
        <v>4856709</v>
      </c>
      <c r="Q37" s="279">
        <v>5517300</v>
      </c>
      <c r="R37" s="289">
        <v>2286558</v>
      </c>
      <c r="S37" s="18">
        <v>5845996</v>
      </c>
      <c r="T37" s="18">
        <v>3854507</v>
      </c>
      <c r="U37" s="18">
        <v>15770208</v>
      </c>
      <c r="V37" s="18">
        <v>2994294</v>
      </c>
      <c r="W37" s="18">
        <f t="shared" si="0"/>
        <v>449756464</v>
      </c>
      <c r="X37" s="2"/>
    </row>
    <row r="38" spans="2:24" ht="23.25" customHeight="1">
      <c r="B38" s="2"/>
      <c r="C38" s="17" t="s">
        <v>97</v>
      </c>
      <c r="D38" s="13"/>
      <c r="E38" s="19">
        <v>1114</v>
      </c>
      <c r="F38" s="289">
        <v>173</v>
      </c>
      <c r="G38" s="289">
        <v>411</v>
      </c>
      <c r="H38" s="20">
        <v>40</v>
      </c>
      <c r="I38" s="279">
        <v>594</v>
      </c>
      <c r="J38" s="18">
        <v>711</v>
      </c>
      <c r="K38" s="18">
        <v>425</v>
      </c>
      <c r="L38" s="18">
        <v>33</v>
      </c>
      <c r="M38" s="18">
        <v>2</v>
      </c>
      <c r="N38" s="18">
        <v>110</v>
      </c>
      <c r="O38" s="18">
        <v>219</v>
      </c>
      <c r="P38" s="20">
        <v>37</v>
      </c>
      <c r="Q38" s="279">
        <v>25</v>
      </c>
      <c r="R38" s="289">
        <v>56</v>
      </c>
      <c r="S38" s="18">
        <v>104</v>
      </c>
      <c r="T38" s="18">
        <v>59</v>
      </c>
      <c r="U38" s="18">
        <v>105</v>
      </c>
      <c r="V38" s="18">
        <v>24</v>
      </c>
      <c r="W38" s="18">
        <f t="shared" si="0"/>
        <v>4242</v>
      </c>
      <c r="X38" s="2"/>
    </row>
    <row r="39" spans="2:24" ht="23.25" customHeight="1">
      <c r="B39" s="7" t="s">
        <v>98</v>
      </c>
      <c r="C39" s="8" t="s">
        <v>99</v>
      </c>
      <c r="D39" s="21" t="s">
        <v>100</v>
      </c>
      <c r="E39" s="22">
        <v>751</v>
      </c>
      <c r="F39" s="290">
        <v>166</v>
      </c>
      <c r="G39" s="290">
        <v>331</v>
      </c>
      <c r="H39" s="24">
        <v>40</v>
      </c>
      <c r="I39" s="281">
        <v>463</v>
      </c>
      <c r="J39" s="23">
        <v>599</v>
      </c>
      <c r="K39" s="23">
        <v>403</v>
      </c>
      <c r="L39" s="23">
        <v>33</v>
      </c>
      <c r="M39" s="23">
        <v>0</v>
      </c>
      <c r="N39" s="23">
        <v>110</v>
      </c>
      <c r="O39" s="23">
        <v>219</v>
      </c>
      <c r="P39" s="24">
        <v>23</v>
      </c>
      <c r="Q39" s="281">
        <v>25</v>
      </c>
      <c r="R39" s="290">
        <v>56</v>
      </c>
      <c r="S39" s="23">
        <v>102</v>
      </c>
      <c r="T39" s="23">
        <v>59</v>
      </c>
      <c r="U39" s="23">
        <v>85</v>
      </c>
      <c r="V39" s="23">
        <v>24</v>
      </c>
      <c r="W39" s="23">
        <f t="shared" si="0"/>
        <v>3489</v>
      </c>
      <c r="X39" s="2"/>
    </row>
    <row r="40" spans="2:24" ht="23.25" customHeight="1">
      <c r="B40" s="2"/>
      <c r="C40" s="3"/>
      <c r="D40" s="21" t="s">
        <v>101</v>
      </c>
      <c r="E40" s="22">
        <v>209</v>
      </c>
      <c r="F40" s="290">
        <v>7</v>
      </c>
      <c r="G40" s="290">
        <v>80</v>
      </c>
      <c r="H40" s="24">
        <v>0</v>
      </c>
      <c r="I40" s="281">
        <v>85</v>
      </c>
      <c r="J40" s="23">
        <v>112</v>
      </c>
      <c r="K40" s="23">
        <v>22</v>
      </c>
      <c r="L40" s="23">
        <v>0</v>
      </c>
      <c r="M40" s="23">
        <v>2</v>
      </c>
      <c r="N40" s="23">
        <v>0</v>
      </c>
      <c r="O40" s="23">
        <v>0</v>
      </c>
      <c r="P40" s="24">
        <v>14</v>
      </c>
      <c r="Q40" s="281">
        <v>0</v>
      </c>
      <c r="R40" s="290">
        <v>0</v>
      </c>
      <c r="S40" s="23">
        <v>2</v>
      </c>
      <c r="T40" s="23">
        <v>0</v>
      </c>
      <c r="U40" s="23">
        <v>20</v>
      </c>
      <c r="V40" s="23">
        <v>0</v>
      </c>
      <c r="W40" s="23">
        <f t="shared" si="0"/>
        <v>553</v>
      </c>
      <c r="X40" s="2"/>
    </row>
    <row r="41" spans="2:24" ht="23.25" customHeight="1">
      <c r="B41" s="7" t="s">
        <v>102</v>
      </c>
      <c r="C41" s="30" t="s">
        <v>103</v>
      </c>
      <c r="D41" s="17" t="s">
        <v>104</v>
      </c>
      <c r="E41" s="19">
        <v>154</v>
      </c>
      <c r="F41" s="289">
        <v>0</v>
      </c>
      <c r="G41" s="289">
        <v>0</v>
      </c>
      <c r="H41" s="20">
        <v>0</v>
      </c>
      <c r="I41" s="279">
        <v>46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0">
        <v>0</v>
      </c>
      <c r="Q41" s="279">
        <v>0</v>
      </c>
      <c r="R41" s="289">
        <v>0</v>
      </c>
      <c r="S41" s="18">
        <v>0</v>
      </c>
      <c r="T41" s="18">
        <v>0</v>
      </c>
      <c r="U41" s="18">
        <v>0</v>
      </c>
      <c r="V41" s="18">
        <v>0</v>
      </c>
      <c r="W41" s="18">
        <f t="shared" si="0"/>
        <v>200</v>
      </c>
      <c r="X41" s="2"/>
    </row>
    <row r="42" spans="2:24" ht="23.25" customHeight="1">
      <c r="B42" s="2"/>
      <c r="C42" s="8" t="s">
        <v>105</v>
      </c>
      <c r="D42" s="21" t="s">
        <v>100</v>
      </c>
      <c r="E42" s="22">
        <v>3</v>
      </c>
      <c r="F42" s="290">
        <v>0</v>
      </c>
      <c r="G42" s="290">
        <v>0</v>
      </c>
      <c r="H42" s="24">
        <v>0</v>
      </c>
      <c r="I42" s="281">
        <v>78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4">
        <v>4</v>
      </c>
      <c r="Q42" s="281">
        <v>0</v>
      </c>
      <c r="R42" s="290">
        <v>0</v>
      </c>
      <c r="S42" s="23">
        <v>0</v>
      </c>
      <c r="T42" s="23">
        <v>0</v>
      </c>
      <c r="U42" s="23">
        <v>0</v>
      </c>
      <c r="V42" s="23">
        <v>0</v>
      </c>
      <c r="W42" s="23">
        <f t="shared" si="0"/>
        <v>85</v>
      </c>
      <c r="X42" s="2"/>
    </row>
    <row r="43" spans="2:24" ht="23.25" customHeight="1">
      <c r="B43" s="7" t="s">
        <v>106</v>
      </c>
      <c r="C43" s="8" t="s">
        <v>107</v>
      </c>
      <c r="D43" s="21" t="s">
        <v>101</v>
      </c>
      <c r="E43" s="22">
        <v>0</v>
      </c>
      <c r="F43" s="290">
        <v>0</v>
      </c>
      <c r="G43" s="290">
        <v>0</v>
      </c>
      <c r="H43" s="24">
        <v>0</v>
      </c>
      <c r="I43" s="281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4">
        <v>3</v>
      </c>
      <c r="Q43" s="281">
        <v>0</v>
      </c>
      <c r="R43" s="290">
        <v>0</v>
      </c>
      <c r="S43" s="23">
        <v>0</v>
      </c>
      <c r="T43" s="23">
        <v>0</v>
      </c>
      <c r="U43" s="23">
        <v>0</v>
      </c>
      <c r="V43" s="23">
        <v>0</v>
      </c>
      <c r="W43" s="23">
        <f t="shared" si="0"/>
        <v>3</v>
      </c>
      <c r="X43" s="2"/>
    </row>
    <row r="44" spans="2:24" ht="23.25" customHeight="1" thickBot="1">
      <c r="B44" s="10"/>
      <c r="C44" s="11" t="s">
        <v>108</v>
      </c>
      <c r="D44" s="11" t="s">
        <v>104</v>
      </c>
      <c r="E44" s="26">
        <v>0</v>
      </c>
      <c r="F44" s="291">
        <v>0</v>
      </c>
      <c r="G44" s="291">
        <v>0</v>
      </c>
      <c r="H44" s="28">
        <v>0</v>
      </c>
      <c r="I44" s="283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8">
        <v>0</v>
      </c>
      <c r="Q44" s="283">
        <v>0</v>
      </c>
      <c r="R44" s="291">
        <v>0</v>
      </c>
      <c r="S44" s="27">
        <v>0</v>
      </c>
      <c r="T44" s="27">
        <v>0</v>
      </c>
      <c r="U44" s="27">
        <v>0</v>
      </c>
      <c r="V44" s="27">
        <v>0</v>
      </c>
      <c r="W44" s="27">
        <f t="shared" si="0"/>
        <v>0</v>
      </c>
      <c r="X44" s="2"/>
    </row>
    <row r="45" spans="2:24" ht="17.25">
      <c r="B45" s="409" t="s">
        <v>476</v>
      </c>
      <c r="E45" s="9">
        <v>0</v>
      </c>
      <c r="F45" s="9">
        <v>0</v>
      </c>
      <c r="G45" s="9"/>
      <c r="H45" s="9">
        <v>0</v>
      </c>
      <c r="I45" s="9"/>
      <c r="J45" s="9"/>
      <c r="K45" s="9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/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f>SUM(H45:V45)</f>
        <v>0</v>
      </c>
      <c r="X45" s="9"/>
    </row>
    <row r="51" spans="5:22" ht="17.25">
      <c r="E51">
        <v>242021</v>
      </c>
      <c r="F51">
        <v>242039</v>
      </c>
      <c r="G51">
        <v>242047</v>
      </c>
      <c r="H51">
        <v>244619</v>
      </c>
      <c r="I51">
        <v>242012</v>
      </c>
      <c r="J51">
        <v>242055</v>
      </c>
      <c r="K51">
        <v>242071</v>
      </c>
      <c r="L51">
        <v>242080</v>
      </c>
      <c r="M51">
        <v>242098</v>
      </c>
      <c r="N51">
        <v>242101</v>
      </c>
      <c r="O51">
        <v>242144</v>
      </c>
      <c r="P51">
        <v>242161</v>
      </c>
      <c r="Q51">
        <v>243035</v>
      </c>
      <c r="R51">
        <v>243248</v>
      </c>
      <c r="S51">
        <v>243418</v>
      </c>
      <c r="T51">
        <v>243434</v>
      </c>
      <c r="U51">
        <v>243442</v>
      </c>
      <c r="V51">
        <v>244422</v>
      </c>
    </row>
    <row r="52" spans="4:25" ht="17.25">
      <c r="D52" s="139" t="s">
        <v>279</v>
      </c>
      <c r="E52" s="29">
        <f aca="true" t="shared" si="1" ref="E52:V52">ROUND(+E$17/E13*100,1)</f>
        <v>65.1</v>
      </c>
      <c r="F52" s="29">
        <f t="shared" si="1"/>
        <v>20.7</v>
      </c>
      <c r="G52" s="29">
        <f t="shared" si="1"/>
        <v>27.8</v>
      </c>
      <c r="H52" s="29">
        <f t="shared" si="1"/>
        <v>32.6</v>
      </c>
      <c r="I52" s="29">
        <f t="shared" si="1"/>
        <v>32.8</v>
      </c>
      <c r="J52" s="29">
        <f t="shared" si="1"/>
        <v>68.4</v>
      </c>
      <c r="K52" s="29">
        <f t="shared" si="1"/>
        <v>39</v>
      </c>
      <c r="L52" s="29">
        <f t="shared" si="1"/>
        <v>7.5</v>
      </c>
      <c r="M52" s="29">
        <f t="shared" si="1"/>
        <v>0</v>
      </c>
      <c r="N52" s="29">
        <f t="shared" si="1"/>
        <v>31.6</v>
      </c>
      <c r="O52" s="29">
        <f t="shared" si="1"/>
        <v>49.9</v>
      </c>
      <c r="P52" s="29">
        <f t="shared" si="1"/>
        <v>3.7</v>
      </c>
      <c r="Q52" s="29">
        <f t="shared" si="1"/>
        <v>56.1</v>
      </c>
      <c r="R52" s="29">
        <f t="shared" si="1"/>
        <v>71.8</v>
      </c>
      <c r="S52" s="29">
        <f t="shared" si="1"/>
        <v>32.3</v>
      </c>
      <c r="T52" s="29">
        <f t="shared" si="1"/>
        <v>98.8</v>
      </c>
      <c r="U52" s="29">
        <f t="shared" si="1"/>
        <v>99.7</v>
      </c>
      <c r="V52" s="29">
        <f t="shared" si="1"/>
        <v>12.1</v>
      </c>
      <c r="W52" s="29">
        <f aca="true" t="shared" si="2" ref="W52:X54">ROUND(+W$17/W13*100,1)</f>
        <v>39.2</v>
      </c>
      <c r="X52" s="29" t="e">
        <f t="shared" si="2"/>
        <v>#DIV/0!</v>
      </c>
      <c r="Y52" s="29"/>
    </row>
    <row r="53" spans="4:25" ht="17.25">
      <c r="D53" s="139" t="s">
        <v>280</v>
      </c>
      <c r="E53" s="29">
        <f aca="true" t="shared" si="3" ref="E53:V53">ROUND(+E$17/E14*100,1)</f>
        <v>100.5</v>
      </c>
      <c r="F53" s="29">
        <f t="shared" si="3"/>
        <v>45.8</v>
      </c>
      <c r="G53" s="29">
        <f t="shared" si="3"/>
        <v>50.2</v>
      </c>
      <c r="H53" s="29">
        <f t="shared" si="3"/>
        <v>100</v>
      </c>
      <c r="I53" s="29">
        <f t="shared" si="3"/>
        <v>54.4</v>
      </c>
      <c r="J53" s="29">
        <f t="shared" si="3"/>
        <v>84.2</v>
      </c>
      <c r="K53" s="29">
        <f t="shared" si="3"/>
        <v>51.5</v>
      </c>
      <c r="L53" s="29">
        <f t="shared" si="3"/>
        <v>15.9</v>
      </c>
      <c r="M53" s="29">
        <f t="shared" si="3"/>
        <v>0</v>
      </c>
      <c r="N53" s="29">
        <f t="shared" si="3"/>
        <v>114.3</v>
      </c>
      <c r="O53" s="29">
        <f t="shared" si="3"/>
        <v>995.5</v>
      </c>
      <c r="P53" s="29">
        <f t="shared" si="3"/>
        <v>11.4</v>
      </c>
      <c r="Q53" s="29" t="e">
        <f t="shared" si="3"/>
        <v>#DIV/0!</v>
      </c>
      <c r="R53" s="29">
        <f t="shared" si="3"/>
        <v>129.7</v>
      </c>
      <c r="S53" s="29">
        <f t="shared" si="3"/>
        <v>85.1</v>
      </c>
      <c r="T53" s="29">
        <f t="shared" si="3"/>
        <v>100</v>
      </c>
      <c r="U53" s="29">
        <f t="shared" si="3"/>
        <v>109.5</v>
      </c>
      <c r="V53" s="29" t="e">
        <f t="shared" si="3"/>
        <v>#DIV/0!</v>
      </c>
      <c r="W53" s="29">
        <f t="shared" si="2"/>
        <v>69.2</v>
      </c>
      <c r="X53" s="29" t="e">
        <f t="shared" si="2"/>
        <v>#DIV/0!</v>
      </c>
      <c r="Y53" s="29"/>
    </row>
    <row r="54" spans="4:25" ht="17.25">
      <c r="D54" s="139" t="s">
        <v>284</v>
      </c>
      <c r="E54" s="29">
        <f aca="true" t="shared" si="4" ref="E54:V54">ROUND(+E$17/E15*100,1)</f>
        <v>61.6</v>
      </c>
      <c r="F54" s="29">
        <f t="shared" si="4"/>
        <v>62.7</v>
      </c>
      <c r="G54" s="29">
        <f t="shared" si="4"/>
        <v>34.8</v>
      </c>
      <c r="H54" s="29">
        <f t="shared" si="4"/>
        <v>34.9</v>
      </c>
      <c r="I54" s="29">
        <f t="shared" si="4"/>
        <v>40.3</v>
      </c>
      <c r="J54" s="29">
        <f t="shared" si="4"/>
        <v>63</v>
      </c>
      <c r="K54" s="29">
        <f t="shared" si="4"/>
        <v>46.8</v>
      </c>
      <c r="L54" s="29">
        <f t="shared" si="4"/>
        <v>81.5</v>
      </c>
      <c r="M54" s="29">
        <f t="shared" si="4"/>
        <v>0</v>
      </c>
      <c r="N54" s="29">
        <f t="shared" si="4"/>
        <v>36.9</v>
      </c>
      <c r="O54" s="29">
        <f t="shared" si="4"/>
        <v>89.6</v>
      </c>
      <c r="P54" s="29">
        <f t="shared" si="4"/>
        <v>7.4</v>
      </c>
      <c r="Q54" s="29">
        <f t="shared" si="4"/>
        <v>49.4</v>
      </c>
      <c r="R54" s="29">
        <f t="shared" si="4"/>
        <v>92.8</v>
      </c>
      <c r="S54" s="29">
        <f t="shared" si="4"/>
        <v>32.6</v>
      </c>
      <c r="T54" s="29">
        <f t="shared" si="4"/>
        <v>108.5</v>
      </c>
      <c r="U54" s="29">
        <f t="shared" si="4"/>
        <v>115</v>
      </c>
      <c r="V54" s="29">
        <f t="shared" si="4"/>
        <v>48.5</v>
      </c>
      <c r="W54" s="29">
        <f t="shared" si="2"/>
        <v>50.7</v>
      </c>
      <c r="X54" s="29" t="e">
        <f t="shared" si="2"/>
        <v>#DIV/0!</v>
      </c>
      <c r="Y54" s="29"/>
    </row>
    <row r="55" spans="4:25" ht="17.25">
      <c r="D55" s="139" t="s">
        <v>282</v>
      </c>
      <c r="E55" s="29">
        <f aca="true" t="shared" si="5" ref="E55:V55">ROUND(+E$23/E19*100,1)</f>
        <v>18.5</v>
      </c>
      <c r="F55" s="29">
        <f t="shared" si="5"/>
        <v>3.1</v>
      </c>
      <c r="G55" s="29">
        <f t="shared" si="5"/>
        <v>1.7</v>
      </c>
      <c r="H55" s="29">
        <f t="shared" si="5"/>
        <v>3.4</v>
      </c>
      <c r="I55" s="29">
        <f t="shared" si="5"/>
        <v>2.7</v>
      </c>
      <c r="J55" s="29">
        <f t="shared" si="5"/>
        <v>14.5</v>
      </c>
      <c r="K55" s="29">
        <f t="shared" si="5"/>
        <v>7.4</v>
      </c>
      <c r="L55" s="29">
        <f t="shared" si="5"/>
        <v>1.4</v>
      </c>
      <c r="M55" s="29">
        <f t="shared" si="5"/>
        <v>0</v>
      </c>
      <c r="N55" s="29">
        <f t="shared" si="5"/>
        <v>2.4</v>
      </c>
      <c r="O55" s="29">
        <f t="shared" si="5"/>
        <v>5.5</v>
      </c>
      <c r="P55" s="29">
        <f t="shared" si="5"/>
        <v>0.3</v>
      </c>
      <c r="Q55" s="29">
        <f t="shared" si="5"/>
        <v>7.1</v>
      </c>
      <c r="R55" s="29">
        <f t="shared" si="5"/>
        <v>24.4</v>
      </c>
      <c r="S55" s="29">
        <f t="shared" si="5"/>
        <v>2.6</v>
      </c>
      <c r="T55" s="29">
        <f t="shared" si="5"/>
        <v>44.7</v>
      </c>
      <c r="U55" s="29">
        <f t="shared" si="5"/>
        <v>58.7</v>
      </c>
      <c r="V55" s="29">
        <f t="shared" si="5"/>
        <v>2.4</v>
      </c>
      <c r="W55" s="29">
        <f aca="true" t="shared" si="6" ref="W55:X57">ROUND(+W$23/W19*100,1)</f>
        <v>4.1</v>
      </c>
      <c r="X55" s="29" t="e">
        <f t="shared" si="6"/>
        <v>#DIV/0!</v>
      </c>
      <c r="Y55" s="29"/>
    </row>
    <row r="56" spans="4:25" ht="17.25">
      <c r="D56" s="139" t="s">
        <v>283</v>
      </c>
      <c r="E56" s="29">
        <f aca="true" t="shared" si="7" ref="E56:V56">ROUND(+E$23/E20*100,1)</f>
        <v>66.2</v>
      </c>
      <c r="F56" s="29">
        <f t="shared" si="7"/>
        <v>4.5</v>
      </c>
      <c r="G56" s="29">
        <f t="shared" si="7"/>
        <v>37.3</v>
      </c>
      <c r="H56" s="29">
        <f t="shared" si="7"/>
        <v>76.2</v>
      </c>
      <c r="I56" s="29">
        <f t="shared" si="7"/>
        <v>42.2</v>
      </c>
      <c r="J56" s="29">
        <f t="shared" si="7"/>
        <v>67.3</v>
      </c>
      <c r="K56" s="29">
        <f t="shared" si="7"/>
        <v>38.6</v>
      </c>
      <c r="L56" s="29">
        <f t="shared" si="7"/>
        <v>25.2</v>
      </c>
      <c r="M56" s="29">
        <f t="shared" si="7"/>
        <v>0</v>
      </c>
      <c r="N56" s="29">
        <f t="shared" si="7"/>
        <v>122.6</v>
      </c>
      <c r="O56" s="29">
        <f t="shared" si="7"/>
        <v>578.1</v>
      </c>
      <c r="P56" s="29">
        <f t="shared" si="7"/>
        <v>38.2</v>
      </c>
      <c r="Q56" s="29" t="e">
        <f t="shared" si="7"/>
        <v>#DIV/0!</v>
      </c>
      <c r="R56" s="29">
        <f t="shared" si="7"/>
        <v>263.3</v>
      </c>
      <c r="S56" s="29">
        <f t="shared" si="7"/>
        <v>103.4</v>
      </c>
      <c r="T56" s="29">
        <f t="shared" si="7"/>
        <v>97.5</v>
      </c>
      <c r="U56" s="29">
        <f t="shared" si="7"/>
        <v>79.8</v>
      </c>
      <c r="V56" s="29" t="e">
        <f t="shared" si="7"/>
        <v>#DIV/0!</v>
      </c>
      <c r="W56" s="29">
        <f t="shared" si="6"/>
        <v>39.3</v>
      </c>
      <c r="X56" s="29" t="e">
        <f t="shared" si="6"/>
        <v>#DIV/0!</v>
      </c>
      <c r="Y56" s="29"/>
    </row>
    <row r="57" spans="4:25" ht="17.25">
      <c r="D57" s="139" t="s">
        <v>285</v>
      </c>
      <c r="E57" s="29">
        <f aca="true" t="shared" si="8" ref="E57:V57">ROUND(+E$23/E21*100,1)</f>
        <v>43.6</v>
      </c>
      <c r="F57" s="29">
        <f t="shared" si="8"/>
        <v>17.8</v>
      </c>
      <c r="G57" s="29">
        <f t="shared" si="8"/>
        <v>23.8</v>
      </c>
      <c r="H57" s="29">
        <f t="shared" si="8"/>
        <v>35.4</v>
      </c>
      <c r="I57" s="29">
        <f t="shared" si="8"/>
        <v>27.6</v>
      </c>
      <c r="J57" s="29">
        <f t="shared" si="8"/>
        <v>47</v>
      </c>
      <c r="K57" s="29">
        <f t="shared" si="8"/>
        <v>30.5</v>
      </c>
      <c r="L57" s="29">
        <f t="shared" si="8"/>
        <v>72</v>
      </c>
      <c r="M57" s="29">
        <f t="shared" si="8"/>
        <v>0</v>
      </c>
      <c r="N57" s="29">
        <f t="shared" si="8"/>
        <v>24.7</v>
      </c>
      <c r="O57" s="29">
        <f t="shared" si="8"/>
        <v>98.4</v>
      </c>
      <c r="P57" s="29">
        <f t="shared" si="8"/>
        <v>7.6</v>
      </c>
      <c r="Q57" s="29">
        <f t="shared" si="8"/>
        <v>71.3</v>
      </c>
      <c r="R57" s="29">
        <f t="shared" si="8"/>
        <v>100</v>
      </c>
      <c r="S57" s="29">
        <f t="shared" si="8"/>
        <v>75.3</v>
      </c>
      <c r="T57" s="29">
        <f t="shared" si="8"/>
        <v>96.1</v>
      </c>
      <c r="U57" s="29">
        <f t="shared" si="8"/>
        <v>92.7</v>
      </c>
      <c r="V57" s="29">
        <f t="shared" si="8"/>
        <v>66.9</v>
      </c>
      <c r="W57" s="29">
        <f t="shared" si="6"/>
        <v>36.4</v>
      </c>
      <c r="X57" s="29" t="e">
        <f t="shared" si="6"/>
        <v>#DIV/0!</v>
      </c>
      <c r="Y57" s="29"/>
    </row>
    <row r="58" spans="4:25" ht="17.25">
      <c r="D58" s="139" t="s">
        <v>281</v>
      </c>
      <c r="E58" s="29">
        <f aca="true" t="shared" si="9" ref="E58:V58">ROUND(+E18/E17*100,1)</f>
        <v>85.6</v>
      </c>
      <c r="F58" s="29">
        <f t="shared" si="9"/>
        <v>47.9</v>
      </c>
      <c r="G58" s="29">
        <f t="shared" si="9"/>
        <v>74.1</v>
      </c>
      <c r="H58" s="29">
        <f t="shared" si="9"/>
        <v>86.9</v>
      </c>
      <c r="I58" s="29">
        <f t="shared" si="9"/>
        <v>83.3</v>
      </c>
      <c r="J58" s="29">
        <f t="shared" si="9"/>
        <v>84.9</v>
      </c>
      <c r="K58" s="29">
        <f t="shared" si="9"/>
        <v>76.2</v>
      </c>
      <c r="L58" s="29">
        <f t="shared" si="9"/>
        <v>61</v>
      </c>
      <c r="M58" s="29" t="e">
        <f t="shared" si="9"/>
        <v>#DIV/0!</v>
      </c>
      <c r="N58" s="29">
        <f t="shared" si="9"/>
        <v>79.9</v>
      </c>
      <c r="O58" s="29">
        <f t="shared" si="9"/>
        <v>88.5</v>
      </c>
      <c r="P58" s="29">
        <f t="shared" si="9"/>
        <v>100</v>
      </c>
      <c r="Q58" s="29">
        <f t="shared" si="9"/>
        <v>98.5</v>
      </c>
      <c r="R58" s="29">
        <f t="shared" si="9"/>
        <v>98.7</v>
      </c>
      <c r="S58" s="29">
        <f t="shared" si="9"/>
        <v>72.8</v>
      </c>
      <c r="T58" s="29">
        <f t="shared" si="9"/>
        <v>92.5</v>
      </c>
      <c r="U58" s="29">
        <f t="shared" si="9"/>
        <v>82.7</v>
      </c>
      <c r="V58" s="29">
        <f t="shared" si="9"/>
        <v>66.2</v>
      </c>
      <c r="W58" s="29">
        <f>ROUND(+W18/W17*100,1)</f>
        <v>81.6</v>
      </c>
      <c r="X58" s="29" t="e">
        <f>ROUND(+X18/X17*100,1)</f>
        <v>#DIV/0!</v>
      </c>
      <c r="Y58" s="29"/>
    </row>
    <row r="60" spans="5:18" ht="17.25">
      <c r="E60" s="29"/>
      <c r="I60" s="29"/>
      <c r="J60" s="29"/>
      <c r="K60" s="29"/>
      <c r="L60" s="29"/>
      <c r="M60" s="29"/>
      <c r="N60" s="29"/>
      <c r="O60" s="29"/>
      <c r="R60" s="29"/>
    </row>
    <row r="61" spans="5:18" ht="17.25">
      <c r="E61" s="29"/>
      <c r="I61" s="29"/>
      <c r="J61" s="29"/>
      <c r="K61" s="29"/>
      <c r="L61" s="29"/>
      <c r="M61" s="29"/>
      <c r="N61" s="29"/>
      <c r="O61" s="29"/>
      <c r="R61" s="29"/>
    </row>
    <row r="62" spans="5:18" ht="17.25">
      <c r="E62" s="29"/>
      <c r="I62" s="29"/>
      <c r="J62" s="29"/>
      <c r="K62" s="29"/>
      <c r="L62" s="29"/>
      <c r="M62" s="29"/>
      <c r="N62" s="29"/>
      <c r="O62" s="29"/>
      <c r="R62" s="29"/>
    </row>
    <row r="63" spans="5:18" ht="17.25">
      <c r="E63" s="29"/>
      <c r="I63" s="29"/>
      <c r="J63" s="29"/>
      <c r="K63" s="29"/>
      <c r="L63" s="29"/>
      <c r="M63" s="29"/>
      <c r="N63" s="29"/>
      <c r="O63" s="29"/>
      <c r="R63" s="29"/>
    </row>
    <row r="64" spans="5:18" ht="17.25">
      <c r="E64" s="29"/>
      <c r="I64" s="29"/>
      <c r="J64" s="29"/>
      <c r="K64" s="29"/>
      <c r="L64" s="29"/>
      <c r="M64" s="29"/>
      <c r="N64" s="29"/>
      <c r="O64" s="29"/>
      <c r="R64" s="29"/>
    </row>
    <row r="65" spans="5:18" ht="17.25">
      <c r="E65" s="29"/>
      <c r="I65" s="29"/>
      <c r="J65" s="29"/>
      <c r="K65" s="29"/>
      <c r="L65" s="29"/>
      <c r="M65" s="29"/>
      <c r="N65" s="29"/>
      <c r="O65" s="29"/>
      <c r="R65" s="29"/>
    </row>
    <row r="66" spans="5:18" ht="17.25">
      <c r="E66" s="29"/>
      <c r="I66" s="29"/>
      <c r="J66" s="29"/>
      <c r="K66" s="29"/>
      <c r="L66" s="29"/>
      <c r="M66" s="29"/>
      <c r="N66" s="29"/>
      <c r="O66" s="29"/>
      <c r="R66" s="29"/>
    </row>
    <row r="67" spans="5:18" ht="17.25">
      <c r="E67" s="29"/>
      <c r="I67" s="29"/>
      <c r="J67" s="29"/>
      <c r="K67" s="29"/>
      <c r="L67" s="29"/>
      <c r="M67" s="29"/>
      <c r="N67" s="29"/>
      <c r="O67" s="29"/>
      <c r="R67" s="29"/>
    </row>
    <row r="68" spans="5:18" ht="17.25">
      <c r="E68" s="29"/>
      <c r="I68" s="29"/>
      <c r="J68" s="29"/>
      <c r="K68" s="29"/>
      <c r="L68" s="29"/>
      <c r="M68" s="29"/>
      <c r="N68" s="29"/>
      <c r="O68" s="29"/>
      <c r="R68" s="29"/>
    </row>
    <row r="69" spans="5:18" ht="17.25">
      <c r="E69" s="29"/>
      <c r="I69" s="29"/>
      <c r="J69" s="29"/>
      <c r="K69" s="29"/>
      <c r="L69" s="29"/>
      <c r="M69" s="29"/>
      <c r="N69" s="29"/>
      <c r="O69" s="29"/>
      <c r="R69" s="29"/>
    </row>
    <row r="70" spans="5:18" ht="17.25">
      <c r="E70" s="29"/>
      <c r="I70" s="29"/>
      <c r="J70" s="29"/>
      <c r="K70" s="29"/>
      <c r="L70" s="29"/>
      <c r="M70" s="29"/>
      <c r="N70" s="29"/>
      <c r="O70" s="29"/>
      <c r="R70" s="29"/>
    </row>
    <row r="71" spans="5:18" ht="17.25">
      <c r="E71" s="29"/>
      <c r="I71" s="29"/>
      <c r="J71" s="29"/>
      <c r="K71" s="29"/>
      <c r="L71" s="29"/>
      <c r="M71" s="29"/>
      <c r="N71" s="29"/>
      <c r="O71" s="29"/>
      <c r="R71" s="29"/>
    </row>
    <row r="72" spans="5:18" ht="17.25">
      <c r="E72" s="29"/>
      <c r="I72" s="29"/>
      <c r="J72" s="29"/>
      <c r="K72" s="29"/>
      <c r="L72" s="29"/>
      <c r="M72" s="29"/>
      <c r="N72" s="29"/>
      <c r="O72" s="29"/>
      <c r="R72" s="29"/>
    </row>
    <row r="73" spans="5:18" ht="17.25">
      <c r="E73" s="29"/>
      <c r="I73" s="29"/>
      <c r="J73" s="29"/>
      <c r="K73" s="29"/>
      <c r="L73" s="29"/>
      <c r="M73" s="29"/>
      <c r="N73" s="29"/>
      <c r="O73" s="29"/>
      <c r="R73" s="29"/>
    </row>
    <row r="74" spans="5:18" ht="17.25">
      <c r="E74" s="29"/>
      <c r="I74" s="29"/>
      <c r="J74" s="29"/>
      <c r="K74" s="29"/>
      <c r="L74" s="29"/>
      <c r="M74" s="29"/>
      <c r="N74" s="29"/>
      <c r="O74" s="29"/>
      <c r="R74" s="29"/>
    </row>
    <row r="75" spans="5:18" ht="17.25">
      <c r="E75" s="29"/>
      <c r="I75" s="29"/>
      <c r="J75" s="29"/>
      <c r="K75" s="29"/>
      <c r="L75" s="29"/>
      <c r="M75" s="29"/>
      <c r="N75" s="29"/>
      <c r="O75" s="29"/>
      <c r="R75" s="29"/>
    </row>
    <row r="76" spans="5:18" ht="17.25">
      <c r="E76" s="29"/>
      <c r="I76" s="29"/>
      <c r="J76" s="29"/>
      <c r="K76" s="29"/>
      <c r="L76" s="29"/>
      <c r="M76" s="29"/>
      <c r="N76" s="29"/>
      <c r="O76" s="29"/>
      <c r="R76" s="29"/>
    </row>
    <row r="77" spans="5:18" ht="17.25">
      <c r="E77" s="29"/>
      <c r="I77" s="29"/>
      <c r="J77" s="29"/>
      <c r="K77" s="29"/>
      <c r="L77" s="29"/>
      <c r="M77" s="29"/>
      <c r="N77" s="29"/>
      <c r="O77" s="29"/>
      <c r="R77" s="29"/>
    </row>
    <row r="78" spans="5:18" ht="17.25">
      <c r="E78" s="29"/>
      <c r="I78" s="29"/>
      <c r="J78" s="29"/>
      <c r="K78" s="29"/>
      <c r="L78" s="29"/>
      <c r="M78" s="29"/>
      <c r="N78" s="29"/>
      <c r="O78" s="29"/>
      <c r="R78" s="29"/>
    </row>
    <row r="79" spans="5:18" ht="17.25">
      <c r="E79" s="29"/>
      <c r="I79" s="29"/>
      <c r="J79" s="29"/>
      <c r="K79" s="29"/>
      <c r="L79" s="29"/>
      <c r="M79" s="29"/>
      <c r="N79" s="29"/>
      <c r="O79" s="29"/>
      <c r="R79" s="29"/>
    </row>
    <row r="80" spans="5:18" ht="17.25">
      <c r="E80" s="29"/>
      <c r="I80" s="29"/>
      <c r="J80" s="29"/>
      <c r="K80" s="29"/>
      <c r="L80" s="29"/>
      <c r="M80" s="29"/>
      <c r="N80" s="29"/>
      <c r="O80" s="29"/>
      <c r="R80" s="29"/>
    </row>
    <row r="81" spans="5:18" ht="17.25">
      <c r="E81" s="29"/>
      <c r="I81" s="29"/>
      <c r="J81" s="29"/>
      <c r="K81" s="29"/>
      <c r="L81" s="29"/>
      <c r="M81" s="29"/>
      <c r="N81" s="29"/>
      <c r="O81" s="29"/>
      <c r="R81" s="29"/>
    </row>
    <row r="82" spans="5:18" ht="17.25">
      <c r="E82" s="29"/>
      <c r="I82" s="29"/>
      <c r="J82" s="29"/>
      <c r="K82" s="29"/>
      <c r="L82" s="29"/>
      <c r="M82" s="29"/>
      <c r="N82" s="29"/>
      <c r="O82" s="29"/>
      <c r="R82" s="29"/>
    </row>
    <row r="83" spans="5:18" ht="17.25">
      <c r="E83" s="29"/>
      <c r="I83" s="29"/>
      <c r="J83" s="29"/>
      <c r="K83" s="29"/>
      <c r="L83" s="29"/>
      <c r="M83" s="29"/>
      <c r="N83" s="29"/>
      <c r="O83" s="29"/>
      <c r="R83" s="29"/>
    </row>
    <row r="84" spans="5:18" ht="17.25">
      <c r="E84" s="29"/>
      <c r="I84" s="29"/>
      <c r="J84" s="29"/>
      <c r="K84" s="29"/>
      <c r="L84" s="29"/>
      <c r="M84" s="29"/>
      <c r="N84" s="29"/>
      <c r="O84" s="29"/>
      <c r="R84" s="29"/>
    </row>
    <row r="85" spans="5:18" ht="17.25">
      <c r="E85" s="29"/>
      <c r="I85" s="29"/>
      <c r="J85" s="29"/>
      <c r="K85" s="29"/>
      <c r="L85" s="29"/>
      <c r="M85" s="29"/>
      <c r="N85" s="29"/>
      <c r="O85" s="29"/>
      <c r="R85" s="29"/>
    </row>
    <row r="86" spans="5:18" ht="17.25">
      <c r="E86" s="29"/>
      <c r="I86" s="29"/>
      <c r="J86" s="29"/>
      <c r="K86" s="29"/>
      <c r="L86" s="29"/>
      <c r="M86" s="29"/>
      <c r="N86" s="29"/>
      <c r="O86" s="29"/>
      <c r="R86" s="29"/>
    </row>
    <row r="87" spans="5:18" ht="17.25">
      <c r="E87" s="29"/>
      <c r="I87" s="29"/>
      <c r="J87" s="29"/>
      <c r="K87" s="29"/>
      <c r="L87" s="29"/>
      <c r="M87" s="29"/>
      <c r="N87" s="29"/>
      <c r="O87" s="29"/>
      <c r="R87" s="29"/>
    </row>
  </sheetData>
  <printOptions/>
  <pageMargins left="0.7480314960629921" right="0.3937007874015748" top="0.35433070866141736" bottom="0.5905511811023623" header="0.5118110236220472" footer="0.5118110236220472"/>
  <pageSetup horizontalDpi="300" verticalDpi="300" orientation="landscape" paperSize="9" scale="50" r:id="rId1"/>
  <colBreaks count="1" manualBreakCount="1">
    <brk id="1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A51"/>
  <sheetViews>
    <sheetView showZeros="0" defaultGridColor="0" zoomScale="75" zoomScaleNormal="75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8.66015625" defaultRowHeight="18"/>
  <cols>
    <col min="1" max="1" width="1.66015625" style="0" customWidth="1"/>
    <col min="2" max="3" width="6.66015625" style="0" customWidth="1"/>
    <col min="4" max="4" width="12.66015625" style="0" customWidth="1"/>
    <col min="5" max="5" width="24.66015625" style="0" customWidth="1"/>
    <col min="6" max="6" width="11.66015625" style="0" customWidth="1"/>
    <col min="7" max="8" width="10.66015625" style="0" customWidth="1"/>
    <col min="9" max="9" width="11.66015625" style="0" customWidth="1"/>
    <col min="10" max="10" width="10.66015625" style="0" customWidth="1"/>
    <col min="11" max="23" width="11.66015625" style="0" customWidth="1"/>
    <col min="24" max="24" width="12.66015625" style="0" customWidth="1"/>
    <col min="25" max="25" width="1.66015625" style="0" customWidth="1"/>
  </cols>
  <sheetData>
    <row r="1" ht="24.75" customHeight="1">
      <c r="B1" t="s">
        <v>0</v>
      </c>
    </row>
    <row r="2" ht="24.75" customHeight="1"/>
    <row r="3" spans="2:24" ht="24.75" customHeight="1" thickBot="1">
      <c r="B3" s="440" t="s">
        <v>109</v>
      </c>
      <c r="C3" s="440"/>
      <c r="D3" s="440"/>
      <c r="E3" s="44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01"/>
      <c r="R3" s="301"/>
      <c r="S3" s="1"/>
      <c r="T3" s="1"/>
      <c r="U3" s="1"/>
      <c r="V3" s="1"/>
      <c r="W3" s="1"/>
      <c r="X3" s="301"/>
    </row>
    <row r="4" spans="2:27" ht="24.75" customHeight="1">
      <c r="B4" s="284"/>
      <c r="C4" s="439"/>
      <c r="D4" s="439"/>
      <c r="E4" s="441"/>
      <c r="F4" s="284"/>
      <c r="G4" s="286"/>
      <c r="H4" s="286"/>
      <c r="I4" s="300"/>
      <c r="J4" s="277"/>
      <c r="K4" s="444"/>
      <c r="L4" s="444"/>
      <c r="M4" s="444"/>
      <c r="N4" s="444"/>
      <c r="O4" s="444"/>
      <c r="P4" s="444"/>
      <c r="Q4" s="334"/>
      <c r="R4" s="354"/>
      <c r="S4" s="286"/>
      <c r="T4" s="444"/>
      <c r="U4" s="444"/>
      <c r="V4" s="444"/>
      <c r="W4" s="444"/>
      <c r="X4" s="300"/>
      <c r="Y4" s="2"/>
      <c r="AA4" s="9"/>
    </row>
    <row r="5" spans="2:27" ht="24.75" customHeight="1">
      <c r="B5" s="2"/>
      <c r="C5" s="440" t="s">
        <v>2</v>
      </c>
      <c r="D5" s="440"/>
      <c r="E5" s="442"/>
      <c r="F5" s="2"/>
      <c r="G5" s="287"/>
      <c r="H5" s="287"/>
      <c r="I5" s="6"/>
      <c r="J5" s="278"/>
      <c r="K5" s="3"/>
      <c r="L5" s="3"/>
      <c r="M5" s="3"/>
      <c r="N5" s="3"/>
      <c r="O5" s="3"/>
      <c r="P5" s="3"/>
      <c r="Q5" s="4"/>
      <c r="R5" s="355"/>
      <c r="S5" s="287"/>
      <c r="T5" s="3"/>
      <c r="U5" s="3"/>
      <c r="V5" s="3"/>
      <c r="W5" s="3"/>
      <c r="X5" s="6"/>
      <c r="Y5" s="2"/>
      <c r="AA5" s="9"/>
    </row>
    <row r="6" spans="2:27" ht="24.75" customHeight="1">
      <c r="B6" s="2"/>
      <c r="C6" s="440"/>
      <c r="D6" s="440"/>
      <c r="E6" s="442"/>
      <c r="F6" s="323" t="s">
        <v>4</v>
      </c>
      <c r="G6" s="324" t="s">
        <v>5</v>
      </c>
      <c r="H6" s="324" t="s">
        <v>6</v>
      </c>
      <c r="I6" s="325" t="s">
        <v>18</v>
      </c>
      <c r="J6" s="323" t="s">
        <v>3</v>
      </c>
      <c r="K6" s="324" t="s">
        <v>7</v>
      </c>
      <c r="L6" s="324" t="s">
        <v>8</v>
      </c>
      <c r="M6" s="324" t="s">
        <v>9</v>
      </c>
      <c r="N6" s="324" t="s">
        <v>10</v>
      </c>
      <c r="O6" s="324" t="s">
        <v>11</v>
      </c>
      <c r="P6" s="274" t="s">
        <v>435</v>
      </c>
      <c r="Q6" s="337" t="s">
        <v>436</v>
      </c>
      <c r="R6" s="343" t="s">
        <v>12</v>
      </c>
      <c r="S6" s="346" t="s">
        <v>13</v>
      </c>
      <c r="T6" s="326" t="s">
        <v>14</v>
      </c>
      <c r="U6" s="326" t="s">
        <v>15</v>
      </c>
      <c r="V6" s="326" t="s">
        <v>16</v>
      </c>
      <c r="W6" s="326" t="s">
        <v>17</v>
      </c>
      <c r="X6" s="445" t="s">
        <v>110</v>
      </c>
      <c r="Y6" s="2"/>
      <c r="AA6" s="9"/>
    </row>
    <row r="7" spans="2:27" ht="24.75" customHeight="1">
      <c r="B7" s="2" t="s">
        <v>20</v>
      </c>
      <c r="C7" s="440"/>
      <c r="D7" s="440"/>
      <c r="E7" s="442"/>
      <c r="F7" s="327"/>
      <c r="G7" s="328"/>
      <c r="H7" s="328"/>
      <c r="I7" s="329"/>
      <c r="J7" s="327"/>
      <c r="K7" s="328"/>
      <c r="L7" s="328"/>
      <c r="M7" s="328"/>
      <c r="N7" s="328"/>
      <c r="O7" s="328"/>
      <c r="P7" s="5"/>
      <c r="Q7" s="339"/>
      <c r="R7" s="344"/>
      <c r="S7" s="329"/>
      <c r="T7" s="328"/>
      <c r="U7" s="328"/>
      <c r="V7" s="328"/>
      <c r="W7" s="328"/>
      <c r="X7" s="6"/>
      <c r="Y7" s="2"/>
      <c r="AA7" s="9"/>
    </row>
    <row r="8" spans="2:27" ht="24.75" customHeight="1" thickBot="1">
      <c r="B8" s="10"/>
      <c r="C8" s="1"/>
      <c r="D8" s="1"/>
      <c r="E8" s="443"/>
      <c r="F8" s="330" t="s">
        <v>21</v>
      </c>
      <c r="G8" s="331" t="s">
        <v>21</v>
      </c>
      <c r="H8" s="331" t="s">
        <v>21</v>
      </c>
      <c r="I8" s="331" t="s">
        <v>21</v>
      </c>
      <c r="J8" s="332">
        <v>242012</v>
      </c>
      <c r="K8" s="333">
        <v>242055</v>
      </c>
      <c r="L8" s="333">
        <v>242071</v>
      </c>
      <c r="M8" s="333"/>
      <c r="N8" s="333">
        <v>242098</v>
      </c>
      <c r="O8" s="333">
        <v>242101</v>
      </c>
      <c r="P8" s="275"/>
      <c r="Q8" s="341">
        <v>242063</v>
      </c>
      <c r="R8" s="345">
        <v>243035</v>
      </c>
      <c r="S8" s="347">
        <v>243248</v>
      </c>
      <c r="T8" s="333">
        <v>243418</v>
      </c>
      <c r="U8" s="333">
        <v>243434</v>
      </c>
      <c r="V8" s="333">
        <v>243442</v>
      </c>
      <c r="W8" s="333">
        <v>244074</v>
      </c>
      <c r="X8" s="446"/>
      <c r="Y8" s="2"/>
      <c r="AA8" s="9"/>
    </row>
    <row r="9" spans="2:27" ht="24.75" customHeight="1">
      <c r="B9" s="2"/>
      <c r="C9" s="17" t="s">
        <v>482</v>
      </c>
      <c r="D9" s="13"/>
      <c r="E9" s="13"/>
      <c r="F9" s="279">
        <v>1</v>
      </c>
      <c r="G9" s="121">
        <v>1</v>
      </c>
      <c r="H9" s="348">
        <v>0</v>
      </c>
      <c r="I9" s="349">
        <v>1</v>
      </c>
      <c r="J9" s="296">
        <v>4</v>
      </c>
      <c r="K9" s="18">
        <v>1</v>
      </c>
      <c r="L9" s="18">
        <v>0</v>
      </c>
      <c r="M9" s="18">
        <v>1</v>
      </c>
      <c r="N9" s="18">
        <v>0</v>
      </c>
      <c r="O9" s="18">
        <v>0</v>
      </c>
      <c r="P9" s="18">
        <v>0</v>
      </c>
      <c r="Q9" s="20">
        <v>1</v>
      </c>
      <c r="R9" s="356">
        <v>1</v>
      </c>
      <c r="S9" s="357">
        <v>0</v>
      </c>
      <c r="T9" s="18">
        <v>0</v>
      </c>
      <c r="U9" s="18">
        <v>0</v>
      </c>
      <c r="V9" s="18">
        <v>0</v>
      </c>
      <c r="W9" s="18">
        <v>1</v>
      </c>
      <c r="X9" s="20">
        <f>SUM(F9:W9)</f>
        <v>12</v>
      </c>
      <c r="Y9" s="2"/>
      <c r="AA9" s="9"/>
    </row>
    <row r="10" spans="2:27" ht="24.75" customHeight="1">
      <c r="B10" s="2"/>
      <c r="C10" s="3" t="s">
        <v>111</v>
      </c>
      <c r="D10" s="13"/>
      <c r="E10" s="13"/>
      <c r="F10" s="280"/>
      <c r="G10" s="122"/>
      <c r="H10" s="350"/>
      <c r="I10" s="31"/>
      <c r="J10" s="13"/>
      <c r="K10" s="17"/>
      <c r="L10" s="17"/>
      <c r="M10" s="17"/>
      <c r="N10" s="17"/>
      <c r="O10" s="17"/>
      <c r="P10" s="17"/>
      <c r="Q10" s="31"/>
      <c r="R10" s="280"/>
      <c r="S10" s="358"/>
      <c r="T10" s="17"/>
      <c r="U10" s="17"/>
      <c r="V10" s="17"/>
      <c r="W10" s="17"/>
      <c r="X10" s="20">
        <f>SUM(I10:W10)</f>
        <v>0</v>
      </c>
      <c r="Y10" s="2"/>
      <c r="AA10" s="9"/>
    </row>
    <row r="11" spans="2:27" ht="24.75" customHeight="1">
      <c r="B11" s="7" t="s">
        <v>112</v>
      </c>
      <c r="C11" s="3"/>
      <c r="D11" s="21" t="s">
        <v>483</v>
      </c>
      <c r="E11" s="32"/>
      <c r="F11" s="281">
        <v>0</v>
      </c>
      <c r="G11" s="123">
        <v>0</v>
      </c>
      <c r="H11" s="351">
        <v>0</v>
      </c>
      <c r="I11" s="24">
        <v>0</v>
      </c>
      <c r="J11" s="297">
        <v>0</v>
      </c>
      <c r="K11" s="23">
        <v>0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4">
        <v>1</v>
      </c>
      <c r="R11" s="281">
        <v>0</v>
      </c>
      <c r="S11" s="290">
        <v>0</v>
      </c>
      <c r="T11" s="23">
        <v>0</v>
      </c>
      <c r="U11" s="23">
        <v>0</v>
      </c>
      <c r="V11" s="23">
        <v>0</v>
      </c>
      <c r="W11" s="23">
        <v>0</v>
      </c>
      <c r="X11" s="24">
        <f aca="true" t="shared" si="0" ref="X11:X24">SUM(F11:W11)</f>
        <v>2</v>
      </c>
      <c r="Y11" s="2"/>
      <c r="AA11" s="9"/>
    </row>
    <row r="12" spans="2:27" ht="24.75" customHeight="1">
      <c r="B12" s="2"/>
      <c r="C12" s="3"/>
      <c r="D12" s="21" t="s">
        <v>484</v>
      </c>
      <c r="E12" s="32"/>
      <c r="F12" s="281">
        <v>1</v>
      </c>
      <c r="G12" s="123">
        <v>0</v>
      </c>
      <c r="H12" s="351">
        <v>0</v>
      </c>
      <c r="I12" s="24">
        <v>1</v>
      </c>
      <c r="J12" s="297">
        <v>4</v>
      </c>
      <c r="K12" s="23">
        <v>1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281">
        <v>1</v>
      </c>
      <c r="S12" s="290">
        <v>0</v>
      </c>
      <c r="T12" s="23">
        <v>0</v>
      </c>
      <c r="U12" s="23">
        <v>0</v>
      </c>
      <c r="V12" s="23">
        <v>0</v>
      </c>
      <c r="W12" s="23">
        <v>0</v>
      </c>
      <c r="X12" s="24">
        <f t="shared" si="0"/>
        <v>8</v>
      </c>
      <c r="Y12" s="2"/>
      <c r="AA12" s="9"/>
    </row>
    <row r="13" spans="2:27" ht="24.75" customHeight="1">
      <c r="B13" s="2"/>
      <c r="C13" s="3"/>
      <c r="D13" s="21" t="s">
        <v>485</v>
      </c>
      <c r="E13" s="32"/>
      <c r="F13" s="281">
        <v>0</v>
      </c>
      <c r="G13" s="123">
        <v>0</v>
      </c>
      <c r="H13" s="351">
        <v>0</v>
      </c>
      <c r="I13" s="24">
        <v>0</v>
      </c>
      <c r="J13" s="297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4">
        <v>0</v>
      </c>
      <c r="R13" s="281">
        <v>0</v>
      </c>
      <c r="S13" s="290">
        <v>0</v>
      </c>
      <c r="T13" s="23">
        <v>0</v>
      </c>
      <c r="U13" s="23">
        <v>0</v>
      </c>
      <c r="V13" s="23">
        <v>0</v>
      </c>
      <c r="W13" s="23">
        <v>0</v>
      </c>
      <c r="X13" s="24">
        <f t="shared" si="0"/>
        <v>0</v>
      </c>
      <c r="Y13" s="2"/>
      <c r="AA13" s="9"/>
    </row>
    <row r="14" spans="2:27" ht="24.75" customHeight="1">
      <c r="B14" s="2"/>
      <c r="C14" s="17"/>
      <c r="D14" s="17" t="s">
        <v>486</v>
      </c>
      <c r="E14" s="13"/>
      <c r="F14" s="279">
        <v>0</v>
      </c>
      <c r="G14" s="121">
        <v>1</v>
      </c>
      <c r="H14" s="350">
        <v>0</v>
      </c>
      <c r="I14" s="20">
        <v>0</v>
      </c>
      <c r="J14" s="296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20">
        <v>0</v>
      </c>
      <c r="R14" s="279">
        <v>0</v>
      </c>
      <c r="S14" s="289">
        <v>0</v>
      </c>
      <c r="T14" s="18">
        <v>0</v>
      </c>
      <c r="U14" s="18">
        <v>0</v>
      </c>
      <c r="V14" s="18">
        <v>0</v>
      </c>
      <c r="W14" s="18">
        <v>1</v>
      </c>
      <c r="X14" s="20">
        <f t="shared" si="0"/>
        <v>2</v>
      </c>
      <c r="Y14" s="2"/>
      <c r="AA14" s="9"/>
    </row>
    <row r="15" spans="2:27" ht="24.75" customHeight="1">
      <c r="B15" s="7" t="s">
        <v>113</v>
      </c>
      <c r="C15" s="17" t="s">
        <v>487</v>
      </c>
      <c r="D15" s="13"/>
      <c r="E15" s="13"/>
      <c r="F15" s="279">
        <v>89350</v>
      </c>
      <c r="G15" s="121">
        <v>5300</v>
      </c>
      <c r="H15" s="350">
        <v>0</v>
      </c>
      <c r="I15" s="20">
        <v>3400</v>
      </c>
      <c r="J15" s="296">
        <v>29536</v>
      </c>
      <c r="K15" s="18">
        <v>10100</v>
      </c>
      <c r="L15" s="18">
        <v>0</v>
      </c>
      <c r="M15" s="18">
        <v>22500</v>
      </c>
      <c r="N15" s="18">
        <v>0</v>
      </c>
      <c r="O15" s="18">
        <v>0</v>
      </c>
      <c r="P15" s="18">
        <v>0</v>
      </c>
      <c r="Q15" s="20">
        <v>4900</v>
      </c>
      <c r="R15" s="279">
        <v>4900</v>
      </c>
      <c r="S15" s="289">
        <v>0</v>
      </c>
      <c r="T15" s="18">
        <v>0</v>
      </c>
      <c r="U15" s="18">
        <v>0</v>
      </c>
      <c r="V15" s="18">
        <v>0</v>
      </c>
      <c r="W15" s="18">
        <v>2200</v>
      </c>
      <c r="X15" s="20">
        <f aca="true" t="shared" si="1" ref="X15:X20">SUM(F15:W15)/(COUNTA(F15:W15)-COUNTIF(F15:W15,0))</f>
        <v>19131.777777777777</v>
      </c>
      <c r="Y15" s="2"/>
      <c r="AA15" s="9"/>
    </row>
    <row r="16" spans="2:27" ht="24.75" customHeight="1">
      <c r="B16" s="2"/>
      <c r="C16" s="3" t="s">
        <v>114</v>
      </c>
      <c r="D16" t="s">
        <v>115</v>
      </c>
      <c r="E16" s="21" t="s">
        <v>488</v>
      </c>
      <c r="F16" s="281">
        <v>76300</v>
      </c>
      <c r="G16" s="123">
        <v>5300</v>
      </c>
      <c r="H16" s="351">
        <v>0</v>
      </c>
      <c r="I16" s="24">
        <v>2400</v>
      </c>
      <c r="J16" s="297">
        <v>29536</v>
      </c>
      <c r="K16" s="23">
        <v>4800</v>
      </c>
      <c r="L16" s="23">
        <v>0</v>
      </c>
      <c r="M16" s="23">
        <v>7500</v>
      </c>
      <c r="N16" s="23">
        <v>0</v>
      </c>
      <c r="O16" s="23">
        <v>0</v>
      </c>
      <c r="P16" s="23">
        <v>0</v>
      </c>
      <c r="Q16" s="24">
        <v>3280</v>
      </c>
      <c r="R16" s="281">
        <v>3675</v>
      </c>
      <c r="S16" s="290">
        <v>0</v>
      </c>
      <c r="T16" s="23">
        <v>0</v>
      </c>
      <c r="U16" s="23">
        <v>0</v>
      </c>
      <c r="V16" s="23">
        <v>0</v>
      </c>
      <c r="W16" s="23">
        <v>1100</v>
      </c>
      <c r="X16" s="24">
        <f t="shared" si="1"/>
        <v>14876.777777777777</v>
      </c>
      <c r="Y16" s="2"/>
      <c r="AA16" s="9"/>
    </row>
    <row r="17" spans="2:27" ht="24.75" customHeight="1">
      <c r="B17" s="2"/>
      <c r="C17" s="17"/>
      <c r="D17" s="13" t="s">
        <v>116</v>
      </c>
      <c r="E17" s="17" t="s">
        <v>481</v>
      </c>
      <c r="F17" s="279">
        <v>129</v>
      </c>
      <c r="G17" s="121">
        <v>0</v>
      </c>
      <c r="H17" s="350">
        <v>0</v>
      </c>
      <c r="I17" s="20">
        <v>0</v>
      </c>
      <c r="J17" s="296">
        <v>1030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20">
        <v>0</v>
      </c>
      <c r="R17" s="279">
        <v>0</v>
      </c>
      <c r="S17" s="289">
        <v>0</v>
      </c>
      <c r="T17" s="18">
        <v>0</v>
      </c>
      <c r="U17" s="18">
        <v>0</v>
      </c>
      <c r="V17" s="18">
        <v>0</v>
      </c>
      <c r="W17" s="18">
        <v>0</v>
      </c>
      <c r="X17" s="20">
        <f t="shared" si="1"/>
        <v>579.5</v>
      </c>
      <c r="Y17" s="2"/>
      <c r="AA17" s="9"/>
    </row>
    <row r="18" spans="2:27" ht="24.75" customHeight="1">
      <c r="B18" s="2"/>
      <c r="C18" s="3" t="s">
        <v>117</v>
      </c>
      <c r="D18" t="s">
        <v>118</v>
      </c>
      <c r="E18" s="21" t="s">
        <v>489</v>
      </c>
      <c r="F18" s="281">
        <v>238475</v>
      </c>
      <c r="G18" s="123">
        <v>5479</v>
      </c>
      <c r="H18" s="351">
        <v>14419</v>
      </c>
      <c r="I18" s="24">
        <v>2004</v>
      </c>
      <c r="J18" s="297">
        <v>24822</v>
      </c>
      <c r="K18" s="23">
        <v>39215</v>
      </c>
      <c r="L18" s="23">
        <v>24132</v>
      </c>
      <c r="M18" s="23">
        <v>700</v>
      </c>
      <c r="N18" s="23">
        <v>0</v>
      </c>
      <c r="O18" s="23">
        <v>5165</v>
      </c>
      <c r="P18" s="23">
        <v>8341</v>
      </c>
      <c r="Q18" s="24">
        <v>1595</v>
      </c>
      <c r="R18" s="281">
        <v>3675</v>
      </c>
      <c r="S18" s="290">
        <v>7008</v>
      </c>
      <c r="T18" s="23">
        <v>4885</v>
      </c>
      <c r="U18" s="23">
        <v>3353</v>
      </c>
      <c r="V18" s="23">
        <v>8672</v>
      </c>
      <c r="W18" s="23">
        <v>843</v>
      </c>
      <c r="X18" s="24">
        <f t="shared" si="1"/>
        <v>23104.882352941175</v>
      </c>
      <c r="Y18" s="2"/>
      <c r="AA18" s="9"/>
    </row>
    <row r="19" spans="2:27" ht="24.75" customHeight="1">
      <c r="B19" s="2"/>
      <c r="C19" s="17"/>
      <c r="D19" s="13" t="s">
        <v>119</v>
      </c>
      <c r="E19" s="17" t="s">
        <v>481</v>
      </c>
      <c r="F19" s="279">
        <v>102</v>
      </c>
      <c r="G19" s="121">
        <v>0</v>
      </c>
      <c r="H19" s="350">
        <v>0</v>
      </c>
      <c r="I19" s="20">
        <v>0</v>
      </c>
      <c r="J19" s="296">
        <v>61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20">
        <v>0</v>
      </c>
      <c r="R19" s="279">
        <v>0</v>
      </c>
      <c r="S19" s="289">
        <v>0</v>
      </c>
      <c r="T19" s="18">
        <v>0</v>
      </c>
      <c r="U19" s="18">
        <v>0</v>
      </c>
      <c r="V19" s="18">
        <v>0</v>
      </c>
      <c r="W19" s="18">
        <v>0</v>
      </c>
      <c r="X19" s="20">
        <f t="shared" si="1"/>
        <v>81.5</v>
      </c>
      <c r="Y19" s="2"/>
      <c r="AA19" s="9"/>
    </row>
    <row r="20" spans="2:27" ht="24.75" customHeight="1">
      <c r="B20" s="7" t="s">
        <v>120</v>
      </c>
      <c r="C20" s="17" t="s">
        <v>490</v>
      </c>
      <c r="D20" s="13"/>
      <c r="E20" s="13"/>
      <c r="F20" s="279">
        <v>98267</v>
      </c>
      <c r="G20" s="121">
        <v>3657</v>
      </c>
      <c r="H20" s="350">
        <v>12067</v>
      </c>
      <c r="I20" s="20">
        <v>1348</v>
      </c>
      <c r="J20" s="296">
        <v>14108</v>
      </c>
      <c r="K20" s="18">
        <v>27010</v>
      </c>
      <c r="L20" s="18">
        <v>19328</v>
      </c>
      <c r="M20" s="18">
        <v>700</v>
      </c>
      <c r="N20" s="18">
        <v>0</v>
      </c>
      <c r="O20" s="18">
        <v>4129</v>
      </c>
      <c r="P20" s="18">
        <v>6738</v>
      </c>
      <c r="Q20" s="20">
        <v>1204</v>
      </c>
      <c r="R20" s="279">
        <v>1195</v>
      </c>
      <c r="S20" s="289">
        <v>5857</v>
      </c>
      <c r="T20" s="18">
        <v>4287</v>
      </c>
      <c r="U20" s="18">
        <v>2521</v>
      </c>
      <c r="V20" s="18">
        <v>4611</v>
      </c>
      <c r="W20" s="18">
        <v>643</v>
      </c>
      <c r="X20" s="20">
        <f t="shared" si="1"/>
        <v>12215.882352941177</v>
      </c>
      <c r="Y20" s="2"/>
      <c r="AA20" s="9"/>
    </row>
    <row r="21" spans="2:27" ht="24.75" customHeight="1">
      <c r="B21" s="2"/>
      <c r="C21" s="17" t="s">
        <v>491</v>
      </c>
      <c r="D21" s="13"/>
      <c r="E21" s="13"/>
      <c r="F21" s="279">
        <v>37155</v>
      </c>
      <c r="G21" s="121">
        <v>1271</v>
      </c>
      <c r="H21" s="350">
        <v>4440</v>
      </c>
      <c r="I21" s="20">
        <v>492</v>
      </c>
      <c r="J21" s="296">
        <v>10962</v>
      </c>
      <c r="K21" s="18">
        <v>10910</v>
      </c>
      <c r="L21" s="18">
        <v>7110</v>
      </c>
      <c r="M21" s="18">
        <v>288</v>
      </c>
      <c r="N21" s="18">
        <v>0</v>
      </c>
      <c r="O21" s="18">
        <v>1457</v>
      </c>
      <c r="P21" s="18">
        <v>2455</v>
      </c>
      <c r="Q21" s="20">
        <v>484</v>
      </c>
      <c r="R21" s="279">
        <v>451</v>
      </c>
      <c r="S21" s="289">
        <v>2139</v>
      </c>
      <c r="T21" s="18">
        <v>1174</v>
      </c>
      <c r="U21" s="18">
        <v>920</v>
      </c>
      <c r="V21" s="18">
        <v>1683</v>
      </c>
      <c r="W21" s="18">
        <v>235</v>
      </c>
      <c r="X21" s="20">
        <f t="shared" si="0"/>
        <v>83626</v>
      </c>
      <c r="Y21" s="2"/>
      <c r="AA21" s="9"/>
    </row>
    <row r="22" spans="2:27" ht="24.75" customHeight="1">
      <c r="B22" s="2"/>
      <c r="C22" s="8" t="s">
        <v>121</v>
      </c>
      <c r="D22" s="21" t="s">
        <v>492</v>
      </c>
      <c r="E22" s="32"/>
      <c r="F22" s="281">
        <v>31491</v>
      </c>
      <c r="G22" s="123">
        <v>1271</v>
      </c>
      <c r="H22" s="351">
        <v>4440</v>
      </c>
      <c r="I22" s="24">
        <v>492</v>
      </c>
      <c r="J22" s="297">
        <v>9740</v>
      </c>
      <c r="K22" s="23">
        <v>10910</v>
      </c>
      <c r="L22" s="23">
        <v>7110</v>
      </c>
      <c r="M22" s="23">
        <v>288</v>
      </c>
      <c r="N22" s="23">
        <v>0</v>
      </c>
      <c r="O22" s="23">
        <v>1457</v>
      </c>
      <c r="P22" s="23">
        <v>2455</v>
      </c>
      <c r="Q22" s="24">
        <v>484</v>
      </c>
      <c r="R22" s="281">
        <v>451</v>
      </c>
      <c r="S22" s="290">
        <v>2139</v>
      </c>
      <c r="T22" s="23">
        <v>1174</v>
      </c>
      <c r="U22" s="23">
        <v>920</v>
      </c>
      <c r="V22" s="23">
        <v>1683</v>
      </c>
      <c r="W22" s="23">
        <v>235</v>
      </c>
      <c r="X22" s="24">
        <f t="shared" si="0"/>
        <v>76740</v>
      </c>
      <c r="Y22" s="2"/>
      <c r="AA22" s="9"/>
    </row>
    <row r="23" spans="2:27" ht="24.75" customHeight="1">
      <c r="B23" s="2"/>
      <c r="C23" s="30" t="s">
        <v>122</v>
      </c>
      <c r="D23" s="17" t="s">
        <v>493</v>
      </c>
      <c r="E23" s="13"/>
      <c r="F23" s="279">
        <v>5664</v>
      </c>
      <c r="G23" s="121">
        <v>0</v>
      </c>
      <c r="H23" s="350">
        <v>0</v>
      </c>
      <c r="I23" s="20">
        <v>0</v>
      </c>
      <c r="J23" s="296">
        <v>1222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20">
        <v>0</v>
      </c>
      <c r="R23" s="279">
        <v>0</v>
      </c>
      <c r="S23" s="289">
        <v>0</v>
      </c>
      <c r="T23" s="18">
        <v>0</v>
      </c>
      <c r="U23" s="18">
        <v>0</v>
      </c>
      <c r="V23" s="18">
        <v>0</v>
      </c>
      <c r="W23" s="18">
        <v>0</v>
      </c>
      <c r="X23" s="20">
        <f t="shared" si="0"/>
        <v>6886</v>
      </c>
      <c r="Y23" s="2"/>
      <c r="AA23" s="9"/>
    </row>
    <row r="24" spans="2:27" ht="24.75" customHeight="1">
      <c r="B24" s="2"/>
      <c r="C24" s="17" t="s">
        <v>494</v>
      </c>
      <c r="D24" s="13"/>
      <c r="E24" s="13"/>
      <c r="F24" s="279">
        <v>21276</v>
      </c>
      <c r="G24" s="121">
        <v>1132</v>
      </c>
      <c r="H24" s="350">
        <v>4377</v>
      </c>
      <c r="I24" s="20">
        <v>478</v>
      </c>
      <c r="J24" s="296">
        <v>9728</v>
      </c>
      <c r="K24" s="18">
        <v>9680</v>
      </c>
      <c r="L24" s="18">
        <v>6721</v>
      </c>
      <c r="M24" s="18">
        <v>254</v>
      </c>
      <c r="N24" s="18">
        <v>0</v>
      </c>
      <c r="O24" s="18">
        <v>1457</v>
      </c>
      <c r="P24" s="18">
        <v>2016</v>
      </c>
      <c r="Q24" s="20">
        <v>484</v>
      </c>
      <c r="R24" s="279">
        <v>451</v>
      </c>
      <c r="S24" s="289">
        <v>2063</v>
      </c>
      <c r="T24" s="18">
        <v>1093</v>
      </c>
      <c r="U24" s="18">
        <v>800</v>
      </c>
      <c r="V24" s="18">
        <v>1413</v>
      </c>
      <c r="W24" s="18">
        <v>235</v>
      </c>
      <c r="X24" s="20">
        <f t="shared" si="0"/>
        <v>63658</v>
      </c>
      <c r="Y24" s="2"/>
      <c r="AA24" s="9"/>
    </row>
    <row r="25" spans="2:27" ht="24.75" customHeight="1">
      <c r="B25" s="7" t="s">
        <v>123</v>
      </c>
      <c r="C25" s="17" t="s">
        <v>495</v>
      </c>
      <c r="D25" s="13"/>
      <c r="E25" s="13"/>
      <c r="F25" s="282">
        <f aca="true" t="shared" si="2" ref="F25:W25">IF(F22=0,0,(F24/F22)*100)</f>
        <v>67.56216061731924</v>
      </c>
      <c r="G25" s="124">
        <f t="shared" si="2"/>
        <v>89.06372934697089</v>
      </c>
      <c r="H25" s="352">
        <f t="shared" si="2"/>
        <v>98.58108108108108</v>
      </c>
      <c r="I25" s="34">
        <f t="shared" si="2"/>
        <v>97.15447154471545</v>
      </c>
      <c r="J25" s="298">
        <f t="shared" si="2"/>
        <v>99.87679671457906</v>
      </c>
      <c r="K25" s="33">
        <f t="shared" si="2"/>
        <v>88.72593950504125</v>
      </c>
      <c r="L25" s="33">
        <f t="shared" si="2"/>
        <v>94.52883263009846</v>
      </c>
      <c r="M25" s="33">
        <f t="shared" si="2"/>
        <v>88.19444444444444</v>
      </c>
      <c r="N25" s="33">
        <f t="shared" si="2"/>
        <v>0</v>
      </c>
      <c r="O25" s="33">
        <f t="shared" si="2"/>
        <v>100</v>
      </c>
      <c r="P25" s="33">
        <f t="shared" si="2"/>
        <v>82.11812627291243</v>
      </c>
      <c r="Q25" s="34">
        <f t="shared" si="2"/>
        <v>100</v>
      </c>
      <c r="R25" s="282">
        <f t="shared" si="2"/>
        <v>100</v>
      </c>
      <c r="S25" s="359">
        <f t="shared" si="2"/>
        <v>96.44693782141186</v>
      </c>
      <c r="T25" s="33">
        <f t="shared" si="2"/>
        <v>93.10051107325383</v>
      </c>
      <c r="U25" s="33">
        <f t="shared" si="2"/>
        <v>86.95652173913044</v>
      </c>
      <c r="V25" s="33">
        <f t="shared" si="2"/>
        <v>83.9572192513369</v>
      </c>
      <c r="W25" s="33">
        <f t="shared" si="2"/>
        <v>100</v>
      </c>
      <c r="X25" s="34">
        <f>IF(X22=0,0,(X24/X22)*100)</f>
        <v>82.9528277299974</v>
      </c>
      <c r="Y25" s="2"/>
      <c r="AA25" s="9"/>
    </row>
    <row r="26" spans="2:27" ht="24.75" customHeight="1">
      <c r="B26" s="2"/>
      <c r="C26" s="3" t="s">
        <v>124</v>
      </c>
      <c r="D26" t="s">
        <v>125</v>
      </c>
      <c r="E26" s="21" t="s">
        <v>496</v>
      </c>
      <c r="F26" s="281">
        <v>342</v>
      </c>
      <c r="G26" s="123">
        <v>29</v>
      </c>
      <c r="H26" s="351">
        <v>0</v>
      </c>
      <c r="I26" s="24">
        <v>3</v>
      </c>
      <c r="J26" s="297">
        <v>47</v>
      </c>
      <c r="K26" s="23">
        <v>60</v>
      </c>
      <c r="L26" s="23">
        <v>0</v>
      </c>
      <c r="M26" s="23">
        <v>10</v>
      </c>
      <c r="N26" s="23">
        <v>0</v>
      </c>
      <c r="O26" s="23">
        <v>0</v>
      </c>
      <c r="P26" s="23">
        <v>0</v>
      </c>
      <c r="Q26" s="24">
        <v>6</v>
      </c>
      <c r="R26" s="281">
        <v>15</v>
      </c>
      <c r="S26" s="290">
        <v>0</v>
      </c>
      <c r="T26" s="23">
        <v>0</v>
      </c>
      <c r="U26" s="23">
        <v>0</v>
      </c>
      <c r="V26" s="23">
        <v>0</v>
      </c>
      <c r="W26" s="23">
        <v>144</v>
      </c>
      <c r="X26" s="24">
        <f>SUM(F26:W26)/(COUNTA(F26:W26)-COUNTIF(F26:W26,0))</f>
        <v>72.88888888888889</v>
      </c>
      <c r="Y26" s="2"/>
      <c r="AA26" s="9"/>
    </row>
    <row r="27" spans="2:27" ht="24.75" customHeight="1">
      <c r="B27" s="2"/>
      <c r="C27" s="17"/>
      <c r="D27" s="13"/>
      <c r="E27" s="17" t="s">
        <v>126</v>
      </c>
      <c r="F27" s="282">
        <v>98</v>
      </c>
      <c r="G27" s="124">
        <v>98</v>
      </c>
      <c r="H27" s="352">
        <v>0</v>
      </c>
      <c r="I27" s="34">
        <v>83</v>
      </c>
      <c r="J27" s="298">
        <v>97</v>
      </c>
      <c r="K27" s="33">
        <v>98</v>
      </c>
      <c r="L27" s="33">
        <v>0</v>
      </c>
      <c r="M27" s="33">
        <v>81</v>
      </c>
      <c r="N27" s="33">
        <v>0</v>
      </c>
      <c r="O27" s="33">
        <v>0</v>
      </c>
      <c r="P27" s="33">
        <v>0</v>
      </c>
      <c r="Q27" s="34">
        <v>79</v>
      </c>
      <c r="R27" s="282">
        <v>98</v>
      </c>
      <c r="S27" s="359">
        <v>0</v>
      </c>
      <c r="T27" s="33">
        <v>0</v>
      </c>
      <c r="U27" s="33">
        <v>0</v>
      </c>
      <c r="V27" s="33">
        <v>0</v>
      </c>
      <c r="W27" s="33">
        <v>82</v>
      </c>
      <c r="X27" s="34">
        <f>SUM(F27:W27)/(COUNTA(F27:W27)-COUNTIF(F27:W27,0))</f>
        <v>90.44444444444444</v>
      </c>
      <c r="Y27" s="2"/>
      <c r="AA27" s="9"/>
    </row>
    <row r="28" spans="2:27" ht="24.75" customHeight="1">
      <c r="B28" s="12"/>
      <c r="C28" s="17" t="s">
        <v>497</v>
      </c>
      <c r="D28" s="13"/>
      <c r="E28" s="13"/>
      <c r="F28" s="279">
        <v>156877</v>
      </c>
      <c r="G28" s="121">
        <v>10654</v>
      </c>
      <c r="H28" s="350">
        <v>0</v>
      </c>
      <c r="I28" s="20">
        <v>497</v>
      </c>
      <c r="J28" s="296">
        <v>14588</v>
      </c>
      <c r="K28" s="18">
        <v>12486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20">
        <v>4180</v>
      </c>
      <c r="R28" s="279">
        <v>3866</v>
      </c>
      <c r="S28" s="289">
        <v>0</v>
      </c>
      <c r="T28" s="18">
        <v>0</v>
      </c>
      <c r="U28" s="18">
        <v>0</v>
      </c>
      <c r="V28" s="18">
        <v>0</v>
      </c>
      <c r="W28" s="18">
        <v>151</v>
      </c>
      <c r="X28" s="20">
        <f aca="true" t="shared" si="3" ref="X28:X38">SUM(F28:W28)</f>
        <v>203299</v>
      </c>
      <c r="Y28" s="2"/>
      <c r="AA28" s="9"/>
    </row>
    <row r="29" spans="2:27" ht="24.75" customHeight="1">
      <c r="B29" s="2" t="s">
        <v>127</v>
      </c>
      <c r="C29" s="17" t="s">
        <v>498</v>
      </c>
      <c r="D29" s="13"/>
      <c r="E29" s="13"/>
      <c r="F29" s="279">
        <v>36</v>
      </c>
      <c r="G29" s="121">
        <v>5</v>
      </c>
      <c r="H29" s="350">
        <v>0</v>
      </c>
      <c r="I29" s="20">
        <v>0</v>
      </c>
      <c r="J29" s="296">
        <v>11</v>
      </c>
      <c r="K29" s="18">
        <v>8</v>
      </c>
      <c r="L29" s="18">
        <v>1</v>
      </c>
      <c r="M29" s="18">
        <v>0</v>
      </c>
      <c r="N29" s="18">
        <v>0</v>
      </c>
      <c r="O29" s="18">
        <v>0</v>
      </c>
      <c r="P29" s="18">
        <v>0</v>
      </c>
      <c r="Q29" s="20">
        <v>0</v>
      </c>
      <c r="R29" s="279">
        <v>0</v>
      </c>
      <c r="S29" s="289">
        <v>0</v>
      </c>
      <c r="T29" s="18">
        <v>0</v>
      </c>
      <c r="U29" s="18">
        <v>0</v>
      </c>
      <c r="V29" s="18">
        <v>1</v>
      </c>
      <c r="W29" s="18">
        <v>0</v>
      </c>
      <c r="X29" s="20">
        <f t="shared" si="3"/>
        <v>62</v>
      </c>
      <c r="Y29" s="2"/>
      <c r="AA29" s="9"/>
    </row>
    <row r="30" spans="2:27" ht="24.75" customHeight="1">
      <c r="B30" s="7" t="s">
        <v>128</v>
      </c>
      <c r="C30" s="3" t="s">
        <v>129</v>
      </c>
      <c r="E30" s="21" t="s">
        <v>489</v>
      </c>
      <c r="F30" s="281">
        <v>575726</v>
      </c>
      <c r="G30" s="123">
        <v>0</v>
      </c>
      <c r="H30" s="351">
        <v>0</v>
      </c>
      <c r="I30" s="24">
        <v>0</v>
      </c>
      <c r="J30" s="297">
        <v>14400</v>
      </c>
      <c r="K30" s="23">
        <v>5734944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4">
        <v>0</v>
      </c>
      <c r="R30" s="281">
        <v>0</v>
      </c>
      <c r="S30" s="290">
        <v>0</v>
      </c>
      <c r="T30" s="23">
        <v>0</v>
      </c>
      <c r="U30" s="23">
        <v>0</v>
      </c>
      <c r="V30" s="23">
        <v>3110400</v>
      </c>
      <c r="W30" s="23">
        <v>0</v>
      </c>
      <c r="X30" s="24">
        <f>SUM(F30:W30)/(COUNTA(F30:W30)-COUNTIF(F30:W30,0))</f>
        <v>2358867.5</v>
      </c>
      <c r="Y30" s="2"/>
      <c r="AA30" s="9"/>
    </row>
    <row r="31" spans="2:27" ht="24.75" customHeight="1">
      <c r="B31" s="35" t="s">
        <v>130</v>
      </c>
      <c r="C31" s="17"/>
      <c r="D31" s="13"/>
      <c r="E31" s="17" t="s">
        <v>481</v>
      </c>
      <c r="F31" s="279">
        <v>26668</v>
      </c>
      <c r="G31" s="121">
        <v>2045</v>
      </c>
      <c r="H31" s="350">
        <v>0</v>
      </c>
      <c r="I31" s="20">
        <v>0</v>
      </c>
      <c r="J31" s="296">
        <v>5624</v>
      </c>
      <c r="K31" s="18">
        <v>3975</v>
      </c>
      <c r="L31" s="18">
        <v>29</v>
      </c>
      <c r="M31" s="18">
        <v>0</v>
      </c>
      <c r="N31" s="18">
        <v>0</v>
      </c>
      <c r="O31" s="18">
        <v>0</v>
      </c>
      <c r="P31" s="18">
        <v>0</v>
      </c>
      <c r="Q31" s="20">
        <v>0</v>
      </c>
      <c r="R31" s="279">
        <v>0</v>
      </c>
      <c r="S31" s="289">
        <v>0</v>
      </c>
      <c r="T31" s="18">
        <v>0</v>
      </c>
      <c r="U31" s="18">
        <v>0</v>
      </c>
      <c r="V31" s="18">
        <v>2160</v>
      </c>
      <c r="W31" s="18">
        <v>0</v>
      </c>
      <c r="X31" s="20">
        <f>SUM(F31:W31)/(COUNTA(F31:W31)-COUNTIF(F31:W31,0))</f>
        <v>6750.166666666667</v>
      </c>
      <c r="Y31" s="2"/>
      <c r="AA31" s="9"/>
    </row>
    <row r="32" spans="2:27" ht="24.75" customHeight="1">
      <c r="B32" s="2"/>
      <c r="C32" s="17" t="s">
        <v>499</v>
      </c>
      <c r="D32" s="13"/>
      <c r="E32" s="13"/>
      <c r="F32" s="279">
        <v>62</v>
      </c>
      <c r="G32" s="121">
        <v>12</v>
      </c>
      <c r="H32" s="350">
        <v>19</v>
      </c>
      <c r="I32" s="20">
        <v>1</v>
      </c>
      <c r="J32" s="296">
        <v>35</v>
      </c>
      <c r="K32" s="18">
        <v>23</v>
      </c>
      <c r="L32" s="18">
        <v>14</v>
      </c>
      <c r="M32" s="18">
        <v>11</v>
      </c>
      <c r="N32" s="18">
        <v>0</v>
      </c>
      <c r="O32" s="18">
        <v>6</v>
      </c>
      <c r="P32" s="18">
        <v>1</v>
      </c>
      <c r="Q32" s="20">
        <v>1</v>
      </c>
      <c r="R32" s="279">
        <v>1</v>
      </c>
      <c r="S32" s="289">
        <v>1</v>
      </c>
      <c r="T32" s="18">
        <v>4</v>
      </c>
      <c r="U32" s="18">
        <v>2</v>
      </c>
      <c r="V32" s="18">
        <v>1</v>
      </c>
      <c r="W32" s="18">
        <v>0</v>
      </c>
      <c r="X32" s="20">
        <f t="shared" si="3"/>
        <v>194</v>
      </c>
      <c r="Y32" s="2"/>
      <c r="AA32" s="9"/>
    </row>
    <row r="33" spans="2:27" ht="24.75" customHeight="1">
      <c r="B33" s="7" t="s">
        <v>131</v>
      </c>
      <c r="C33" s="8" t="s">
        <v>121</v>
      </c>
      <c r="D33" s="21" t="s">
        <v>500</v>
      </c>
      <c r="E33" s="32"/>
      <c r="F33" s="281">
        <v>4</v>
      </c>
      <c r="G33" s="123">
        <v>0</v>
      </c>
      <c r="H33" s="351">
        <v>2</v>
      </c>
      <c r="I33" s="24">
        <v>0</v>
      </c>
      <c r="J33" s="297">
        <v>8</v>
      </c>
      <c r="K33" s="23">
        <v>12</v>
      </c>
      <c r="L33" s="23">
        <v>4</v>
      </c>
      <c r="M33" s="23">
        <v>4</v>
      </c>
      <c r="N33" s="23">
        <v>0</v>
      </c>
      <c r="O33" s="23">
        <v>0</v>
      </c>
      <c r="P33" s="23">
        <v>0</v>
      </c>
      <c r="Q33" s="24">
        <v>0</v>
      </c>
      <c r="R33" s="281">
        <v>0</v>
      </c>
      <c r="S33" s="290">
        <v>0</v>
      </c>
      <c r="T33" s="23">
        <v>0</v>
      </c>
      <c r="U33" s="23">
        <v>2</v>
      </c>
      <c r="V33" s="23">
        <v>0</v>
      </c>
      <c r="W33" s="23">
        <v>0</v>
      </c>
      <c r="X33" s="24">
        <f t="shared" si="3"/>
        <v>36</v>
      </c>
      <c r="Y33" s="2"/>
      <c r="AA33" s="9"/>
    </row>
    <row r="34" spans="2:27" ht="24.75" customHeight="1">
      <c r="B34" s="2"/>
      <c r="C34" s="3"/>
      <c r="D34" s="21" t="s">
        <v>501</v>
      </c>
      <c r="E34" s="32"/>
      <c r="F34" s="281">
        <v>23</v>
      </c>
      <c r="G34" s="123">
        <v>0</v>
      </c>
      <c r="H34" s="351">
        <v>0</v>
      </c>
      <c r="I34" s="24">
        <v>0</v>
      </c>
      <c r="J34" s="297">
        <v>3</v>
      </c>
      <c r="K34" s="23">
        <v>4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4">
        <v>0</v>
      </c>
      <c r="R34" s="281">
        <v>0</v>
      </c>
      <c r="S34" s="290">
        <v>0</v>
      </c>
      <c r="T34" s="23">
        <v>0</v>
      </c>
      <c r="U34" s="23">
        <v>0</v>
      </c>
      <c r="V34" s="23">
        <v>0</v>
      </c>
      <c r="W34" s="23">
        <v>0</v>
      </c>
      <c r="X34" s="24">
        <f t="shared" si="3"/>
        <v>30</v>
      </c>
      <c r="Y34" s="2"/>
      <c r="AA34" s="9"/>
    </row>
    <row r="35" spans="2:27" ht="24.75" customHeight="1">
      <c r="B35" s="7" t="s">
        <v>132</v>
      </c>
      <c r="C35" s="3"/>
      <c r="D35" s="21" t="s">
        <v>502</v>
      </c>
      <c r="E35" s="32"/>
      <c r="F35" s="281">
        <v>12</v>
      </c>
      <c r="G35" s="123">
        <v>0</v>
      </c>
      <c r="H35" s="351">
        <v>0</v>
      </c>
      <c r="I35" s="24">
        <v>0</v>
      </c>
      <c r="J35" s="297">
        <v>7</v>
      </c>
      <c r="K35" s="23">
        <v>1</v>
      </c>
      <c r="L35" s="23">
        <v>1</v>
      </c>
      <c r="M35" s="23">
        <v>4</v>
      </c>
      <c r="N35" s="23">
        <v>0</v>
      </c>
      <c r="O35" s="23">
        <v>0</v>
      </c>
      <c r="P35" s="23">
        <v>0</v>
      </c>
      <c r="Q35" s="24">
        <v>1</v>
      </c>
      <c r="R35" s="281">
        <v>0</v>
      </c>
      <c r="S35" s="290">
        <v>0</v>
      </c>
      <c r="T35" s="23">
        <v>0</v>
      </c>
      <c r="U35" s="23">
        <v>0</v>
      </c>
      <c r="V35" s="23">
        <v>0</v>
      </c>
      <c r="W35" s="23">
        <v>0</v>
      </c>
      <c r="X35" s="24">
        <f t="shared" si="3"/>
        <v>26</v>
      </c>
      <c r="Y35" s="2"/>
      <c r="AA35" s="9"/>
    </row>
    <row r="36" spans="2:27" ht="24.75" customHeight="1">
      <c r="B36" s="7" t="s">
        <v>133</v>
      </c>
      <c r="C36" s="30" t="s">
        <v>122</v>
      </c>
      <c r="D36" s="17" t="s">
        <v>503</v>
      </c>
      <c r="E36" s="13"/>
      <c r="F36" s="279">
        <v>23</v>
      </c>
      <c r="G36" s="121">
        <v>12</v>
      </c>
      <c r="H36" s="350">
        <v>17</v>
      </c>
      <c r="I36" s="20">
        <v>1</v>
      </c>
      <c r="J36" s="296">
        <v>17</v>
      </c>
      <c r="K36" s="18">
        <v>6</v>
      </c>
      <c r="L36" s="18">
        <v>9</v>
      </c>
      <c r="M36" s="18">
        <v>3</v>
      </c>
      <c r="N36" s="18">
        <v>0</v>
      </c>
      <c r="O36" s="18">
        <v>6</v>
      </c>
      <c r="P36" s="18">
        <v>1</v>
      </c>
      <c r="Q36" s="20">
        <v>0</v>
      </c>
      <c r="R36" s="279">
        <v>1</v>
      </c>
      <c r="S36" s="289">
        <v>1</v>
      </c>
      <c r="T36" s="18">
        <v>4</v>
      </c>
      <c r="U36" s="18">
        <v>0</v>
      </c>
      <c r="V36" s="18">
        <v>1</v>
      </c>
      <c r="W36" s="18">
        <v>0</v>
      </c>
      <c r="X36" s="20">
        <f t="shared" si="3"/>
        <v>102</v>
      </c>
      <c r="Y36" s="2"/>
      <c r="AA36" s="9"/>
    </row>
    <row r="37" spans="2:27" ht="24.75" customHeight="1">
      <c r="B37" s="7" t="s">
        <v>134</v>
      </c>
      <c r="C37" s="17" t="s">
        <v>504</v>
      </c>
      <c r="D37" s="13"/>
      <c r="E37" s="13"/>
      <c r="F37" s="279">
        <v>44</v>
      </c>
      <c r="G37" s="121">
        <v>26</v>
      </c>
      <c r="H37" s="350">
        <v>22</v>
      </c>
      <c r="I37" s="20">
        <v>2</v>
      </c>
      <c r="J37" s="296">
        <v>29</v>
      </c>
      <c r="K37" s="18">
        <v>10</v>
      </c>
      <c r="L37" s="18">
        <v>16</v>
      </c>
      <c r="M37" s="18">
        <v>7</v>
      </c>
      <c r="N37" s="18">
        <v>0</v>
      </c>
      <c r="O37" s="18">
        <v>5</v>
      </c>
      <c r="P37" s="18">
        <v>2</v>
      </c>
      <c r="Q37" s="20">
        <v>0</v>
      </c>
      <c r="R37" s="279">
        <v>0</v>
      </c>
      <c r="S37" s="289">
        <v>2</v>
      </c>
      <c r="T37" s="18">
        <v>3</v>
      </c>
      <c r="U37" s="18">
        <v>2</v>
      </c>
      <c r="V37" s="18">
        <v>2</v>
      </c>
      <c r="W37" s="18">
        <v>2</v>
      </c>
      <c r="X37" s="20">
        <f t="shared" si="3"/>
        <v>174</v>
      </c>
      <c r="Y37" s="2"/>
      <c r="AA37" s="9"/>
    </row>
    <row r="38" spans="2:27" ht="24.75" customHeight="1" thickBot="1">
      <c r="B38" s="10"/>
      <c r="C38" s="11"/>
      <c r="D38" s="1"/>
      <c r="E38" s="1" t="s">
        <v>19</v>
      </c>
      <c r="F38" s="283">
        <v>106</v>
      </c>
      <c r="G38" s="125">
        <v>38</v>
      </c>
      <c r="H38" s="353">
        <v>41</v>
      </c>
      <c r="I38" s="28">
        <v>3</v>
      </c>
      <c r="J38" s="299">
        <v>64</v>
      </c>
      <c r="K38" s="27">
        <v>33</v>
      </c>
      <c r="L38" s="27">
        <v>30</v>
      </c>
      <c r="M38" s="27">
        <v>18</v>
      </c>
      <c r="N38" s="27">
        <v>0</v>
      </c>
      <c r="O38" s="27">
        <v>11</v>
      </c>
      <c r="P38" s="27">
        <v>3</v>
      </c>
      <c r="Q38" s="28">
        <v>1</v>
      </c>
      <c r="R38" s="283">
        <v>1</v>
      </c>
      <c r="S38" s="291">
        <v>3</v>
      </c>
      <c r="T38" s="27">
        <v>7</v>
      </c>
      <c r="U38" s="27">
        <v>4</v>
      </c>
      <c r="V38" s="27">
        <v>3</v>
      </c>
      <c r="W38" s="27">
        <v>2</v>
      </c>
      <c r="X38" s="28">
        <f t="shared" si="3"/>
        <v>368</v>
      </c>
      <c r="Y38" s="2"/>
      <c r="AA38" s="9"/>
    </row>
    <row r="39" spans="6:24" ht="17.25">
      <c r="F39" s="37"/>
      <c r="G39" s="37"/>
      <c r="I39" s="36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6"/>
    </row>
    <row r="40" ht="17.25">
      <c r="I40" s="36"/>
    </row>
    <row r="41" ht="17.25">
      <c r="I41" s="36"/>
    </row>
    <row r="42" ht="17.25">
      <c r="I42" s="36"/>
    </row>
    <row r="43" ht="17.25">
      <c r="I43" s="36"/>
    </row>
    <row r="44" ht="17.25">
      <c r="I44" s="36"/>
    </row>
    <row r="45" ht="17.25">
      <c r="I45" s="36"/>
    </row>
    <row r="46" ht="17.25">
      <c r="I46" s="36"/>
    </row>
    <row r="47" ht="17.25">
      <c r="I47" s="36"/>
    </row>
    <row r="48" ht="17.25">
      <c r="I48" s="36"/>
    </row>
    <row r="49" ht="17.25">
      <c r="I49" s="36"/>
    </row>
    <row r="50" ht="17.25">
      <c r="I50" s="36"/>
    </row>
    <row r="51" ht="17.25">
      <c r="I51" s="36"/>
    </row>
  </sheetData>
  <printOptions/>
  <pageMargins left="0.7480314960629921" right="0.5905511811023623" top="0.7086614173228347" bottom="0.7086614173228347" header="0.5118110236220472" footer="0.5118110236220472"/>
  <pageSetup horizontalDpi="300" verticalDpi="300" orientation="landscape" paperSize="9" scale="51" r:id="rId1"/>
  <colBreaks count="1" manualBreakCount="1">
    <brk id="1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7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4.41015625" style="0" customWidth="1"/>
    <col min="4" max="4" width="26.66015625" style="0" customWidth="1"/>
    <col min="5" max="8" width="10.66015625" style="0" customWidth="1"/>
    <col min="9" max="9" width="11.83203125" style="0" customWidth="1"/>
    <col min="10" max="10" width="4.83203125" style="0" customWidth="1"/>
    <col min="11" max="231" width="10.66015625" style="0" customWidth="1"/>
  </cols>
  <sheetData>
    <row r="1" ht="17.25">
      <c r="B1" s="312" t="s">
        <v>433</v>
      </c>
    </row>
    <row r="3" spans="2:9" ht="18" thickBot="1">
      <c r="B3" s="151" t="s">
        <v>287</v>
      </c>
      <c r="C3" s="151"/>
      <c r="D3" s="151"/>
      <c r="E3" s="151"/>
      <c r="F3" s="151"/>
      <c r="G3" s="151"/>
      <c r="H3" s="151"/>
      <c r="I3" s="310" t="s">
        <v>439</v>
      </c>
    </row>
    <row r="4" spans="2:9" ht="17.25">
      <c r="B4" s="153"/>
      <c r="C4" s="152"/>
      <c r="D4" s="152"/>
      <c r="E4" s="198"/>
      <c r="F4" s="360"/>
      <c r="G4" s="360"/>
      <c r="H4" s="154"/>
      <c r="I4" s="239"/>
    </row>
    <row r="5" spans="2:9" ht="17.25">
      <c r="B5" s="153"/>
      <c r="C5" s="152"/>
      <c r="D5" s="152" t="s">
        <v>288</v>
      </c>
      <c r="E5" s="199"/>
      <c r="F5" s="361"/>
      <c r="G5" s="361"/>
      <c r="H5" s="155"/>
      <c r="I5" s="240"/>
    </row>
    <row r="6" spans="2:9" ht="17.25">
      <c r="B6" s="153"/>
      <c r="C6" s="152"/>
      <c r="D6" s="152"/>
      <c r="E6" s="203" t="s">
        <v>414</v>
      </c>
      <c r="F6" s="362" t="s">
        <v>454</v>
      </c>
      <c r="G6" s="362" t="s">
        <v>455</v>
      </c>
      <c r="H6" s="202" t="s">
        <v>456</v>
      </c>
      <c r="I6" s="241" t="s">
        <v>432</v>
      </c>
    </row>
    <row r="7" spans="2:9" ht="17.25">
      <c r="B7" s="153"/>
      <c r="C7" s="152" t="s">
        <v>194</v>
      </c>
      <c r="D7" s="152"/>
      <c r="E7" s="199"/>
      <c r="F7" s="361"/>
      <c r="G7" s="361"/>
      <c r="H7" s="155"/>
      <c r="I7" s="240"/>
    </row>
    <row r="8" spans="2:9" ht="18" thickBot="1">
      <c r="B8" s="156"/>
      <c r="C8" s="151"/>
      <c r="D8" s="151"/>
      <c r="E8" s="200"/>
      <c r="F8" s="363"/>
      <c r="G8" s="363"/>
      <c r="H8" s="157">
        <v>244821</v>
      </c>
      <c r="I8" s="242"/>
    </row>
    <row r="9" spans="2:9" ht="17.25">
      <c r="B9" s="153" t="s">
        <v>289</v>
      </c>
      <c r="C9" s="158"/>
      <c r="D9" s="158"/>
      <c r="E9" s="221">
        <v>10306736</v>
      </c>
      <c r="F9" s="364">
        <v>1090767</v>
      </c>
      <c r="G9" s="364">
        <v>2489473</v>
      </c>
      <c r="H9" s="159">
        <v>88980</v>
      </c>
      <c r="I9" s="243">
        <f>SUM(E9:H9)</f>
        <v>13975956</v>
      </c>
    </row>
    <row r="10" spans="2:9" ht="17.25">
      <c r="B10" s="153"/>
      <c r="C10" s="152" t="s">
        <v>290</v>
      </c>
      <c r="D10" s="160"/>
      <c r="E10" s="222">
        <v>7612542</v>
      </c>
      <c r="F10" s="365">
        <v>253329</v>
      </c>
      <c r="G10" s="365">
        <v>1013641</v>
      </c>
      <c r="H10" s="161">
        <v>46330</v>
      </c>
      <c r="I10" s="244">
        <f aca="true" t="shared" si="0" ref="I10:I56">SUM(E10:H10)</f>
        <v>8925842</v>
      </c>
    </row>
    <row r="11" spans="2:9" ht="17.25">
      <c r="B11" s="153"/>
      <c r="C11" s="152"/>
      <c r="D11" s="204" t="s">
        <v>415</v>
      </c>
      <c r="E11" s="222">
        <v>2619501</v>
      </c>
      <c r="F11" s="365">
        <v>108646</v>
      </c>
      <c r="G11" s="365">
        <v>769172</v>
      </c>
      <c r="H11" s="161">
        <v>45938</v>
      </c>
      <c r="I11" s="247">
        <f t="shared" si="0"/>
        <v>3543257</v>
      </c>
    </row>
    <row r="12" spans="2:9" ht="17.25">
      <c r="B12" s="153"/>
      <c r="C12" s="152"/>
      <c r="D12" s="204" t="s">
        <v>416</v>
      </c>
      <c r="E12" s="222">
        <v>4802393</v>
      </c>
      <c r="F12" s="365">
        <v>129529</v>
      </c>
      <c r="G12" s="365">
        <v>244469</v>
      </c>
      <c r="H12" s="161">
        <v>0</v>
      </c>
      <c r="I12" s="247">
        <f t="shared" si="0"/>
        <v>5176391</v>
      </c>
    </row>
    <row r="13" spans="2:9" ht="17.25">
      <c r="B13" s="153"/>
      <c r="C13" s="152"/>
      <c r="D13" s="204" t="s">
        <v>417</v>
      </c>
      <c r="E13" s="222">
        <v>1180</v>
      </c>
      <c r="F13" s="365">
        <v>0</v>
      </c>
      <c r="G13" s="365">
        <v>0</v>
      </c>
      <c r="H13" s="161">
        <v>0</v>
      </c>
      <c r="I13" s="247">
        <f t="shared" si="0"/>
        <v>1180</v>
      </c>
    </row>
    <row r="14" spans="2:9" ht="17.25">
      <c r="B14" s="153"/>
      <c r="C14" s="152"/>
      <c r="D14" s="201" t="s">
        <v>418</v>
      </c>
      <c r="E14" s="224">
        <v>189468</v>
      </c>
      <c r="F14" s="367">
        <v>15154</v>
      </c>
      <c r="G14" s="367">
        <v>0</v>
      </c>
      <c r="H14" s="161">
        <v>392</v>
      </c>
      <c r="I14" s="247">
        <f t="shared" si="0"/>
        <v>205014</v>
      </c>
    </row>
    <row r="15" spans="2:9" ht="17.25">
      <c r="B15" s="153"/>
      <c r="C15" s="158"/>
      <c r="D15" s="205" t="s">
        <v>430</v>
      </c>
      <c r="E15" s="221">
        <v>189468</v>
      </c>
      <c r="F15" s="364">
        <v>15154</v>
      </c>
      <c r="G15" s="364">
        <v>0</v>
      </c>
      <c r="H15" s="159">
        <v>392</v>
      </c>
      <c r="I15" s="243">
        <f t="shared" si="0"/>
        <v>205014</v>
      </c>
    </row>
    <row r="16" spans="2:9" ht="17.25">
      <c r="B16" s="153"/>
      <c r="C16" s="152" t="s">
        <v>292</v>
      </c>
      <c r="D16" s="160"/>
      <c r="E16" s="222">
        <v>2693226</v>
      </c>
      <c r="F16" s="365">
        <v>837438</v>
      </c>
      <c r="G16" s="365">
        <v>1475832</v>
      </c>
      <c r="H16" s="161">
        <v>42650</v>
      </c>
      <c r="I16" s="244">
        <f t="shared" si="0"/>
        <v>5049146</v>
      </c>
    </row>
    <row r="17" spans="2:9" ht="17.25">
      <c r="B17" s="153"/>
      <c r="C17" s="152"/>
      <c r="D17" s="160" t="s">
        <v>293</v>
      </c>
      <c r="E17" s="222">
        <v>1</v>
      </c>
      <c r="F17" s="365">
        <v>650</v>
      </c>
      <c r="G17" s="365">
        <v>590</v>
      </c>
      <c r="H17" s="161">
        <v>0</v>
      </c>
      <c r="I17" s="247">
        <f t="shared" si="0"/>
        <v>1241</v>
      </c>
    </row>
    <row r="18" spans="2:9" ht="17.25">
      <c r="B18" s="153"/>
      <c r="C18" s="152"/>
      <c r="D18" s="160" t="s">
        <v>291</v>
      </c>
      <c r="E18" s="222">
        <v>0</v>
      </c>
      <c r="F18" s="365">
        <v>0</v>
      </c>
      <c r="G18" s="365">
        <v>0</v>
      </c>
      <c r="H18" s="161">
        <v>0</v>
      </c>
      <c r="I18" s="247">
        <f t="shared" si="0"/>
        <v>0</v>
      </c>
    </row>
    <row r="19" spans="2:9" ht="17.25">
      <c r="B19" s="153"/>
      <c r="C19" s="152"/>
      <c r="D19" s="160" t="s">
        <v>294</v>
      </c>
      <c r="E19" s="222">
        <v>5257</v>
      </c>
      <c r="F19" s="365">
        <v>0</v>
      </c>
      <c r="G19" s="365">
        <v>0</v>
      </c>
      <c r="H19" s="161">
        <v>0</v>
      </c>
      <c r="I19" s="247">
        <f t="shared" si="0"/>
        <v>5257</v>
      </c>
    </row>
    <row r="20" spans="2:9" ht="17.25">
      <c r="B20" s="153"/>
      <c r="C20" s="152"/>
      <c r="D20" s="160" t="s">
        <v>295</v>
      </c>
      <c r="E20" s="222">
        <v>90783</v>
      </c>
      <c r="F20" s="365">
        <v>59043</v>
      </c>
      <c r="G20" s="365">
        <v>81849</v>
      </c>
      <c r="H20" s="161">
        <v>18730</v>
      </c>
      <c r="I20" s="247">
        <f t="shared" si="0"/>
        <v>250405</v>
      </c>
    </row>
    <row r="21" spans="2:9" ht="17.25">
      <c r="B21" s="153"/>
      <c r="C21" s="152"/>
      <c r="D21" s="160" t="s">
        <v>296</v>
      </c>
      <c r="E21" s="222">
        <v>2575122</v>
      </c>
      <c r="F21" s="365">
        <v>777260</v>
      </c>
      <c r="G21" s="365">
        <v>1390522</v>
      </c>
      <c r="H21" s="161">
        <v>23909</v>
      </c>
      <c r="I21" s="247">
        <f t="shared" si="0"/>
        <v>4766813</v>
      </c>
    </row>
    <row r="22" spans="2:9" ht="17.25">
      <c r="B22" s="162"/>
      <c r="C22" s="158"/>
      <c r="D22" s="158" t="s">
        <v>297</v>
      </c>
      <c r="E22" s="221">
        <v>22063</v>
      </c>
      <c r="F22" s="364">
        <v>485</v>
      </c>
      <c r="G22" s="364">
        <v>2871</v>
      </c>
      <c r="H22" s="159">
        <v>11</v>
      </c>
      <c r="I22" s="243">
        <f t="shared" si="0"/>
        <v>25430</v>
      </c>
    </row>
    <row r="23" spans="2:9" ht="17.25">
      <c r="B23" s="228" t="s">
        <v>431</v>
      </c>
      <c r="C23" s="158"/>
      <c r="D23" s="158"/>
      <c r="E23" s="221">
        <v>10795241</v>
      </c>
      <c r="F23" s="364">
        <v>923003</v>
      </c>
      <c r="G23" s="364">
        <v>2745682</v>
      </c>
      <c r="H23" s="159">
        <v>171327</v>
      </c>
      <c r="I23" s="245">
        <f t="shared" si="0"/>
        <v>14635253</v>
      </c>
    </row>
    <row r="24" spans="2:9" ht="17.25">
      <c r="B24" s="153"/>
      <c r="C24" s="152" t="s">
        <v>298</v>
      </c>
      <c r="D24" s="160"/>
      <c r="E24" s="222">
        <v>7218752</v>
      </c>
      <c r="F24" s="365">
        <v>555788</v>
      </c>
      <c r="G24" s="365">
        <v>1800338</v>
      </c>
      <c r="H24" s="161">
        <v>115939</v>
      </c>
      <c r="I24" s="244">
        <f t="shared" si="0"/>
        <v>9690817</v>
      </c>
    </row>
    <row r="25" spans="2:9" ht="17.25">
      <c r="B25" s="153"/>
      <c r="C25" s="152"/>
      <c r="D25" s="204" t="s">
        <v>419</v>
      </c>
      <c r="E25" s="222">
        <v>322331</v>
      </c>
      <c r="F25" s="365">
        <v>22052</v>
      </c>
      <c r="G25" s="365">
        <v>77104</v>
      </c>
      <c r="H25" s="161">
        <v>14</v>
      </c>
      <c r="I25" s="247">
        <f t="shared" si="0"/>
        <v>421501</v>
      </c>
    </row>
    <row r="26" spans="2:9" ht="17.25">
      <c r="B26" s="153"/>
      <c r="C26" s="152"/>
      <c r="D26" s="204" t="s">
        <v>420</v>
      </c>
      <c r="E26" s="222">
        <v>716565</v>
      </c>
      <c r="F26" s="365">
        <v>15163</v>
      </c>
      <c r="G26" s="365">
        <v>0</v>
      </c>
      <c r="H26" s="161">
        <v>0</v>
      </c>
      <c r="I26" s="247">
        <f t="shared" si="0"/>
        <v>731728</v>
      </c>
    </row>
    <row r="27" spans="2:9" ht="17.25">
      <c r="B27" s="153"/>
      <c r="C27" s="152"/>
      <c r="D27" s="204" t="s">
        <v>421</v>
      </c>
      <c r="E27" s="222">
        <v>470161</v>
      </c>
      <c r="F27" s="365">
        <v>63123</v>
      </c>
      <c r="G27" s="365">
        <v>0</v>
      </c>
      <c r="H27" s="161">
        <v>39500</v>
      </c>
      <c r="I27" s="247">
        <f t="shared" si="0"/>
        <v>572784</v>
      </c>
    </row>
    <row r="28" spans="2:9" ht="17.25">
      <c r="B28" s="153"/>
      <c r="C28" s="152"/>
      <c r="D28" s="204" t="s">
        <v>422</v>
      </c>
      <c r="E28" s="222">
        <v>4177</v>
      </c>
      <c r="F28" s="365">
        <v>0</v>
      </c>
      <c r="G28" s="365">
        <v>0</v>
      </c>
      <c r="H28" s="161">
        <v>0</v>
      </c>
      <c r="I28" s="247">
        <f t="shared" si="0"/>
        <v>4177</v>
      </c>
    </row>
    <row r="29" spans="2:9" ht="17.25">
      <c r="B29" s="153"/>
      <c r="C29" s="206"/>
      <c r="D29" s="208" t="s">
        <v>423</v>
      </c>
      <c r="E29" s="224">
        <v>102661</v>
      </c>
      <c r="F29" s="367">
        <v>92965</v>
      </c>
      <c r="G29" s="367">
        <v>39636</v>
      </c>
      <c r="H29" s="209">
        <v>0</v>
      </c>
      <c r="I29" s="247">
        <f t="shared" si="0"/>
        <v>235262</v>
      </c>
    </row>
    <row r="30" spans="2:9" ht="17.25">
      <c r="B30" s="153"/>
      <c r="C30" s="206"/>
      <c r="D30" s="207" t="s">
        <v>424</v>
      </c>
      <c r="E30" s="223">
        <v>163618</v>
      </c>
      <c r="F30" s="366">
        <v>75553</v>
      </c>
      <c r="G30" s="366">
        <v>100993</v>
      </c>
      <c r="H30" s="163">
        <v>11428</v>
      </c>
      <c r="I30" s="247">
        <f t="shared" si="0"/>
        <v>351592</v>
      </c>
    </row>
    <row r="31" spans="2:9" ht="17.25">
      <c r="B31" s="153"/>
      <c r="C31" s="206"/>
      <c r="D31" s="210" t="s">
        <v>425</v>
      </c>
      <c r="E31" s="224">
        <v>4409523</v>
      </c>
      <c r="F31" s="367">
        <v>232541</v>
      </c>
      <c r="G31" s="367">
        <v>1002029</v>
      </c>
      <c r="H31" s="209">
        <v>64997</v>
      </c>
      <c r="I31" s="247">
        <f t="shared" si="0"/>
        <v>5709090</v>
      </c>
    </row>
    <row r="32" spans="2:9" ht="17.25">
      <c r="B32" s="153"/>
      <c r="C32" s="206"/>
      <c r="D32" s="210" t="s">
        <v>426</v>
      </c>
      <c r="E32" s="224">
        <v>177125</v>
      </c>
      <c r="F32" s="367">
        <v>1239</v>
      </c>
      <c r="G32" s="367">
        <v>0</v>
      </c>
      <c r="H32" s="209">
        <v>0</v>
      </c>
      <c r="I32" s="247">
        <f t="shared" si="0"/>
        <v>178364</v>
      </c>
    </row>
    <row r="33" spans="2:9" ht="17.25">
      <c r="B33" s="153"/>
      <c r="C33" s="206"/>
      <c r="D33" s="431" t="s">
        <v>427</v>
      </c>
      <c r="E33" s="432"/>
      <c r="F33" s="433"/>
      <c r="G33" s="433"/>
      <c r="H33" s="434"/>
      <c r="I33" s="435">
        <f t="shared" si="0"/>
        <v>0</v>
      </c>
    </row>
    <row r="34" spans="2:9" ht="17.25">
      <c r="B34" s="153"/>
      <c r="C34" s="206"/>
      <c r="D34" s="204" t="s">
        <v>428</v>
      </c>
      <c r="E34" s="222">
        <v>798492</v>
      </c>
      <c r="F34" s="365">
        <v>31003</v>
      </c>
      <c r="G34" s="365">
        <v>560517</v>
      </c>
      <c r="H34" s="161">
        <v>0</v>
      </c>
      <c r="I34" s="430">
        <f t="shared" si="0"/>
        <v>1390012</v>
      </c>
    </row>
    <row r="35" spans="2:9" ht="17.25">
      <c r="B35" s="153"/>
      <c r="C35" s="158"/>
      <c r="D35" s="205" t="s">
        <v>429</v>
      </c>
      <c r="E35" s="221">
        <v>54099</v>
      </c>
      <c r="F35" s="364">
        <v>22149</v>
      </c>
      <c r="G35" s="364">
        <v>20059</v>
      </c>
      <c r="H35" s="159">
        <v>0</v>
      </c>
      <c r="I35" s="243">
        <f t="shared" si="0"/>
        <v>96307</v>
      </c>
    </row>
    <row r="36" spans="2:9" ht="17.25">
      <c r="B36" s="153"/>
      <c r="C36" s="152" t="s">
        <v>299</v>
      </c>
      <c r="D36" s="160"/>
      <c r="E36" s="222">
        <v>3572035</v>
      </c>
      <c r="F36" s="365">
        <v>367215</v>
      </c>
      <c r="G36" s="365">
        <v>944953</v>
      </c>
      <c r="H36" s="161">
        <v>55388</v>
      </c>
      <c r="I36" s="244">
        <f t="shared" si="0"/>
        <v>4939591</v>
      </c>
    </row>
    <row r="37" spans="2:9" ht="17.25">
      <c r="B37" s="153"/>
      <c r="C37" s="152"/>
      <c r="D37" s="160" t="s">
        <v>300</v>
      </c>
      <c r="E37" s="222">
        <v>3349177</v>
      </c>
      <c r="F37" s="365">
        <v>359985</v>
      </c>
      <c r="G37" s="365">
        <v>888325</v>
      </c>
      <c r="H37" s="161">
        <v>55138</v>
      </c>
      <c r="I37" s="247">
        <f t="shared" si="0"/>
        <v>4652625</v>
      </c>
    </row>
    <row r="38" spans="2:9" ht="17.25">
      <c r="B38" s="153"/>
      <c r="C38" s="152"/>
      <c r="D38" s="160" t="s">
        <v>301</v>
      </c>
      <c r="E38" s="222">
        <v>0</v>
      </c>
      <c r="F38" s="365">
        <v>0</v>
      </c>
      <c r="G38" s="365">
        <v>0</v>
      </c>
      <c r="H38" s="161">
        <v>0</v>
      </c>
      <c r="I38" s="247">
        <f t="shared" si="0"/>
        <v>0</v>
      </c>
    </row>
    <row r="39" spans="2:9" ht="17.25">
      <c r="B39" s="153"/>
      <c r="C39" s="152"/>
      <c r="D39" s="160" t="s">
        <v>302</v>
      </c>
      <c r="E39" s="222">
        <v>0</v>
      </c>
      <c r="F39" s="365">
        <v>0</v>
      </c>
      <c r="G39" s="365">
        <v>0</v>
      </c>
      <c r="H39" s="161">
        <v>0</v>
      </c>
      <c r="I39" s="247">
        <f t="shared" si="0"/>
        <v>0</v>
      </c>
    </row>
    <row r="40" spans="2:9" ht="17.25">
      <c r="B40" s="153"/>
      <c r="C40" s="152"/>
      <c r="D40" s="160" t="s">
        <v>303</v>
      </c>
      <c r="E40" s="222">
        <v>0</v>
      </c>
      <c r="F40" s="365">
        <v>0</v>
      </c>
      <c r="G40" s="365">
        <v>0</v>
      </c>
      <c r="H40" s="161">
        <v>0</v>
      </c>
      <c r="I40" s="247">
        <f t="shared" si="0"/>
        <v>0</v>
      </c>
    </row>
    <row r="41" spans="2:9" ht="17.25">
      <c r="B41" s="162"/>
      <c r="C41" s="158"/>
      <c r="D41" s="158" t="s">
        <v>304</v>
      </c>
      <c r="E41" s="221">
        <v>222858</v>
      </c>
      <c r="F41" s="364">
        <v>7230</v>
      </c>
      <c r="G41" s="364">
        <v>56628</v>
      </c>
      <c r="H41" s="159">
        <v>250</v>
      </c>
      <c r="I41" s="243">
        <f t="shared" si="0"/>
        <v>286966</v>
      </c>
    </row>
    <row r="42" spans="2:9" ht="17.25">
      <c r="B42" s="162" t="s">
        <v>305</v>
      </c>
      <c r="C42" s="158"/>
      <c r="D42" s="158"/>
      <c r="E42" s="221">
        <v>0</v>
      </c>
      <c r="F42" s="364">
        <v>167764</v>
      </c>
      <c r="G42" s="364">
        <v>0</v>
      </c>
      <c r="H42" s="159">
        <v>0</v>
      </c>
      <c r="I42" s="245">
        <f t="shared" si="0"/>
        <v>167764</v>
      </c>
    </row>
    <row r="43" spans="2:9" ht="17.25">
      <c r="B43" s="162" t="s">
        <v>306</v>
      </c>
      <c r="C43" s="158"/>
      <c r="D43" s="158"/>
      <c r="E43" s="221">
        <v>485019</v>
      </c>
      <c r="F43" s="364">
        <v>0</v>
      </c>
      <c r="G43" s="364">
        <v>255818</v>
      </c>
      <c r="H43" s="159">
        <v>82347</v>
      </c>
      <c r="I43" s="245">
        <f t="shared" si="0"/>
        <v>823184</v>
      </c>
    </row>
    <row r="44" spans="2:9" ht="17.25">
      <c r="B44" s="153" t="s">
        <v>307</v>
      </c>
      <c r="C44" s="158"/>
      <c r="D44" s="158"/>
      <c r="E44" s="221">
        <v>968</v>
      </c>
      <c r="F44" s="364">
        <v>0</v>
      </c>
      <c r="G44" s="364">
        <v>0</v>
      </c>
      <c r="H44" s="159">
        <v>0</v>
      </c>
      <c r="I44" s="245">
        <f t="shared" si="0"/>
        <v>968</v>
      </c>
    </row>
    <row r="45" spans="2:9" ht="17.25">
      <c r="B45" s="153"/>
      <c r="C45" s="158" t="s">
        <v>308</v>
      </c>
      <c r="D45" s="158"/>
      <c r="E45" s="221">
        <v>0</v>
      </c>
      <c r="F45" s="364">
        <v>0</v>
      </c>
      <c r="G45" s="364">
        <v>0</v>
      </c>
      <c r="H45" s="159">
        <v>0</v>
      </c>
      <c r="I45" s="245">
        <f t="shared" si="0"/>
        <v>0</v>
      </c>
    </row>
    <row r="46" spans="2:9" ht="17.25">
      <c r="B46" s="153"/>
      <c r="C46" s="158" t="s">
        <v>309</v>
      </c>
      <c r="D46" s="158"/>
      <c r="E46" s="221">
        <v>968</v>
      </c>
      <c r="F46" s="364">
        <v>0</v>
      </c>
      <c r="G46" s="364">
        <v>0</v>
      </c>
      <c r="H46" s="159">
        <v>0</v>
      </c>
      <c r="I46" s="243">
        <f t="shared" si="0"/>
        <v>968</v>
      </c>
    </row>
    <row r="47" spans="2:9" ht="17.25">
      <c r="B47" s="162"/>
      <c r="C47" s="158" t="s">
        <v>310</v>
      </c>
      <c r="D47" s="158"/>
      <c r="E47" s="221">
        <v>0</v>
      </c>
      <c r="F47" s="364">
        <v>0</v>
      </c>
      <c r="G47" s="364">
        <v>0</v>
      </c>
      <c r="H47" s="159">
        <v>0</v>
      </c>
      <c r="I47" s="243">
        <f t="shared" si="0"/>
        <v>0</v>
      </c>
    </row>
    <row r="48" spans="2:9" ht="17.25">
      <c r="B48" s="153" t="s">
        <v>311</v>
      </c>
      <c r="C48" s="158"/>
      <c r="D48" s="158"/>
      <c r="E48" s="221">
        <v>4454</v>
      </c>
      <c r="F48" s="364">
        <v>0</v>
      </c>
      <c r="G48" s="364">
        <v>391</v>
      </c>
      <c r="H48" s="159">
        <v>0</v>
      </c>
      <c r="I48" s="243">
        <f t="shared" si="0"/>
        <v>4845</v>
      </c>
    </row>
    <row r="49" spans="2:9" ht="17.25">
      <c r="B49" s="153"/>
      <c r="C49" s="158" t="s">
        <v>312</v>
      </c>
      <c r="D49" s="158"/>
      <c r="E49" s="221">
        <v>0</v>
      </c>
      <c r="F49" s="364">
        <v>0</v>
      </c>
      <c r="G49" s="364">
        <v>0</v>
      </c>
      <c r="H49" s="159">
        <v>0</v>
      </c>
      <c r="I49" s="243">
        <f t="shared" si="0"/>
        <v>0</v>
      </c>
    </row>
    <row r="50" spans="2:9" ht="17.25">
      <c r="B50" s="162"/>
      <c r="C50" s="158" t="s">
        <v>313</v>
      </c>
      <c r="D50" s="158"/>
      <c r="E50" s="221">
        <v>4454</v>
      </c>
      <c r="F50" s="364">
        <v>0</v>
      </c>
      <c r="G50" s="364">
        <v>391</v>
      </c>
      <c r="H50" s="159">
        <v>0</v>
      </c>
      <c r="I50" s="243">
        <f t="shared" si="0"/>
        <v>4845</v>
      </c>
    </row>
    <row r="51" spans="2:9" ht="17.25">
      <c r="B51" s="162" t="s">
        <v>314</v>
      </c>
      <c r="C51" s="158"/>
      <c r="D51" s="158"/>
      <c r="E51" s="221">
        <v>0</v>
      </c>
      <c r="F51" s="364">
        <v>167764</v>
      </c>
      <c r="G51" s="364">
        <v>0</v>
      </c>
      <c r="H51" s="159">
        <v>0</v>
      </c>
      <c r="I51" s="243">
        <f t="shared" si="0"/>
        <v>167764</v>
      </c>
    </row>
    <row r="52" spans="2:9" ht="17.25">
      <c r="B52" s="162" t="s">
        <v>315</v>
      </c>
      <c r="C52" s="158"/>
      <c r="D52" s="158"/>
      <c r="E52" s="221">
        <v>488505</v>
      </c>
      <c r="F52" s="364">
        <v>0</v>
      </c>
      <c r="G52" s="364">
        <v>256209</v>
      </c>
      <c r="H52" s="159">
        <v>82347</v>
      </c>
      <c r="I52" s="243">
        <f t="shared" si="0"/>
        <v>827061</v>
      </c>
    </row>
    <row r="53" spans="2:9" ht="17.25">
      <c r="B53" s="153" t="s">
        <v>316</v>
      </c>
      <c r="C53" s="152"/>
      <c r="D53" s="152"/>
      <c r="E53" s="223"/>
      <c r="F53" s="366"/>
      <c r="G53" s="366"/>
      <c r="H53" s="163"/>
      <c r="I53" s="244">
        <f t="shared" si="0"/>
        <v>0</v>
      </c>
    </row>
    <row r="54" spans="2:9" ht="17.25">
      <c r="B54" s="162" t="s">
        <v>317</v>
      </c>
      <c r="C54" s="158"/>
      <c r="D54" s="158"/>
      <c r="E54" s="221">
        <v>-1249597</v>
      </c>
      <c r="F54" s="364">
        <v>-209970</v>
      </c>
      <c r="G54" s="364">
        <v>-135727</v>
      </c>
      <c r="H54" s="225">
        <v>-142667</v>
      </c>
      <c r="I54" s="243">
        <f t="shared" si="0"/>
        <v>-1737961</v>
      </c>
    </row>
    <row r="55" spans="2:9" ht="17.25">
      <c r="B55" s="153" t="s">
        <v>318</v>
      </c>
      <c r="C55" s="152"/>
      <c r="D55" s="152"/>
      <c r="E55" s="223"/>
      <c r="F55" s="366"/>
      <c r="G55" s="366"/>
      <c r="H55" s="226"/>
      <c r="I55" s="244">
        <f t="shared" si="0"/>
        <v>0</v>
      </c>
    </row>
    <row r="56" spans="2:9" ht="18" thickBot="1">
      <c r="B56" s="156"/>
      <c r="C56" s="151" t="s">
        <v>319</v>
      </c>
      <c r="D56" s="151"/>
      <c r="E56" s="227">
        <v>-1738102</v>
      </c>
      <c r="F56" s="368">
        <v>-42206</v>
      </c>
      <c r="G56" s="368">
        <v>-391936</v>
      </c>
      <c r="H56" s="164">
        <v>-225014</v>
      </c>
      <c r="I56" s="246">
        <f t="shared" si="0"/>
        <v>-2397258</v>
      </c>
    </row>
    <row r="57" spans="2:9" ht="17.25">
      <c r="B57" s="152"/>
      <c r="C57" s="152"/>
      <c r="D57" s="152"/>
      <c r="E57" s="152"/>
      <c r="F57" s="152"/>
      <c r="G57" s="152"/>
      <c r="H57" s="152"/>
      <c r="I57" s="152"/>
    </row>
  </sheetData>
  <printOptions/>
  <pageMargins left="0.75" right="0.75" top="1" bottom="1" header="0.512" footer="0.512"/>
  <pageSetup fitToHeight="1" fitToWidth="1"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2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65" customWidth="1"/>
    <col min="2" max="3" width="2.66015625" style="165" customWidth="1"/>
    <col min="4" max="4" width="26.66015625" style="165" customWidth="1"/>
    <col min="5" max="9" width="11.83203125" style="165" customWidth="1"/>
    <col min="10" max="10" width="1.66015625" style="165" customWidth="1"/>
    <col min="11" max="16384" width="8.66015625" style="165" customWidth="1"/>
  </cols>
  <sheetData>
    <row r="1" ht="17.25" customHeight="1">
      <c r="B1" s="312" t="s">
        <v>433</v>
      </c>
    </row>
    <row r="2" ht="17.25" customHeight="1">
      <c r="B2"/>
    </row>
    <row r="3" spans="2:9" ht="21.75" customHeight="1" thickBot="1">
      <c r="B3" s="166" t="s">
        <v>320</v>
      </c>
      <c r="C3" s="166"/>
      <c r="D3" s="166"/>
      <c r="E3" s="166"/>
      <c r="F3" s="166"/>
      <c r="G3" s="166"/>
      <c r="H3" s="166"/>
      <c r="I3" s="310" t="s">
        <v>439</v>
      </c>
    </row>
    <row r="4" spans="2:10" ht="21.75" customHeight="1">
      <c r="B4" s="168"/>
      <c r="E4" s="211"/>
      <c r="F4" s="360"/>
      <c r="G4" s="360"/>
      <c r="H4" s="169"/>
      <c r="I4" s="248"/>
      <c r="J4" s="168"/>
    </row>
    <row r="5" spans="2:10" ht="21.75" customHeight="1">
      <c r="B5" s="168"/>
      <c r="D5" s="165" t="s">
        <v>322</v>
      </c>
      <c r="E5" s="212"/>
      <c r="F5" s="361"/>
      <c r="G5" s="361"/>
      <c r="H5" s="169"/>
      <c r="I5" s="249"/>
      <c r="J5" s="168"/>
    </row>
    <row r="6" spans="2:10" ht="21.75" customHeight="1">
      <c r="B6" s="168"/>
      <c r="E6" s="215" t="s">
        <v>414</v>
      </c>
      <c r="F6" s="362" t="s">
        <v>454</v>
      </c>
      <c r="G6" s="362" t="s">
        <v>455</v>
      </c>
      <c r="H6" s="214" t="s">
        <v>456</v>
      </c>
      <c r="I6" s="250" t="s">
        <v>432</v>
      </c>
      <c r="J6" s="168"/>
    </row>
    <row r="7" spans="2:10" ht="21.75" customHeight="1">
      <c r="B7" s="168"/>
      <c r="C7" s="165" t="s">
        <v>194</v>
      </c>
      <c r="E7" s="212"/>
      <c r="F7" s="361"/>
      <c r="G7" s="361"/>
      <c r="H7" s="169"/>
      <c r="I7" s="249"/>
      <c r="J7" s="168"/>
    </row>
    <row r="8" spans="2:10" ht="21.75" customHeight="1" thickBot="1">
      <c r="B8" s="175"/>
      <c r="C8" s="166"/>
      <c r="D8" s="166"/>
      <c r="E8" s="213"/>
      <c r="F8" s="363"/>
      <c r="G8" s="363"/>
      <c r="H8" s="176">
        <v>244821</v>
      </c>
      <c r="I8" s="253"/>
      <c r="J8" s="168"/>
    </row>
    <row r="9" spans="2:10" ht="21.75" customHeight="1">
      <c r="B9" s="168" t="s">
        <v>323</v>
      </c>
      <c r="C9" s="179"/>
      <c r="D9" s="179"/>
      <c r="E9" s="229">
        <v>248199513</v>
      </c>
      <c r="F9" s="369">
        <v>36331370</v>
      </c>
      <c r="G9" s="369">
        <v>65538511</v>
      </c>
      <c r="H9" s="180">
        <v>6102108</v>
      </c>
      <c r="I9" s="254">
        <f>SUM(E9:H9)</f>
        <v>356171502</v>
      </c>
      <c r="J9" s="168"/>
    </row>
    <row r="10" spans="2:10" ht="21.75" customHeight="1">
      <c r="B10" s="168"/>
      <c r="C10" s="165" t="s">
        <v>325</v>
      </c>
      <c r="D10" s="184"/>
      <c r="E10" s="230">
        <v>238454095</v>
      </c>
      <c r="F10" s="370">
        <v>29735940</v>
      </c>
      <c r="G10" s="370">
        <v>55815215</v>
      </c>
      <c r="H10" s="185">
        <v>5446726</v>
      </c>
      <c r="I10" s="251">
        <f aca="true" t="shared" si="0" ref="I10:I62">SUM(E10:H10)</f>
        <v>329451976</v>
      </c>
      <c r="J10" s="168"/>
    </row>
    <row r="11" spans="2:10" ht="21.75" customHeight="1">
      <c r="B11" s="168"/>
      <c r="D11" s="184" t="s">
        <v>327</v>
      </c>
      <c r="E11" s="230">
        <v>3840052</v>
      </c>
      <c r="F11" s="370">
        <v>659982</v>
      </c>
      <c r="G11" s="370">
        <v>129259</v>
      </c>
      <c r="H11" s="185">
        <v>198382</v>
      </c>
      <c r="I11" s="255">
        <f t="shared" si="0"/>
        <v>4827675</v>
      </c>
      <c r="J11" s="168"/>
    </row>
    <row r="12" spans="2:10" ht="21.75" customHeight="1">
      <c r="B12" s="168"/>
      <c r="D12" s="184" t="s">
        <v>329</v>
      </c>
      <c r="E12" s="230">
        <v>252648259</v>
      </c>
      <c r="F12" s="370">
        <v>28550560</v>
      </c>
      <c r="G12" s="370">
        <v>56946662</v>
      </c>
      <c r="H12" s="185">
        <v>4386685</v>
      </c>
      <c r="I12" s="255">
        <f t="shared" si="0"/>
        <v>342532166</v>
      </c>
      <c r="J12" s="168"/>
    </row>
    <row r="13" spans="2:10" ht="21.75" customHeight="1">
      <c r="B13" s="168"/>
      <c r="D13" s="184" t="s">
        <v>331</v>
      </c>
      <c r="E13" s="230">
        <v>19943537</v>
      </c>
      <c r="F13" s="370">
        <v>1211844</v>
      </c>
      <c r="G13" s="370">
        <v>1557087</v>
      </c>
      <c r="H13" s="185">
        <v>231853</v>
      </c>
      <c r="I13" s="255">
        <f t="shared" si="0"/>
        <v>22944321</v>
      </c>
      <c r="J13" s="168"/>
    </row>
    <row r="14" spans="2:10" ht="21.75" customHeight="1">
      <c r="B14" s="168"/>
      <c r="D14" s="184" t="s">
        <v>333</v>
      </c>
      <c r="E14" s="230">
        <v>1909321</v>
      </c>
      <c r="F14" s="370">
        <v>1734122</v>
      </c>
      <c r="G14" s="370">
        <v>296381</v>
      </c>
      <c r="H14" s="185">
        <v>1093512</v>
      </c>
      <c r="I14" s="255">
        <f t="shared" si="0"/>
        <v>5033336</v>
      </c>
      <c r="J14" s="168"/>
    </row>
    <row r="15" spans="2:10" ht="21.75" customHeight="1">
      <c r="B15" s="168"/>
      <c r="C15" s="179"/>
      <c r="D15" s="179" t="s">
        <v>335</v>
      </c>
      <c r="E15" s="229"/>
      <c r="F15" s="369"/>
      <c r="G15" s="369"/>
      <c r="H15" s="180"/>
      <c r="I15" s="251">
        <f t="shared" si="0"/>
        <v>0</v>
      </c>
      <c r="J15" s="168"/>
    </row>
    <row r="16" spans="2:10" ht="21.75" customHeight="1">
      <c r="B16" s="168"/>
      <c r="C16" s="179" t="s">
        <v>337</v>
      </c>
      <c r="D16" s="179"/>
      <c r="E16" s="229">
        <v>9741404</v>
      </c>
      <c r="F16" s="369">
        <v>6545375</v>
      </c>
      <c r="G16" s="369">
        <v>8922802</v>
      </c>
      <c r="H16" s="180">
        <v>655382</v>
      </c>
      <c r="I16" s="256">
        <f t="shared" si="0"/>
        <v>25864963</v>
      </c>
      <c r="J16" s="168"/>
    </row>
    <row r="17" spans="2:10" ht="21.75" customHeight="1">
      <c r="B17" s="187"/>
      <c r="C17" s="179" t="s">
        <v>339</v>
      </c>
      <c r="D17" s="179"/>
      <c r="E17" s="229">
        <v>4014</v>
      </c>
      <c r="F17" s="369">
        <v>50055</v>
      </c>
      <c r="G17" s="369">
        <v>800494</v>
      </c>
      <c r="H17" s="180">
        <v>0</v>
      </c>
      <c r="I17" s="256">
        <f t="shared" si="0"/>
        <v>854563</v>
      </c>
      <c r="J17" s="168"/>
    </row>
    <row r="18" spans="2:10" ht="21.75" customHeight="1">
      <c r="B18" s="168" t="s">
        <v>341</v>
      </c>
      <c r="C18" s="179"/>
      <c r="D18" s="179"/>
      <c r="E18" s="229">
        <v>5471512</v>
      </c>
      <c r="F18" s="369">
        <v>1942817</v>
      </c>
      <c r="G18" s="369">
        <v>1253923</v>
      </c>
      <c r="H18" s="180">
        <v>862381</v>
      </c>
      <c r="I18" s="256">
        <f t="shared" si="0"/>
        <v>9530633</v>
      </c>
      <c r="J18" s="168"/>
    </row>
    <row r="19" spans="2:10" ht="21.75" customHeight="1">
      <c r="B19" s="168"/>
      <c r="C19" s="179" t="s">
        <v>343</v>
      </c>
      <c r="D19" s="179"/>
      <c r="E19" s="229">
        <v>4207604</v>
      </c>
      <c r="F19" s="369">
        <v>1725739</v>
      </c>
      <c r="G19" s="369">
        <v>767503</v>
      </c>
      <c r="H19" s="180">
        <v>778551</v>
      </c>
      <c r="I19" s="256">
        <f t="shared" si="0"/>
        <v>7479397</v>
      </c>
      <c r="J19" s="168"/>
    </row>
    <row r="20" spans="2:10" ht="21.75" customHeight="1">
      <c r="B20" s="168"/>
      <c r="C20" s="179" t="s">
        <v>345</v>
      </c>
      <c r="D20" s="179"/>
      <c r="E20" s="229">
        <v>824378</v>
      </c>
      <c r="F20" s="369">
        <v>216078</v>
      </c>
      <c r="G20" s="369">
        <v>486420</v>
      </c>
      <c r="H20" s="180">
        <v>69830</v>
      </c>
      <c r="I20" s="256">
        <f t="shared" si="0"/>
        <v>1596706</v>
      </c>
      <c r="J20" s="168"/>
    </row>
    <row r="21" spans="2:10" ht="21.75" customHeight="1">
      <c r="B21" s="168"/>
      <c r="C21" s="179" t="s">
        <v>348</v>
      </c>
      <c r="D21" s="179"/>
      <c r="E21" s="229">
        <v>0</v>
      </c>
      <c r="F21" s="369">
        <v>0</v>
      </c>
      <c r="G21" s="369">
        <v>0</v>
      </c>
      <c r="H21" s="180">
        <v>0</v>
      </c>
      <c r="I21" s="256">
        <f t="shared" si="0"/>
        <v>0</v>
      </c>
      <c r="J21" s="168"/>
    </row>
    <row r="22" spans="2:10" ht="21.75" customHeight="1">
      <c r="B22" s="187"/>
      <c r="C22" s="179" t="s">
        <v>350</v>
      </c>
      <c r="D22" s="179"/>
      <c r="E22" s="229">
        <v>0</v>
      </c>
      <c r="F22" s="369">
        <v>0</v>
      </c>
      <c r="G22" s="369">
        <v>0</v>
      </c>
      <c r="H22" s="180">
        <v>0</v>
      </c>
      <c r="I22" s="256">
        <f t="shared" si="0"/>
        <v>0</v>
      </c>
      <c r="J22" s="168"/>
    </row>
    <row r="23" spans="2:10" ht="21.75" customHeight="1">
      <c r="B23" s="187" t="s">
        <v>353</v>
      </c>
      <c r="C23" s="179"/>
      <c r="D23" s="179"/>
      <c r="E23" s="229">
        <v>0</v>
      </c>
      <c r="F23" s="369">
        <v>0</v>
      </c>
      <c r="G23" s="369">
        <v>0</v>
      </c>
      <c r="H23" s="180">
        <v>0</v>
      </c>
      <c r="I23" s="256">
        <f t="shared" si="0"/>
        <v>0</v>
      </c>
      <c r="J23" s="168"/>
    </row>
    <row r="24" spans="2:10" ht="21.75" customHeight="1">
      <c r="B24" s="187" t="s">
        <v>355</v>
      </c>
      <c r="C24" s="179"/>
      <c r="D24" s="179"/>
      <c r="E24" s="229">
        <v>253671025</v>
      </c>
      <c r="F24" s="369">
        <v>38274187</v>
      </c>
      <c r="G24" s="369">
        <v>66792434</v>
      </c>
      <c r="H24" s="180">
        <v>6964489</v>
      </c>
      <c r="I24" s="256">
        <f t="shared" si="0"/>
        <v>365702135</v>
      </c>
      <c r="J24" s="168"/>
    </row>
    <row r="25" spans="2:10" ht="21.75" customHeight="1">
      <c r="B25" s="168" t="s">
        <v>357</v>
      </c>
      <c r="C25" s="179"/>
      <c r="D25" s="179"/>
      <c r="E25" s="229">
        <v>57921</v>
      </c>
      <c r="F25" s="369">
        <v>2459</v>
      </c>
      <c r="G25" s="369">
        <v>10334</v>
      </c>
      <c r="H25" s="180">
        <v>0</v>
      </c>
      <c r="I25" s="256">
        <f t="shared" si="0"/>
        <v>70714</v>
      </c>
      <c r="J25" s="168"/>
    </row>
    <row r="26" spans="2:10" ht="21.75" customHeight="1">
      <c r="B26" s="168"/>
      <c r="C26" s="179" t="s">
        <v>359</v>
      </c>
      <c r="D26" s="179"/>
      <c r="E26" s="229">
        <v>0</v>
      </c>
      <c r="F26" s="369">
        <v>0</v>
      </c>
      <c r="G26" s="369">
        <v>0</v>
      </c>
      <c r="H26" s="180">
        <v>0</v>
      </c>
      <c r="I26" s="256">
        <f t="shared" si="0"/>
        <v>0</v>
      </c>
      <c r="J26" s="168"/>
    </row>
    <row r="27" spans="2:10" ht="21.75" customHeight="1">
      <c r="B27" s="168"/>
      <c r="C27" s="179" t="s">
        <v>361</v>
      </c>
      <c r="D27" s="179"/>
      <c r="E27" s="229">
        <v>0</v>
      </c>
      <c r="F27" s="369">
        <v>0</v>
      </c>
      <c r="G27" s="369">
        <v>0</v>
      </c>
      <c r="H27" s="180">
        <v>0</v>
      </c>
      <c r="I27" s="256">
        <f t="shared" si="0"/>
        <v>0</v>
      </c>
      <c r="J27" s="168"/>
    </row>
    <row r="28" spans="2:10" ht="21.75" customHeight="1">
      <c r="B28" s="168"/>
      <c r="C28" s="179" t="s">
        <v>364</v>
      </c>
      <c r="D28" s="179"/>
      <c r="E28" s="229">
        <v>0</v>
      </c>
      <c r="F28" s="369">
        <v>0</v>
      </c>
      <c r="G28" s="369">
        <v>0</v>
      </c>
      <c r="H28" s="180">
        <v>0</v>
      </c>
      <c r="I28" s="256">
        <f t="shared" si="0"/>
        <v>0</v>
      </c>
      <c r="J28" s="168"/>
    </row>
    <row r="29" spans="2:10" ht="21.75" customHeight="1">
      <c r="B29" s="168"/>
      <c r="C29" s="179" t="s">
        <v>366</v>
      </c>
      <c r="D29" s="179"/>
      <c r="E29" s="229">
        <v>57921</v>
      </c>
      <c r="F29" s="369">
        <v>2459</v>
      </c>
      <c r="G29" s="369">
        <v>10334</v>
      </c>
      <c r="H29" s="180">
        <v>0</v>
      </c>
      <c r="I29" s="256">
        <f t="shared" si="0"/>
        <v>70714</v>
      </c>
      <c r="J29" s="168"/>
    </row>
    <row r="30" spans="2:10" ht="21.75" customHeight="1">
      <c r="B30" s="187"/>
      <c r="C30" s="179" t="s">
        <v>368</v>
      </c>
      <c r="D30" s="179"/>
      <c r="E30" s="229">
        <v>0</v>
      </c>
      <c r="F30" s="369">
        <v>0</v>
      </c>
      <c r="G30" s="369">
        <v>0</v>
      </c>
      <c r="H30" s="180">
        <v>0</v>
      </c>
      <c r="I30" s="256">
        <f t="shared" si="0"/>
        <v>0</v>
      </c>
      <c r="J30" s="168"/>
    </row>
    <row r="31" spans="2:10" ht="21.75" customHeight="1">
      <c r="B31" s="168" t="s">
        <v>370</v>
      </c>
      <c r="C31" s="179"/>
      <c r="D31" s="179"/>
      <c r="E31" s="229">
        <v>4693094</v>
      </c>
      <c r="F31" s="369">
        <v>1314761</v>
      </c>
      <c r="G31" s="369">
        <v>863553</v>
      </c>
      <c r="H31" s="180">
        <v>683758</v>
      </c>
      <c r="I31" s="256">
        <f t="shared" si="0"/>
        <v>7555166</v>
      </c>
      <c r="J31" s="168"/>
    </row>
    <row r="32" spans="2:10" ht="21.75" customHeight="1">
      <c r="B32" s="168"/>
      <c r="C32" s="179" t="s">
        <v>373</v>
      </c>
      <c r="D32" s="179"/>
      <c r="E32" s="229">
        <v>0</v>
      </c>
      <c r="F32" s="369">
        <v>0</v>
      </c>
      <c r="G32" s="369">
        <v>0</v>
      </c>
      <c r="H32" s="180">
        <v>0</v>
      </c>
      <c r="I32" s="256">
        <f t="shared" si="0"/>
        <v>0</v>
      </c>
      <c r="J32" s="168"/>
    </row>
    <row r="33" spans="2:10" ht="21.75" customHeight="1">
      <c r="B33" s="168"/>
      <c r="C33" s="179" t="s">
        <v>376</v>
      </c>
      <c r="D33" s="179"/>
      <c r="E33" s="229">
        <v>4681962</v>
      </c>
      <c r="F33" s="369">
        <v>1313756</v>
      </c>
      <c r="G33" s="369">
        <v>863431</v>
      </c>
      <c r="H33" s="180">
        <v>677508</v>
      </c>
      <c r="I33" s="256">
        <f t="shared" si="0"/>
        <v>7536657</v>
      </c>
      <c r="J33" s="168"/>
    </row>
    <row r="34" spans="2:10" ht="21.75" customHeight="1">
      <c r="B34" s="187"/>
      <c r="C34" s="179" t="s">
        <v>379</v>
      </c>
      <c r="D34" s="179"/>
      <c r="E34" s="229">
        <v>11132</v>
      </c>
      <c r="F34" s="369">
        <v>1005</v>
      </c>
      <c r="G34" s="369">
        <v>122</v>
      </c>
      <c r="H34" s="180">
        <v>6250</v>
      </c>
      <c r="I34" s="256">
        <f t="shared" si="0"/>
        <v>18509</v>
      </c>
      <c r="J34" s="168"/>
    </row>
    <row r="35" spans="2:10" ht="21.75" customHeight="1">
      <c r="B35" s="187" t="s">
        <v>382</v>
      </c>
      <c r="C35" s="179"/>
      <c r="D35" s="179"/>
      <c r="E35" s="229">
        <v>4751015</v>
      </c>
      <c r="F35" s="369">
        <v>1317220</v>
      </c>
      <c r="G35" s="369">
        <v>873887</v>
      </c>
      <c r="H35" s="180">
        <v>683758</v>
      </c>
      <c r="I35" s="256">
        <f t="shared" si="0"/>
        <v>7625880</v>
      </c>
      <c r="J35" s="168"/>
    </row>
    <row r="36" spans="2:10" ht="21.75" customHeight="1">
      <c r="B36" s="168" t="s">
        <v>385</v>
      </c>
      <c r="C36" s="179"/>
      <c r="D36" s="179"/>
      <c r="E36" s="229">
        <v>129674765</v>
      </c>
      <c r="F36" s="369">
        <v>25449007</v>
      </c>
      <c r="G36" s="369">
        <v>45061451</v>
      </c>
      <c r="H36" s="180">
        <v>3566226</v>
      </c>
      <c r="I36" s="256">
        <f t="shared" si="0"/>
        <v>203751449</v>
      </c>
      <c r="J36" s="168"/>
    </row>
    <row r="37" spans="2:10" ht="21.75" customHeight="1">
      <c r="B37" s="168"/>
      <c r="C37" s="165" t="s">
        <v>387</v>
      </c>
      <c r="D37" s="184"/>
      <c r="E37" s="230">
        <v>29175059</v>
      </c>
      <c r="F37" s="370">
        <v>5079436</v>
      </c>
      <c r="G37" s="370">
        <v>3920081</v>
      </c>
      <c r="H37" s="185">
        <v>33315</v>
      </c>
      <c r="I37" s="251">
        <f t="shared" si="0"/>
        <v>38207891</v>
      </c>
      <c r="J37" s="168"/>
    </row>
    <row r="38" spans="2:10" ht="21.75" customHeight="1">
      <c r="B38" s="168"/>
      <c r="D38" s="184" t="s">
        <v>389</v>
      </c>
      <c r="E38" s="230">
        <v>28714405</v>
      </c>
      <c r="F38" s="370">
        <v>4986205</v>
      </c>
      <c r="G38" s="370">
        <v>3920081</v>
      </c>
      <c r="H38" s="185">
        <v>33315</v>
      </c>
      <c r="I38" s="255">
        <f t="shared" si="0"/>
        <v>37654006</v>
      </c>
      <c r="J38" s="168"/>
    </row>
    <row r="39" spans="2:10" ht="21.75" customHeight="1">
      <c r="B39" s="168"/>
      <c r="D39" s="184" t="s">
        <v>390</v>
      </c>
      <c r="E39" s="230">
        <v>0</v>
      </c>
      <c r="F39" s="370">
        <v>0</v>
      </c>
      <c r="G39" s="370">
        <v>0</v>
      </c>
      <c r="H39" s="185">
        <v>0</v>
      </c>
      <c r="I39" s="255">
        <f t="shared" si="0"/>
        <v>0</v>
      </c>
      <c r="J39" s="168"/>
    </row>
    <row r="40" spans="2:10" ht="21.75" customHeight="1">
      <c r="B40" s="168"/>
      <c r="D40" s="184" t="s">
        <v>391</v>
      </c>
      <c r="E40" s="230">
        <v>460654</v>
      </c>
      <c r="F40" s="370">
        <v>93231</v>
      </c>
      <c r="G40" s="370">
        <v>0</v>
      </c>
      <c r="H40" s="185">
        <v>0</v>
      </c>
      <c r="I40" s="255">
        <f t="shared" si="0"/>
        <v>553885</v>
      </c>
      <c r="J40" s="168"/>
    </row>
    <row r="41" spans="2:10" ht="21.75" customHeight="1">
      <c r="B41" s="168"/>
      <c r="C41" s="179"/>
      <c r="D41" s="179" t="s">
        <v>392</v>
      </c>
      <c r="E41" s="229">
        <v>0</v>
      </c>
      <c r="F41" s="369">
        <v>0</v>
      </c>
      <c r="G41" s="369">
        <v>0</v>
      </c>
      <c r="H41" s="180">
        <v>0</v>
      </c>
      <c r="I41" s="257">
        <f t="shared" si="0"/>
        <v>0</v>
      </c>
      <c r="J41" s="168"/>
    </row>
    <row r="42" spans="2:10" ht="21.75" customHeight="1">
      <c r="B42" s="168"/>
      <c r="C42" s="165" t="s">
        <v>393</v>
      </c>
      <c r="D42" s="184"/>
      <c r="E42" s="230">
        <v>100499706</v>
      </c>
      <c r="F42" s="370">
        <v>20369571</v>
      </c>
      <c r="G42" s="370">
        <v>41141370</v>
      </c>
      <c r="H42" s="185">
        <v>3532911</v>
      </c>
      <c r="I42" s="251">
        <f t="shared" si="0"/>
        <v>165543558</v>
      </c>
      <c r="J42" s="168"/>
    </row>
    <row r="43" spans="2:10" ht="21.75" customHeight="1">
      <c r="B43" s="168"/>
      <c r="D43" s="184" t="s">
        <v>394</v>
      </c>
      <c r="E43" s="230">
        <v>100499706</v>
      </c>
      <c r="F43" s="370">
        <v>20369571</v>
      </c>
      <c r="G43" s="370">
        <v>41141370</v>
      </c>
      <c r="H43" s="185">
        <v>3532911</v>
      </c>
      <c r="I43" s="255">
        <f t="shared" si="0"/>
        <v>165543558</v>
      </c>
      <c r="J43" s="168"/>
    </row>
    <row r="44" spans="2:10" ht="21.75" customHeight="1">
      <c r="B44" s="187"/>
      <c r="C44" s="179"/>
      <c r="D44" s="179" t="s">
        <v>395</v>
      </c>
      <c r="E44" s="229">
        <v>0</v>
      </c>
      <c r="F44" s="369">
        <v>0</v>
      </c>
      <c r="G44" s="369">
        <v>0</v>
      </c>
      <c r="H44" s="180">
        <v>0</v>
      </c>
      <c r="I44" s="257">
        <f t="shared" si="0"/>
        <v>0</v>
      </c>
      <c r="J44" s="168"/>
    </row>
    <row r="45" spans="2:10" ht="21.75" customHeight="1">
      <c r="B45" s="168" t="s">
        <v>396</v>
      </c>
      <c r="C45" s="179"/>
      <c r="D45" s="179"/>
      <c r="E45" s="229">
        <v>119245245</v>
      </c>
      <c r="F45" s="369">
        <v>11507960</v>
      </c>
      <c r="G45" s="369">
        <v>20857096</v>
      </c>
      <c r="H45" s="180">
        <v>2714505</v>
      </c>
      <c r="I45" s="258">
        <f t="shared" si="0"/>
        <v>154324806</v>
      </c>
      <c r="J45" s="168"/>
    </row>
    <row r="46" spans="2:10" ht="21.75" customHeight="1">
      <c r="B46" s="168"/>
      <c r="C46" s="165" t="s">
        <v>397</v>
      </c>
      <c r="D46" s="184"/>
      <c r="E46" s="230">
        <v>120983347</v>
      </c>
      <c r="F46" s="370">
        <v>11550166</v>
      </c>
      <c r="G46" s="370">
        <v>21249032</v>
      </c>
      <c r="H46" s="185">
        <v>2939519</v>
      </c>
      <c r="I46" s="251">
        <f t="shared" si="0"/>
        <v>156722064</v>
      </c>
      <c r="J46" s="168"/>
    </row>
    <row r="47" spans="2:10" ht="21.75" customHeight="1">
      <c r="B47" s="168"/>
      <c r="D47" s="184" t="s">
        <v>398</v>
      </c>
      <c r="E47" s="230">
        <v>98806120</v>
      </c>
      <c r="F47" s="370">
        <v>9032828</v>
      </c>
      <c r="G47" s="370">
        <v>16704075</v>
      </c>
      <c r="H47" s="185">
        <v>2108241</v>
      </c>
      <c r="I47" s="255">
        <f t="shared" si="0"/>
        <v>126651264</v>
      </c>
      <c r="J47" s="168"/>
    </row>
    <row r="48" spans="2:10" ht="21.75" customHeight="1">
      <c r="B48" s="168"/>
      <c r="D48" s="184" t="s">
        <v>399</v>
      </c>
      <c r="E48" s="230">
        <v>456594</v>
      </c>
      <c r="F48" s="370">
        <v>29133</v>
      </c>
      <c r="G48" s="370">
        <v>206625</v>
      </c>
      <c r="H48" s="185">
        <v>32995</v>
      </c>
      <c r="I48" s="255">
        <f t="shared" si="0"/>
        <v>725347</v>
      </c>
      <c r="J48" s="168"/>
    </row>
    <row r="49" spans="2:10" ht="21.75" customHeight="1">
      <c r="B49" s="168"/>
      <c r="D49" s="184" t="s">
        <v>400</v>
      </c>
      <c r="E49" s="230">
        <v>3506255</v>
      </c>
      <c r="F49" s="370">
        <v>1213113</v>
      </c>
      <c r="G49" s="370">
        <v>7358</v>
      </c>
      <c r="H49" s="185">
        <v>237419</v>
      </c>
      <c r="I49" s="255">
        <f t="shared" si="0"/>
        <v>4964145</v>
      </c>
      <c r="J49" s="168"/>
    </row>
    <row r="50" spans="2:10" ht="21.75" customHeight="1">
      <c r="B50" s="168"/>
      <c r="D50" s="184" t="s">
        <v>401</v>
      </c>
      <c r="E50" s="230">
        <v>0</v>
      </c>
      <c r="F50" s="370">
        <v>0</v>
      </c>
      <c r="G50" s="370">
        <v>0</v>
      </c>
      <c r="H50" s="185">
        <v>0</v>
      </c>
      <c r="I50" s="255">
        <f t="shared" si="0"/>
        <v>0</v>
      </c>
      <c r="J50" s="168"/>
    </row>
    <row r="51" spans="2:10" ht="21.75" customHeight="1">
      <c r="B51" s="168"/>
      <c r="C51" s="179"/>
      <c r="D51" s="179" t="s">
        <v>402</v>
      </c>
      <c r="E51" s="229">
        <v>18214378</v>
      </c>
      <c r="F51" s="369">
        <v>1275092</v>
      </c>
      <c r="G51" s="369">
        <v>4330974</v>
      </c>
      <c r="H51" s="180">
        <v>560864</v>
      </c>
      <c r="I51" s="257">
        <f t="shared" si="0"/>
        <v>24381308</v>
      </c>
      <c r="J51" s="168"/>
    </row>
    <row r="52" spans="2:10" ht="21.75" customHeight="1">
      <c r="B52" s="168"/>
      <c r="C52" s="165" t="s">
        <v>403</v>
      </c>
      <c r="D52" s="184"/>
      <c r="E52" s="230">
        <v>-1738102</v>
      </c>
      <c r="F52" s="370">
        <v>-42206</v>
      </c>
      <c r="G52" s="370">
        <v>-391936</v>
      </c>
      <c r="H52" s="185">
        <v>-225014</v>
      </c>
      <c r="I52" s="251">
        <f t="shared" si="0"/>
        <v>-2397258</v>
      </c>
      <c r="J52" s="168"/>
    </row>
    <row r="53" spans="2:10" ht="21.75" customHeight="1">
      <c r="B53" s="168"/>
      <c r="D53" s="184" t="s">
        <v>404</v>
      </c>
      <c r="E53" s="230">
        <v>0</v>
      </c>
      <c r="F53" s="370">
        <v>0</v>
      </c>
      <c r="G53" s="370">
        <v>0</v>
      </c>
      <c r="H53" s="185">
        <v>0</v>
      </c>
      <c r="I53" s="255">
        <f t="shared" si="0"/>
        <v>0</v>
      </c>
      <c r="J53" s="168"/>
    </row>
    <row r="54" spans="2:10" ht="21.75" customHeight="1">
      <c r="B54" s="168"/>
      <c r="D54" s="184" t="s">
        <v>405</v>
      </c>
      <c r="E54" s="230">
        <v>0</v>
      </c>
      <c r="F54" s="370">
        <v>0</v>
      </c>
      <c r="G54" s="370">
        <v>0</v>
      </c>
      <c r="H54" s="185">
        <v>0</v>
      </c>
      <c r="I54" s="255">
        <f t="shared" si="0"/>
        <v>0</v>
      </c>
      <c r="J54" s="168"/>
    </row>
    <row r="55" spans="2:10" ht="21.75" customHeight="1">
      <c r="B55" s="168"/>
      <c r="D55" s="184" t="s">
        <v>406</v>
      </c>
      <c r="E55" s="230">
        <v>0</v>
      </c>
      <c r="F55" s="370">
        <v>0</v>
      </c>
      <c r="G55" s="370">
        <v>0</v>
      </c>
      <c r="H55" s="185">
        <v>0</v>
      </c>
      <c r="I55" s="255">
        <f t="shared" si="0"/>
        <v>0</v>
      </c>
      <c r="J55" s="168"/>
    </row>
    <row r="56" spans="2:10" ht="21.75" customHeight="1">
      <c r="B56" s="168"/>
      <c r="D56" s="184" t="s">
        <v>407</v>
      </c>
      <c r="E56" s="230">
        <v>0</v>
      </c>
      <c r="F56" s="370">
        <v>0</v>
      </c>
      <c r="G56" s="370">
        <v>0</v>
      </c>
      <c r="H56" s="185">
        <v>0</v>
      </c>
      <c r="I56" s="255">
        <f t="shared" si="0"/>
        <v>0</v>
      </c>
      <c r="J56" s="168"/>
    </row>
    <row r="57" spans="2:10" ht="21.75" customHeight="1">
      <c r="B57" s="168"/>
      <c r="D57" s="184" t="s">
        <v>408</v>
      </c>
      <c r="E57" s="230">
        <v>0</v>
      </c>
      <c r="F57" s="370">
        <v>0</v>
      </c>
      <c r="G57" s="370">
        <v>0</v>
      </c>
      <c r="H57" s="185">
        <v>0</v>
      </c>
      <c r="I57" s="255">
        <f t="shared" si="0"/>
        <v>0</v>
      </c>
      <c r="J57" s="168"/>
    </row>
    <row r="58" spans="2:10" ht="21.75" customHeight="1">
      <c r="B58" s="187"/>
      <c r="C58" s="179"/>
      <c r="D58" s="179" t="s">
        <v>409</v>
      </c>
      <c r="E58" s="229">
        <v>1738102</v>
      </c>
      <c r="F58" s="369">
        <v>42206</v>
      </c>
      <c r="G58" s="369">
        <v>391936</v>
      </c>
      <c r="H58" s="180">
        <v>225014</v>
      </c>
      <c r="I58" s="257">
        <f t="shared" si="0"/>
        <v>2397258</v>
      </c>
      <c r="J58" s="168"/>
    </row>
    <row r="59" spans="2:10" ht="21.75" customHeight="1">
      <c r="B59" s="187" t="s">
        <v>410</v>
      </c>
      <c r="C59" s="179"/>
      <c r="D59" s="179"/>
      <c r="E59" s="229">
        <v>248920010</v>
      </c>
      <c r="F59" s="369">
        <v>36956967</v>
      </c>
      <c r="G59" s="369">
        <v>65918547</v>
      </c>
      <c r="H59" s="180">
        <v>6280731</v>
      </c>
      <c r="I59" s="259">
        <f t="shared" si="0"/>
        <v>358076255</v>
      </c>
      <c r="J59" s="168"/>
    </row>
    <row r="60" spans="2:10" ht="21.75" customHeight="1">
      <c r="B60" s="187" t="s">
        <v>411</v>
      </c>
      <c r="C60" s="179"/>
      <c r="D60" s="179"/>
      <c r="E60" s="229">
        <v>253671025</v>
      </c>
      <c r="F60" s="369">
        <v>38274187</v>
      </c>
      <c r="G60" s="369">
        <v>66792434</v>
      </c>
      <c r="H60" s="180">
        <v>6964489</v>
      </c>
      <c r="I60" s="259">
        <f t="shared" si="0"/>
        <v>365702135</v>
      </c>
      <c r="J60" s="168"/>
    </row>
    <row r="61" spans="2:10" ht="21.75" customHeight="1">
      <c r="B61" s="187" t="s">
        <v>412</v>
      </c>
      <c r="C61" s="179"/>
      <c r="D61" s="179"/>
      <c r="E61" s="229">
        <v>0</v>
      </c>
      <c r="F61" s="369">
        <v>0</v>
      </c>
      <c r="G61" s="369">
        <v>0</v>
      </c>
      <c r="H61" s="231">
        <v>0</v>
      </c>
      <c r="I61" s="260">
        <f t="shared" si="0"/>
        <v>0</v>
      </c>
      <c r="J61" s="168"/>
    </row>
    <row r="62" spans="2:10" ht="21.75" customHeight="1" thickBot="1">
      <c r="B62" s="175" t="s">
        <v>413</v>
      </c>
      <c r="C62" s="166"/>
      <c r="D62" s="166"/>
      <c r="E62" s="232">
        <v>0</v>
      </c>
      <c r="F62" s="371">
        <v>0</v>
      </c>
      <c r="G62" s="371">
        <v>0</v>
      </c>
      <c r="H62" s="233">
        <v>0</v>
      </c>
      <c r="I62" s="252">
        <f t="shared" si="0"/>
        <v>0</v>
      </c>
      <c r="J62" s="168"/>
    </row>
  </sheetData>
  <printOptions/>
  <pageMargins left="0.75" right="0.75" top="1" bottom="1" header="0.512" footer="0.51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65" customWidth="1"/>
    <col min="2" max="3" width="4.66015625" style="165" customWidth="1"/>
    <col min="4" max="4" width="22.66015625" style="165" customWidth="1"/>
    <col min="5" max="9" width="11.66015625" style="165" customWidth="1"/>
    <col min="10" max="10" width="2.16015625" style="165" customWidth="1"/>
    <col min="11" max="16384" width="8.66015625" style="165" customWidth="1"/>
  </cols>
  <sheetData>
    <row r="1" ht="17.25" customHeight="1">
      <c r="B1" s="314" t="s">
        <v>433</v>
      </c>
    </row>
    <row r="2" ht="17.25" customHeight="1">
      <c r="B2" s="272"/>
    </row>
    <row r="3" spans="2:9" ht="21.75" customHeight="1" thickBot="1">
      <c r="B3" s="167" t="s">
        <v>321</v>
      </c>
      <c r="C3" s="167"/>
      <c r="D3" s="167"/>
      <c r="E3" s="167"/>
      <c r="F3" s="167"/>
      <c r="G3" s="167"/>
      <c r="H3" s="167"/>
      <c r="I3" s="310" t="s">
        <v>439</v>
      </c>
    </row>
    <row r="4" spans="2:10" ht="21.75" customHeight="1">
      <c r="B4" s="170"/>
      <c r="C4" s="171"/>
      <c r="D4" s="171"/>
      <c r="E4" s="216"/>
      <c r="F4" s="372"/>
      <c r="G4" s="372"/>
      <c r="H4" s="172"/>
      <c r="I4" s="262"/>
      <c r="J4" s="171"/>
    </row>
    <row r="5" spans="2:10" ht="21.75" customHeight="1">
      <c r="B5" s="170"/>
      <c r="C5" s="171" t="s">
        <v>322</v>
      </c>
      <c r="D5" s="171"/>
      <c r="E5" s="217"/>
      <c r="F5" s="373"/>
      <c r="G5" s="373"/>
      <c r="H5" s="173"/>
      <c r="I5" s="263"/>
      <c r="J5" s="174"/>
    </row>
    <row r="6" spans="2:10" ht="21.75" customHeight="1">
      <c r="B6" s="170"/>
      <c r="C6" s="171"/>
      <c r="D6" s="171"/>
      <c r="E6" s="220" t="s">
        <v>414</v>
      </c>
      <c r="F6" s="374" t="s">
        <v>454</v>
      </c>
      <c r="G6" s="374" t="s">
        <v>455</v>
      </c>
      <c r="H6" s="219" t="s">
        <v>456</v>
      </c>
      <c r="I6" s="264" t="s">
        <v>432</v>
      </c>
      <c r="J6" s="174"/>
    </row>
    <row r="7" spans="2:10" ht="21.75" customHeight="1">
      <c r="B7" s="170"/>
      <c r="C7" s="171" t="s">
        <v>194</v>
      </c>
      <c r="D7" s="171"/>
      <c r="E7" s="217"/>
      <c r="F7" s="373"/>
      <c r="G7" s="373"/>
      <c r="H7" s="173"/>
      <c r="I7" s="263"/>
      <c r="J7" s="174"/>
    </row>
    <row r="8" spans="2:10" ht="21.75" customHeight="1" thickBot="1">
      <c r="B8" s="177"/>
      <c r="C8" s="167"/>
      <c r="D8" s="167"/>
      <c r="E8" s="218"/>
      <c r="F8" s="375"/>
      <c r="G8" s="375"/>
      <c r="H8" s="178">
        <v>244821</v>
      </c>
      <c r="I8" s="267"/>
      <c r="J8" s="174"/>
    </row>
    <row r="9" spans="2:10" ht="21.75" customHeight="1">
      <c r="B9" s="170"/>
      <c r="C9" s="181" t="s">
        <v>324</v>
      </c>
      <c r="D9" s="182"/>
      <c r="E9" s="234">
        <v>3227200</v>
      </c>
      <c r="F9" s="376">
        <v>2160400</v>
      </c>
      <c r="G9" s="376">
        <v>1936000</v>
      </c>
      <c r="H9" s="183">
        <v>574300</v>
      </c>
      <c r="I9" s="265">
        <f>SUM(E9:H9)</f>
        <v>7897900</v>
      </c>
      <c r="J9" s="174"/>
    </row>
    <row r="10" spans="2:10" ht="21.75" customHeight="1">
      <c r="B10" s="186" t="s">
        <v>200</v>
      </c>
      <c r="C10" s="181" t="s">
        <v>326</v>
      </c>
      <c r="D10" s="182"/>
      <c r="E10" s="234">
        <v>0</v>
      </c>
      <c r="F10" s="376">
        <v>93231</v>
      </c>
      <c r="G10" s="376">
        <v>0</v>
      </c>
      <c r="H10" s="183">
        <v>0</v>
      </c>
      <c r="I10" s="268">
        <f aca="true" t="shared" si="0" ref="I10:I37">SUM(E10:H10)</f>
        <v>93231</v>
      </c>
      <c r="J10" s="174"/>
    </row>
    <row r="11" spans="2:10" ht="21.75" customHeight="1">
      <c r="B11" s="170"/>
      <c r="C11" s="181" t="s">
        <v>328</v>
      </c>
      <c r="D11" s="182"/>
      <c r="E11" s="234">
        <v>0</v>
      </c>
      <c r="F11" s="376">
        <v>0</v>
      </c>
      <c r="G11" s="376">
        <v>0</v>
      </c>
      <c r="H11" s="183">
        <v>0</v>
      </c>
      <c r="I11" s="268">
        <f t="shared" si="0"/>
        <v>0</v>
      </c>
      <c r="J11" s="174"/>
    </row>
    <row r="12" spans="2:10" ht="21.75" customHeight="1">
      <c r="B12" s="186" t="s">
        <v>235</v>
      </c>
      <c r="C12" s="181" t="s">
        <v>330</v>
      </c>
      <c r="D12" s="182"/>
      <c r="E12" s="234">
        <v>0</v>
      </c>
      <c r="F12" s="376">
        <v>0</v>
      </c>
      <c r="G12" s="376">
        <v>0</v>
      </c>
      <c r="H12" s="183">
        <v>0</v>
      </c>
      <c r="I12" s="268">
        <f t="shared" si="0"/>
        <v>0</v>
      </c>
      <c r="J12" s="174"/>
    </row>
    <row r="13" spans="2:10" ht="21.75" customHeight="1">
      <c r="B13" s="170"/>
      <c r="C13" s="181" t="s">
        <v>332</v>
      </c>
      <c r="D13" s="182"/>
      <c r="E13" s="234">
        <v>1009814</v>
      </c>
      <c r="F13" s="376">
        <v>160538</v>
      </c>
      <c r="G13" s="376">
        <v>459479</v>
      </c>
      <c r="H13" s="183">
        <v>71628</v>
      </c>
      <c r="I13" s="268">
        <f t="shared" si="0"/>
        <v>1701459</v>
      </c>
      <c r="J13" s="174"/>
    </row>
    <row r="14" spans="2:10" ht="21.75" customHeight="1">
      <c r="B14" s="186" t="s">
        <v>239</v>
      </c>
      <c r="C14" s="181" t="s">
        <v>334</v>
      </c>
      <c r="D14" s="182"/>
      <c r="E14" s="234">
        <v>81</v>
      </c>
      <c r="F14" s="376">
        <v>0</v>
      </c>
      <c r="G14" s="376">
        <v>0</v>
      </c>
      <c r="H14" s="183">
        <v>0</v>
      </c>
      <c r="I14" s="268">
        <f t="shared" si="0"/>
        <v>81</v>
      </c>
      <c r="J14" s="174"/>
    </row>
    <row r="15" spans="2:10" ht="21.75" customHeight="1">
      <c r="B15" s="170"/>
      <c r="C15" s="181" t="s">
        <v>336</v>
      </c>
      <c r="D15" s="182"/>
      <c r="E15" s="234">
        <v>2904210</v>
      </c>
      <c r="F15" s="376">
        <v>1138807</v>
      </c>
      <c r="G15" s="376">
        <v>757850</v>
      </c>
      <c r="H15" s="183">
        <v>475250</v>
      </c>
      <c r="I15" s="268">
        <f t="shared" si="0"/>
        <v>5276117</v>
      </c>
      <c r="J15" s="174"/>
    </row>
    <row r="16" spans="2:10" ht="21.75" customHeight="1">
      <c r="B16" s="186" t="s">
        <v>215</v>
      </c>
      <c r="C16" s="181" t="s">
        <v>338</v>
      </c>
      <c r="D16" s="182"/>
      <c r="E16" s="234">
        <v>150492</v>
      </c>
      <c r="F16" s="376">
        <v>0</v>
      </c>
      <c r="G16" s="376">
        <v>85156</v>
      </c>
      <c r="H16" s="183">
        <v>0</v>
      </c>
      <c r="I16" s="268">
        <f t="shared" si="0"/>
        <v>235648</v>
      </c>
      <c r="J16" s="174"/>
    </row>
    <row r="17" spans="2:10" ht="21.75" customHeight="1">
      <c r="B17" s="170"/>
      <c r="C17" s="181" t="s">
        <v>340</v>
      </c>
      <c r="D17" s="182"/>
      <c r="E17" s="234">
        <v>125657</v>
      </c>
      <c r="F17" s="376">
        <v>842524</v>
      </c>
      <c r="G17" s="376">
        <v>279038</v>
      </c>
      <c r="H17" s="183">
        <v>3770</v>
      </c>
      <c r="I17" s="268">
        <f t="shared" si="0"/>
        <v>1250989</v>
      </c>
      <c r="J17" s="174"/>
    </row>
    <row r="18" spans="2:10" ht="21.75" customHeight="1">
      <c r="B18" s="186" t="s">
        <v>206</v>
      </c>
      <c r="C18" s="181" t="s">
        <v>342</v>
      </c>
      <c r="D18" s="182"/>
      <c r="E18" s="234">
        <v>0</v>
      </c>
      <c r="F18" s="376">
        <v>0</v>
      </c>
      <c r="G18" s="376">
        <v>0</v>
      </c>
      <c r="H18" s="183">
        <v>0</v>
      </c>
      <c r="I18" s="268">
        <f t="shared" si="0"/>
        <v>0</v>
      </c>
      <c r="J18" s="174"/>
    </row>
    <row r="19" spans="2:10" ht="21.75" customHeight="1">
      <c r="B19" s="170"/>
      <c r="C19" s="181" t="s">
        <v>344</v>
      </c>
      <c r="D19" s="182"/>
      <c r="E19" s="234">
        <v>0</v>
      </c>
      <c r="F19" s="376">
        <v>47301</v>
      </c>
      <c r="G19" s="376">
        <v>24394</v>
      </c>
      <c r="H19" s="183">
        <v>0</v>
      </c>
      <c r="I19" s="268">
        <f t="shared" si="0"/>
        <v>71695</v>
      </c>
      <c r="J19" s="174"/>
    </row>
    <row r="20" spans="2:10" ht="21.75" customHeight="1">
      <c r="B20" s="188" t="s">
        <v>346</v>
      </c>
      <c r="C20" s="189" t="s">
        <v>347</v>
      </c>
      <c r="D20" s="190"/>
      <c r="E20" s="235">
        <v>7417454</v>
      </c>
      <c r="F20" s="377">
        <v>4348199</v>
      </c>
      <c r="G20" s="377">
        <v>3493129</v>
      </c>
      <c r="H20" s="191">
        <v>1124948</v>
      </c>
      <c r="I20" s="269">
        <f t="shared" si="0"/>
        <v>16383730</v>
      </c>
      <c r="J20" s="174"/>
    </row>
    <row r="21" spans="2:10" ht="21.75" customHeight="1">
      <c r="B21" s="170"/>
      <c r="C21" s="192" t="s">
        <v>349</v>
      </c>
      <c r="D21" s="182"/>
      <c r="E21" s="234">
        <v>7040882</v>
      </c>
      <c r="F21" s="376">
        <v>3784344</v>
      </c>
      <c r="G21" s="376">
        <v>3093226</v>
      </c>
      <c r="H21" s="183">
        <v>1111646</v>
      </c>
      <c r="I21" s="265">
        <f t="shared" si="0"/>
        <v>15030098</v>
      </c>
      <c r="J21" s="174"/>
    </row>
    <row r="22" spans="2:10" ht="21.75" customHeight="1">
      <c r="B22" s="186" t="s">
        <v>231</v>
      </c>
      <c r="C22" s="181" t="s">
        <v>351</v>
      </c>
      <c r="D22" s="182" t="s">
        <v>352</v>
      </c>
      <c r="E22" s="234">
        <v>298608</v>
      </c>
      <c r="F22" s="376">
        <v>156486</v>
      </c>
      <c r="G22" s="376">
        <v>165950</v>
      </c>
      <c r="H22" s="183">
        <v>7691</v>
      </c>
      <c r="I22" s="268">
        <f t="shared" si="0"/>
        <v>628735</v>
      </c>
      <c r="J22" s="174"/>
    </row>
    <row r="23" spans="2:10" ht="21.75" customHeight="1">
      <c r="B23" s="186" t="s">
        <v>235</v>
      </c>
      <c r="C23" s="181" t="s">
        <v>354</v>
      </c>
      <c r="D23" s="182"/>
      <c r="E23" s="234">
        <v>4714933</v>
      </c>
      <c r="F23" s="376">
        <v>302849</v>
      </c>
      <c r="G23" s="376">
        <v>1203502</v>
      </c>
      <c r="H23" s="183">
        <v>56455</v>
      </c>
      <c r="I23" s="268">
        <f t="shared" si="0"/>
        <v>6277739</v>
      </c>
      <c r="J23" s="174"/>
    </row>
    <row r="24" spans="2:10" ht="21.75" customHeight="1">
      <c r="B24" s="186" t="s">
        <v>239</v>
      </c>
      <c r="C24" s="192" t="s">
        <v>356</v>
      </c>
      <c r="D24" s="171"/>
      <c r="E24" s="236"/>
      <c r="F24" s="378"/>
      <c r="G24" s="378"/>
      <c r="H24" s="193"/>
      <c r="I24" s="265">
        <f t="shared" si="0"/>
        <v>0</v>
      </c>
      <c r="J24" s="174"/>
    </row>
    <row r="25" spans="2:10" ht="21.75" customHeight="1">
      <c r="B25" s="186" t="s">
        <v>215</v>
      </c>
      <c r="C25" s="181" t="s">
        <v>358</v>
      </c>
      <c r="D25" s="182"/>
      <c r="E25" s="234">
        <v>0</v>
      </c>
      <c r="F25" s="376">
        <v>0</v>
      </c>
      <c r="G25" s="376">
        <v>0</v>
      </c>
      <c r="H25" s="183">
        <v>0</v>
      </c>
      <c r="I25" s="265">
        <f t="shared" si="0"/>
        <v>0</v>
      </c>
      <c r="J25" s="174"/>
    </row>
    <row r="26" spans="2:10" ht="21.75" customHeight="1">
      <c r="B26" s="186" t="s">
        <v>223</v>
      </c>
      <c r="C26" s="181" t="s">
        <v>360</v>
      </c>
      <c r="D26" s="182"/>
      <c r="E26" s="234">
        <v>0</v>
      </c>
      <c r="F26" s="376">
        <v>0</v>
      </c>
      <c r="G26" s="376">
        <v>0</v>
      </c>
      <c r="H26" s="183">
        <v>0</v>
      </c>
      <c r="I26" s="268">
        <f t="shared" si="0"/>
        <v>0</v>
      </c>
      <c r="J26" s="174"/>
    </row>
    <row r="27" spans="2:10" ht="21.75" customHeight="1">
      <c r="B27" s="186" t="s">
        <v>362</v>
      </c>
      <c r="C27" s="181" t="s">
        <v>363</v>
      </c>
      <c r="D27" s="182"/>
      <c r="E27" s="234">
        <v>0</v>
      </c>
      <c r="F27" s="376">
        <v>0</v>
      </c>
      <c r="G27" s="376">
        <v>64028</v>
      </c>
      <c r="H27" s="237">
        <v>0</v>
      </c>
      <c r="I27" s="270">
        <f t="shared" si="0"/>
        <v>64028</v>
      </c>
      <c r="J27" s="174"/>
    </row>
    <row r="28" spans="2:10" ht="21.75" customHeight="1">
      <c r="B28" s="194"/>
      <c r="C28" s="189" t="s">
        <v>365</v>
      </c>
      <c r="D28" s="190"/>
      <c r="E28" s="235">
        <v>11755815</v>
      </c>
      <c r="F28" s="377">
        <v>4087193</v>
      </c>
      <c r="G28" s="377">
        <v>4360756</v>
      </c>
      <c r="H28" s="191">
        <v>1168101</v>
      </c>
      <c r="I28" s="269">
        <f t="shared" si="0"/>
        <v>21371865</v>
      </c>
      <c r="J28" s="174"/>
    </row>
    <row r="29" spans="2:10" ht="21.75" customHeight="1">
      <c r="B29" s="194" t="s">
        <v>367</v>
      </c>
      <c r="C29" s="190"/>
      <c r="D29" s="190"/>
      <c r="E29" s="235">
        <v>4338361</v>
      </c>
      <c r="F29" s="377">
        <v>0</v>
      </c>
      <c r="G29" s="377">
        <v>867627</v>
      </c>
      <c r="H29" s="191">
        <v>43153</v>
      </c>
      <c r="I29" s="271">
        <f t="shared" si="0"/>
        <v>5249141</v>
      </c>
      <c r="J29" s="174"/>
    </row>
    <row r="30" spans="2:10" ht="21.75" customHeight="1">
      <c r="B30" s="186" t="s">
        <v>60</v>
      </c>
      <c r="C30" s="181" t="s">
        <v>369</v>
      </c>
      <c r="D30" s="182"/>
      <c r="E30" s="234">
        <v>4159739</v>
      </c>
      <c r="F30" s="376">
        <v>0</v>
      </c>
      <c r="G30" s="376">
        <v>797991</v>
      </c>
      <c r="H30" s="183">
        <v>0</v>
      </c>
      <c r="I30" s="265">
        <f t="shared" si="0"/>
        <v>4957730</v>
      </c>
      <c r="J30" s="174"/>
    </row>
    <row r="31" spans="2:10" ht="21.75" customHeight="1">
      <c r="B31" s="186" t="s">
        <v>371</v>
      </c>
      <c r="C31" s="181" t="s">
        <v>372</v>
      </c>
      <c r="D31" s="182"/>
      <c r="E31" s="234">
        <v>0</v>
      </c>
      <c r="F31" s="376">
        <v>0</v>
      </c>
      <c r="G31" s="376">
        <v>0</v>
      </c>
      <c r="H31" s="183">
        <v>0</v>
      </c>
      <c r="I31" s="268">
        <f t="shared" si="0"/>
        <v>0</v>
      </c>
      <c r="J31" s="174"/>
    </row>
    <row r="32" spans="2:10" ht="21.75" customHeight="1">
      <c r="B32" s="186" t="s">
        <v>374</v>
      </c>
      <c r="C32" s="181" t="s">
        <v>375</v>
      </c>
      <c r="D32" s="182"/>
      <c r="E32" s="234">
        <v>0</v>
      </c>
      <c r="F32" s="376">
        <v>0</v>
      </c>
      <c r="G32" s="376">
        <v>0</v>
      </c>
      <c r="H32" s="183">
        <v>0</v>
      </c>
      <c r="I32" s="268">
        <f t="shared" si="0"/>
        <v>0</v>
      </c>
      <c r="J32" s="174"/>
    </row>
    <row r="33" spans="2:10" ht="21.75" customHeight="1">
      <c r="B33" s="186" t="s">
        <v>377</v>
      </c>
      <c r="C33" s="181" t="s">
        <v>378</v>
      </c>
      <c r="D33" s="182"/>
      <c r="E33" s="234">
        <v>0</v>
      </c>
      <c r="F33" s="376">
        <v>0</v>
      </c>
      <c r="G33" s="376">
        <v>0</v>
      </c>
      <c r="H33" s="183">
        <v>0</v>
      </c>
      <c r="I33" s="268">
        <f t="shared" si="0"/>
        <v>0</v>
      </c>
      <c r="J33" s="174"/>
    </row>
    <row r="34" spans="2:10" ht="21.75" customHeight="1">
      <c r="B34" s="186" t="s">
        <v>380</v>
      </c>
      <c r="C34" s="181" t="s">
        <v>381</v>
      </c>
      <c r="D34" s="182"/>
      <c r="E34" s="234">
        <v>178622</v>
      </c>
      <c r="F34" s="376">
        <v>0</v>
      </c>
      <c r="G34" s="376">
        <v>69636</v>
      </c>
      <c r="H34" s="183">
        <v>43153</v>
      </c>
      <c r="I34" s="268">
        <f t="shared" si="0"/>
        <v>291411</v>
      </c>
      <c r="J34" s="174"/>
    </row>
    <row r="35" spans="2:10" ht="21.75" customHeight="1">
      <c r="B35" s="188" t="s">
        <v>383</v>
      </c>
      <c r="C35" s="189" t="s">
        <v>384</v>
      </c>
      <c r="D35" s="190"/>
      <c r="E35" s="235">
        <v>4338361</v>
      </c>
      <c r="F35" s="377">
        <v>0</v>
      </c>
      <c r="G35" s="377">
        <v>867627</v>
      </c>
      <c r="H35" s="191">
        <v>43153</v>
      </c>
      <c r="I35" s="269">
        <f t="shared" si="0"/>
        <v>5249141</v>
      </c>
      <c r="J35" s="174"/>
    </row>
    <row r="36" spans="2:10" ht="21.75" customHeight="1">
      <c r="B36" s="194" t="s">
        <v>386</v>
      </c>
      <c r="C36" s="190"/>
      <c r="D36" s="190"/>
      <c r="E36" s="235">
        <v>0</v>
      </c>
      <c r="F36" s="377">
        <v>0</v>
      </c>
      <c r="G36" s="377">
        <v>0</v>
      </c>
      <c r="H36" s="191">
        <v>0</v>
      </c>
      <c r="I36" s="271">
        <f t="shared" si="0"/>
        <v>0</v>
      </c>
      <c r="J36" s="174"/>
    </row>
    <row r="37" spans="2:10" ht="21.75" customHeight="1" thickBot="1">
      <c r="B37" s="177" t="s">
        <v>388</v>
      </c>
      <c r="C37" s="167"/>
      <c r="D37" s="167"/>
      <c r="E37" s="238">
        <v>100499706</v>
      </c>
      <c r="F37" s="379">
        <v>20369571</v>
      </c>
      <c r="G37" s="379">
        <v>41141370</v>
      </c>
      <c r="H37" s="195">
        <v>3532911</v>
      </c>
      <c r="I37" s="266">
        <f t="shared" si="0"/>
        <v>165543558</v>
      </c>
      <c r="J37" s="174"/>
    </row>
    <row r="38" spans="2:10" ht="21.75" customHeight="1">
      <c r="B38" s="196"/>
      <c r="C38" s="196"/>
      <c r="D38" s="196"/>
      <c r="E38" s="196"/>
      <c r="F38" s="196"/>
      <c r="G38" s="196"/>
      <c r="H38" s="197"/>
      <c r="I38" s="261"/>
      <c r="J38" s="174"/>
    </row>
    <row r="39" spans="2:10" ht="21.75" customHeight="1">
      <c r="B39" s="171"/>
      <c r="C39" s="171"/>
      <c r="D39" s="171"/>
      <c r="E39" s="171"/>
      <c r="F39" s="171"/>
      <c r="G39" s="171"/>
      <c r="H39" s="171"/>
      <c r="I39" s="171"/>
      <c r="J39" s="171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AV64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83" customWidth="1"/>
    <col min="2" max="2" width="4.16015625" style="83" customWidth="1"/>
    <col min="3" max="4" width="5.66015625" style="83" customWidth="1"/>
    <col min="5" max="5" width="7.66015625" style="83" customWidth="1"/>
    <col min="6" max="6" width="14.66015625" style="83" customWidth="1"/>
    <col min="7" max="7" width="4.66015625" style="83" customWidth="1"/>
    <col min="8" max="21" width="12.66015625" style="83" customWidth="1"/>
    <col min="22" max="22" width="14.66015625" style="83" customWidth="1"/>
    <col min="23" max="23" width="1.91015625" style="83" customWidth="1"/>
    <col min="24" max="16384" width="12.66015625" style="83" customWidth="1"/>
  </cols>
  <sheetData>
    <row r="1" ht="19.5" customHeight="1">
      <c r="B1" s="313" t="s">
        <v>440</v>
      </c>
    </row>
    <row r="2" ht="15.75" customHeight="1"/>
    <row r="3" spans="2:22" ht="19.5" customHeight="1" thickBot="1">
      <c r="B3" s="84" t="s">
        <v>191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 t="s">
        <v>192</v>
      </c>
      <c r="Q3" s="84"/>
      <c r="R3" s="84"/>
      <c r="S3" s="84" t="s">
        <v>192</v>
      </c>
      <c r="T3" s="84"/>
      <c r="U3" s="84" t="s">
        <v>192</v>
      </c>
      <c r="V3" s="84" t="s">
        <v>136</v>
      </c>
    </row>
    <row r="4" spans="2:23" ht="19.5" customHeight="1">
      <c r="B4" s="85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7"/>
      <c r="T4" s="86"/>
      <c r="U4" s="273"/>
      <c r="V4" s="380"/>
      <c r="W4" s="85"/>
    </row>
    <row r="5" spans="2:23" ht="19.5" customHeight="1">
      <c r="B5" s="85"/>
      <c r="E5" s="83" t="s">
        <v>193</v>
      </c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7"/>
      <c r="T5" s="86"/>
      <c r="U5" s="88"/>
      <c r="V5" s="130"/>
      <c r="W5" s="85"/>
    </row>
    <row r="6" spans="2:23" ht="19.5" customHeight="1">
      <c r="B6" s="85"/>
      <c r="H6" s="89" t="s">
        <v>188</v>
      </c>
      <c r="I6" s="90" t="s">
        <v>7</v>
      </c>
      <c r="J6" s="90" t="s">
        <v>8</v>
      </c>
      <c r="K6" s="90" t="s">
        <v>9</v>
      </c>
      <c r="L6" s="90" t="s">
        <v>10</v>
      </c>
      <c r="M6" s="90" t="s">
        <v>11</v>
      </c>
      <c r="N6" s="90" t="s">
        <v>457</v>
      </c>
      <c r="O6" s="90" t="s">
        <v>458</v>
      </c>
      <c r="P6" s="90" t="s">
        <v>12</v>
      </c>
      <c r="Q6" s="276" t="s">
        <v>13</v>
      </c>
      <c r="R6" s="276" t="s">
        <v>14</v>
      </c>
      <c r="S6" s="91" t="s">
        <v>15</v>
      </c>
      <c r="T6" s="91" t="s">
        <v>16</v>
      </c>
      <c r="U6" s="90" t="s">
        <v>17</v>
      </c>
      <c r="V6" s="129" t="s">
        <v>19</v>
      </c>
      <c r="W6" s="85"/>
    </row>
    <row r="7" spans="2:23" ht="19.5" customHeight="1">
      <c r="B7" s="85"/>
      <c r="C7" s="83" t="s">
        <v>194</v>
      </c>
      <c r="H7" s="85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  <c r="T7" s="86"/>
      <c r="U7" s="86"/>
      <c r="V7" s="130"/>
      <c r="W7" s="85"/>
    </row>
    <row r="8" spans="2:23" ht="19.5" customHeight="1" thickBot="1">
      <c r="B8" s="92"/>
      <c r="C8" s="84"/>
      <c r="D8" s="84"/>
      <c r="E8" s="84"/>
      <c r="F8" s="84"/>
      <c r="G8" s="84"/>
      <c r="H8" s="93">
        <v>242012</v>
      </c>
      <c r="I8" s="94"/>
      <c r="J8" s="94">
        <v>242047</v>
      </c>
      <c r="K8" s="94">
        <v>242055</v>
      </c>
      <c r="L8" s="94">
        <v>242071</v>
      </c>
      <c r="M8" s="94"/>
      <c r="N8" s="94">
        <v>242098</v>
      </c>
      <c r="O8" s="94">
        <v>242101</v>
      </c>
      <c r="P8" s="94">
        <v>242136</v>
      </c>
      <c r="Q8" s="94"/>
      <c r="R8" s="94">
        <v>242063</v>
      </c>
      <c r="S8" s="95">
        <v>243035</v>
      </c>
      <c r="T8" s="94">
        <v>243221</v>
      </c>
      <c r="U8" s="94">
        <v>243418</v>
      </c>
      <c r="V8" s="131"/>
      <c r="W8" s="85"/>
    </row>
    <row r="9" spans="2:23" ht="19.5" customHeight="1">
      <c r="B9" s="85"/>
      <c r="C9" s="86" t="s">
        <v>195</v>
      </c>
      <c r="D9" s="96"/>
      <c r="E9" s="96"/>
      <c r="F9" s="96"/>
      <c r="G9" s="97" t="s">
        <v>196</v>
      </c>
      <c r="H9" s="98">
        <v>3234855</v>
      </c>
      <c r="I9" s="99">
        <v>2569495</v>
      </c>
      <c r="J9" s="99">
        <v>3194971</v>
      </c>
      <c r="K9" s="99">
        <v>152623</v>
      </c>
      <c r="L9" s="99">
        <v>1258</v>
      </c>
      <c r="M9" s="99">
        <v>366478</v>
      </c>
      <c r="N9" s="99">
        <v>507488</v>
      </c>
      <c r="O9" s="99">
        <v>73550</v>
      </c>
      <c r="P9" s="99">
        <v>140569</v>
      </c>
      <c r="Q9" s="99">
        <v>302732</v>
      </c>
      <c r="R9" s="99">
        <v>278631</v>
      </c>
      <c r="S9" s="100">
        <v>260530</v>
      </c>
      <c r="T9" s="99">
        <v>630899</v>
      </c>
      <c r="U9" s="99">
        <v>54592</v>
      </c>
      <c r="V9" s="132">
        <f aca="true" t="shared" si="0" ref="V9:V53">SUM(H9:U9)</f>
        <v>11768671</v>
      </c>
      <c r="W9" s="85"/>
    </row>
    <row r="10" spans="2:23" ht="19.5" customHeight="1">
      <c r="B10" s="85"/>
      <c r="C10" s="86"/>
      <c r="D10" s="83" t="s">
        <v>197</v>
      </c>
      <c r="E10" s="96"/>
      <c r="F10" s="96"/>
      <c r="G10" s="97" t="s">
        <v>198</v>
      </c>
      <c r="H10" s="98">
        <v>2314459</v>
      </c>
      <c r="I10" s="99">
        <v>2018480</v>
      </c>
      <c r="J10" s="99">
        <v>1134021</v>
      </c>
      <c r="K10" s="99">
        <v>44019</v>
      </c>
      <c r="L10" s="99">
        <v>0</v>
      </c>
      <c r="M10" s="99">
        <v>235466</v>
      </c>
      <c r="N10" s="99">
        <v>216939</v>
      </c>
      <c r="O10" s="99">
        <v>61802</v>
      </c>
      <c r="P10" s="99">
        <v>29064</v>
      </c>
      <c r="Q10" s="99">
        <v>234214</v>
      </c>
      <c r="R10" s="99">
        <v>154107</v>
      </c>
      <c r="S10" s="100">
        <v>122868</v>
      </c>
      <c r="T10" s="99">
        <v>508844</v>
      </c>
      <c r="U10" s="99">
        <v>26167</v>
      </c>
      <c r="V10" s="132">
        <f t="shared" si="0"/>
        <v>7100450</v>
      </c>
      <c r="W10" s="85"/>
    </row>
    <row r="11" spans="2:23" ht="19.5" customHeight="1">
      <c r="B11" s="85"/>
      <c r="C11" s="86"/>
      <c r="E11" s="96" t="s">
        <v>199</v>
      </c>
      <c r="F11" s="96"/>
      <c r="G11" s="96"/>
      <c r="H11" s="98">
        <v>1275997</v>
      </c>
      <c r="I11" s="99">
        <v>1293299</v>
      </c>
      <c r="J11" s="99">
        <v>995798</v>
      </c>
      <c r="K11" s="99">
        <v>43425</v>
      </c>
      <c r="L11" s="99">
        <v>0</v>
      </c>
      <c r="M11" s="99">
        <v>235271</v>
      </c>
      <c r="N11" s="99">
        <v>216899</v>
      </c>
      <c r="O11" s="99">
        <v>61802</v>
      </c>
      <c r="P11" s="99">
        <v>29064</v>
      </c>
      <c r="Q11" s="99">
        <v>234214</v>
      </c>
      <c r="R11" s="99">
        <v>149833</v>
      </c>
      <c r="S11" s="100">
        <v>96382</v>
      </c>
      <c r="T11" s="99">
        <v>119547</v>
      </c>
      <c r="U11" s="99">
        <v>26167</v>
      </c>
      <c r="V11" s="132">
        <f t="shared" si="0"/>
        <v>4777698</v>
      </c>
      <c r="W11" s="85"/>
    </row>
    <row r="12" spans="2:23" ht="19.5" customHeight="1">
      <c r="B12" s="89" t="s">
        <v>200</v>
      </c>
      <c r="C12" s="86"/>
      <c r="E12" s="96" t="s">
        <v>201</v>
      </c>
      <c r="F12" s="96"/>
      <c r="G12" s="96"/>
      <c r="H12" s="98">
        <v>1037451</v>
      </c>
      <c r="I12" s="99">
        <v>724275</v>
      </c>
      <c r="J12" s="99">
        <v>126333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2897</v>
      </c>
      <c r="S12" s="100">
        <v>26440</v>
      </c>
      <c r="T12" s="99">
        <v>389297</v>
      </c>
      <c r="U12" s="99">
        <v>0</v>
      </c>
      <c r="V12" s="132">
        <f t="shared" si="0"/>
        <v>2306693</v>
      </c>
      <c r="W12" s="85"/>
    </row>
    <row r="13" spans="2:23" ht="19.5" customHeight="1">
      <c r="B13" s="85"/>
      <c r="C13" s="86"/>
      <c r="E13" s="96" t="s">
        <v>202</v>
      </c>
      <c r="F13" s="96"/>
      <c r="G13" s="96"/>
      <c r="H13" s="98">
        <v>0</v>
      </c>
      <c r="I13" s="99">
        <v>906</v>
      </c>
      <c r="J13" s="99">
        <v>9226</v>
      </c>
      <c r="K13" s="99">
        <v>0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100">
        <v>0</v>
      </c>
      <c r="T13" s="99">
        <v>0</v>
      </c>
      <c r="U13" s="99">
        <v>0</v>
      </c>
      <c r="V13" s="132">
        <f t="shared" si="0"/>
        <v>10132</v>
      </c>
      <c r="W13" s="85"/>
    </row>
    <row r="14" spans="2:23" ht="19.5" customHeight="1">
      <c r="B14" s="85"/>
      <c r="C14" s="86"/>
      <c r="D14" s="96"/>
      <c r="E14" s="96" t="s">
        <v>203</v>
      </c>
      <c r="F14" s="96"/>
      <c r="G14" s="96"/>
      <c r="H14" s="98">
        <v>1011</v>
      </c>
      <c r="I14" s="99">
        <v>0</v>
      </c>
      <c r="J14" s="99">
        <v>2664</v>
      </c>
      <c r="K14" s="99">
        <v>594</v>
      </c>
      <c r="L14" s="99">
        <v>0</v>
      </c>
      <c r="M14" s="99">
        <v>195</v>
      </c>
      <c r="N14" s="99">
        <v>40</v>
      </c>
      <c r="O14" s="99">
        <v>0</v>
      </c>
      <c r="P14" s="99">
        <v>0</v>
      </c>
      <c r="Q14" s="99">
        <v>0</v>
      </c>
      <c r="R14" s="99">
        <v>1377</v>
      </c>
      <c r="S14" s="100">
        <v>46</v>
      </c>
      <c r="T14" s="99">
        <v>0</v>
      </c>
      <c r="U14" s="99">
        <v>0</v>
      </c>
      <c r="V14" s="132">
        <f t="shared" si="0"/>
        <v>5927</v>
      </c>
      <c r="W14" s="85"/>
    </row>
    <row r="15" spans="2:23" ht="19.5" customHeight="1">
      <c r="B15" s="85"/>
      <c r="C15" s="86"/>
      <c r="D15" s="83" t="s">
        <v>204</v>
      </c>
      <c r="E15" s="96"/>
      <c r="F15" s="96"/>
      <c r="G15" s="97" t="s">
        <v>205</v>
      </c>
      <c r="H15" s="98">
        <v>920396</v>
      </c>
      <c r="I15" s="99">
        <v>551015</v>
      </c>
      <c r="J15" s="99">
        <v>2060950</v>
      </c>
      <c r="K15" s="99">
        <v>108604</v>
      </c>
      <c r="L15" s="99">
        <v>1258</v>
      </c>
      <c r="M15" s="99">
        <v>131012</v>
      </c>
      <c r="N15" s="99">
        <v>290549</v>
      </c>
      <c r="O15" s="99">
        <v>11748</v>
      </c>
      <c r="P15" s="99">
        <v>111505</v>
      </c>
      <c r="Q15" s="99">
        <v>68518</v>
      </c>
      <c r="R15" s="99">
        <v>124524</v>
      </c>
      <c r="S15" s="100">
        <v>137662</v>
      </c>
      <c r="T15" s="99">
        <v>122055</v>
      </c>
      <c r="U15" s="99">
        <v>28425</v>
      </c>
      <c r="V15" s="132">
        <f t="shared" si="0"/>
        <v>4668221</v>
      </c>
      <c r="W15" s="85"/>
    </row>
    <row r="16" spans="2:23" ht="19.5" customHeight="1">
      <c r="B16" s="89" t="s">
        <v>206</v>
      </c>
      <c r="C16" s="86"/>
      <c r="E16" s="96" t="s">
        <v>207</v>
      </c>
      <c r="F16" s="96"/>
      <c r="G16" s="96"/>
      <c r="H16" s="98">
        <v>43308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100">
        <v>0</v>
      </c>
      <c r="T16" s="99">
        <v>0</v>
      </c>
      <c r="U16" s="99">
        <v>0</v>
      </c>
      <c r="V16" s="132">
        <f t="shared" si="0"/>
        <v>43308</v>
      </c>
      <c r="W16" s="85"/>
    </row>
    <row r="17" spans="2:23" ht="19.5" customHeight="1">
      <c r="B17" s="85"/>
      <c r="C17" s="86"/>
      <c r="E17" s="96" t="s">
        <v>208</v>
      </c>
      <c r="F17" s="96"/>
      <c r="G17" s="96"/>
      <c r="H17" s="98">
        <v>187637</v>
      </c>
      <c r="I17" s="99">
        <v>88569</v>
      </c>
      <c r="J17" s="99">
        <v>142641</v>
      </c>
      <c r="K17" s="99">
        <v>21970</v>
      </c>
      <c r="L17" s="99">
        <v>0</v>
      </c>
      <c r="M17" s="99">
        <v>33466</v>
      </c>
      <c r="N17" s="99">
        <v>61055</v>
      </c>
      <c r="O17" s="99">
        <v>0</v>
      </c>
      <c r="P17" s="99">
        <v>1853</v>
      </c>
      <c r="Q17" s="99">
        <v>15936</v>
      </c>
      <c r="R17" s="99">
        <v>16130</v>
      </c>
      <c r="S17" s="100">
        <v>20283</v>
      </c>
      <c r="T17" s="99">
        <v>10030</v>
      </c>
      <c r="U17" s="99">
        <v>5328</v>
      </c>
      <c r="V17" s="132">
        <f t="shared" si="0"/>
        <v>604898</v>
      </c>
      <c r="W17" s="85"/>
    </row>
    <row r="18" spans="2:23" ht="19.5" customHeight="1">
      <c r="B18" s="85"/>
      <c r="C18" s="86"/>
      <c r="E18" s="96" t="s">
        <v>209</v>
      </c>
      <c r="F18" s="96"/>
      <c r="G18" s="96"/>
      <c r="H18" s="98">
        <v>686161</v>
      </c>
      <c r="I18" s="99">
        <v>321124</v>
      </c>
      <c r="J18" s="99">
        <v>1908706</v>
      </c>
      <c r="K18" s="99">
        <v>86136</v>
      </c>
      <c r="L18" s="99">
        <v>1258</v>
      </c>
      <c r="M18" s="99">
        <v>97546</v>
      </c>
      <c r="N18" s="99">
        <v>229369</v>
      </c>
      <c r="O18" s="99">
        <v>11316</v>
      </c>
      <c r="P18" s="99">
        <v>109625</v>
      </c>
      <c r="Q18" s="99">
        <v>52552</v>
      </c>
      <c r="R18" s="99">
        <v>108326</v>
      </c>
      <c r="S18" s="100">
        <v>117337</v>
      </c>
      <c r="T18" s="99">
        <v>63906</v>
      </c>
      <c r="U18" s="99">
        <v>13976</v>
      </c>
      <c r="V18" s="132">
        <f t="shared" si="0"/>
        <v>3807338</v>
      </c>
      <c r="W18" s="85"/>
    </row>
    <row r="19" spans="2:23" ht="19.5" customHeight="1">
      <c r="B19" s="89" t="s">
        <v>210</v>
      </c>
      <c r="C19" s="101"/>
      <c r="D19" s="102"/>
      <c r="E19" s="102" t="s">
        <v>203</v>
      </c>
      <c r="F19" s="102"/>
      <c r="G19" s="102"/>
      <c r="H19" s="103">
        <v>3290</v>
      </c>
      <c r="I19" s="104">
        <v>141322</v>
      </c>
      <c r="J19" s="104">
        <v>9603</v>
      </c>
      <c r="K19" s="104">
        <v>498</v>
      </c>
      <c r="L19" s="104">
        <v>0</v>
      </c>
      <c r="M19" s="104">
        <v>0</v>
      </c>
      <c r="N19" s="104">
        <v>125</v>
      </c>
      <c r="O19" s="104">
        <v>432</v>
      </c>
      <c r="P19" s="104">
        <v>27</v>
      </c>
      <c r="Q19" s="104">
        <v>30</v>
      </c>
      <c r="R19" s="104">
        <v>68</v>
      </c>
      <c r="S19" s="105">
        <v>42</v>
      </c>
      <c r="T19" s="104">
        <v>48119</v>
      </c>
      <c r="U19" s="104">
        <v>9121</v>
      </c>
      <c r="V19" s="133">
        <f t="shared" si="0"/>
        <v>212677</v>
      </c>
      <c r="W19" s="85"/>
    </row>
    <row r="20" spans="2:23" ht="19.5" customHeight="1">
      <c r="B20" s="85"/>
      <c r="C20" s="86" t="s">
        <v>211</v>
      </c>
      <c r="D20" s="96"/>
      <c r="E20" s="96"/>
      <c r="F20" s="96"/>
      <c r="G20" s="97" t="s">
        <v>212</v>
      </c>
      <c r="H20" s="98">
        <v>3234653</v>
      </c>
      <c r="I20" s="99">
        <v>2655687</v>
      </c>
      <c r="J20" s="99">
        <v>2060512</v>
      </c>
      <c r="K20" s="99">
        <v>312950</v>
      </c>
      <c r="L20" s="99">
        <v>1258</v>
      </c>
      <c r="M20" s="99">
        <v>366478</v>
      </c>
      <c r="N20" s="99">
        <v>507488</v>
      </c>
      <c r="O20" s="99">
        <v>62047</v>
      </c>
      <c r="P20" s="99">
        <v>155555</v>
      </c>
      <c r="Q20" s="99">
        <v>302732</v>
      </c>
      <c r="R20" s="99">
        <v>277007</v>
      </c>
      <c r="S20" s="100">
        <v>260516</v>
      </c>
      <c r="T20" s="99">
        <v>609876</v>
      </c>
      <c r="U20" s="99">
        <v>54840</v>
      </c>
      <c r="V20" s="132">
        <f t="shared" si="0"/>
        <v>10861599</v>
      </c>
      <c r="W20" s="85"/>
    </row>
    <row r="21" spans="2:23" ht="19.5" customHeight="1">
      <c r="B21" s="85"/>
      <c r="C21" s="86"/>
      <c r="D21" s="83" t="s">
        <v>213</v>
      </c>
      <c r="E21" s="96"/>
      <c r="F21" s="96"/>
      <c r="G21" s="97" t="s">
        <v>214</v>
      </c>
      <c r="H21" s="98">
        <v>1552719</v>
      </c>
      <c r="I21" s="99">
        <v>1555136</v>
      </c>
      <c r="J21" s="99">
        <v>915217</v>
      </c>
      <c r="K21" s="99">
        <v>198774</v>
      </c>
      <c r="L21" s="99">
        <v>0</v>
      </c>
      <c r="M21" s="99">
        <v>220178</v>
      </c>
      <c r="N21" s="99">
        <v>251723</v>
      </c>
      <c r="O21" s="99">
        <v>60157</v>
      </c>
      <c r="P21" s="99">
        <v>81608</v>
      </c>
      <c r="Q21" s="99">
        <v>199165</v>
      </c>
      <c r="R21" s="99">
        <v>156495</v>
      </c>
      <c r="S21" s="100">
        <v>129672</v>
      </c>
      <c r="T21" s="99">
        <v>228894</v>
      </c>
      <c r="U21" s="99">
        <v>20239</v>
      </c>
      <c r="V21" s="132">
        <f t="shared" si="0"/>
        <v>5569977</v>
      </c>
      <c r="W21" s="85"/>
    </row>
    <row r="22" spans="2:23" ht="19.5" customHeight="1">
      <c r="B22" s="89" t="s">
        <v>215</v>
      </c>
      <c r="C22" s="86"/>
      <c r="E22" s="96" t="s">
        <v>216</v>
      </c>
      <c r="F22" s="96"/>
      <c r="G22" s="96"/>
      <c r="H22" s="98">
        <v>222812</v>
      </c>
      <c r="I22" s="99">
        <v>157613</v>
      </c>
      <c r="J22" s="99">
        <v>140646</v>
      </c>
      <c r="K22" s="99">
        <v>90993</v>
      </c>
      <c r="L22" s="99">
        <v>0</v>
      </c>
      <c r="M22" s="99">
        <v>43525</v>
      </c>
      <c r="N22" s="99">
        <v>12273</v>
      </c>
      <c r="O22" s="99">
        <v>2076</v>
      </c>
      <c r="P22" s="99">
        <v>7136</v>
      </c>
      <c r="Q22" s="99">
        <v>9394</v>
      </c>
      <c r="R22" s="99">
        <v>26951</v>
      </c>
      <c r="S22" s="100">
        <v>17662</v>
      </c>
      <c r="T22" s="99">
        <v>8348</v>
      </c>
      <c r="U22" s="99">
        <v>0</v>
      </c>
      <c r="V22" s="132">
        <f t="shared" si="0"/>
        <v>739429</v>
      </c>
      <c r="W22" s="85"/>
    </row>
    <row r="23" spans="2:23" ht="19.5" customHeight="1">
      <c r="B23" s="85"/>
      <c r="C23" s="86"/>
      <c r="E23" s="96" t="s">
        <v>217</v>
      </c>
      <c r="F23" s="96"/>
      <c r="G23" s="96"/>
      <c r="H23" s="98">
        <v>0</v>
      </c>
      <c r="I23" s="99">
        <v>0</v>
      </c>
      <c r="J23" s="99">
        <v>8911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100">
        <v>0</v>
      </c>
      <c r="T23" s="99">
        <v>0</v>
      </c>
      <c r="U23" s="99">
        <v>0</v>
      </c>
      <c r="V23" s="132">
        <f t="shared" si="0"/>
        <v>8911</v>
      </c>
      <c r="W23" s="85"/>
    </row>
    <row r="24" spans="2:23" ht="19.5" customHeight="1">
      <c r="B24" s="85"/>
      <c r="C24" s="86"/>
      <c r="D24" s="96"/>
      <c r="E24" s="96" t="s">
        <v>218</v>
      </c>
      <c r="F24" s="96"/>
      <c r="G24" s="96"/>
      <c r="H24" s="98">
        <v>1329907</v>
      </c>
      <c r="I24" s="99">
        <v>1397523</v>
      </c>
      <c r="J24" s="99">
        <v>765660</v>
      </c>
      <c r="K24" s="99">
        <v>107781</v>
      </c>
      <c r="L24" s="99">
        <v>0</v>
      </c>
      <c r="M24" s="99">
        <v>176653</v>
      </c>
      <c r="N24" s="99">
        <v>239450</v>
      </c>
      <c r="O24" s="99">
        <v>58081</v>
      </c>
      <c r="P24" s="99">
        <v>74472</v>
      </c>
      <c r="Q24" s="99">
        <v>189771</v>
      </c>
      <c r="R24" s="99">
        <v>129544</v>
      </c>
      <c r="S24" s="100">
        <v>112010</v>
      </c>
      <c r="T24" s="99">
        <v>220546</v>
      </c>
      <c r="U24" s="99">
        <v>20239</v>
      </c>
      <c r="V24" s="132">
        <f t="shared" si="0"/>
        <v>4821637</v>
      </c>
      <c r="W24" s="85"/>
    </row>
    <row r="25" spans="2:23" ht="19.5" customHeight="1">
      <c r="B25" s="89" t="s">
        <v>206</v>
      </c>
      <c r="C25" s="86"/>
      <c r="D25" s="83" t="s">
        <v>219</v>
      </c>
      <c r="E25" s="96"/>
      <c r="F25" s="96"/>
      <c r="G25" s="97" t="s">
        <v>220</v>
      </c>
      <c r="H25" s="98">
        <v>1681934</v>
      </c>
      <c r="I25" s="99">
        <v>1100551</v>
      </c>
      <c r="J25" s="99">
        <v>1145295</v>
      </c>
      <c r="K25" s="99">
        <v>114176</v>
      </c>
      <c r="L25" s="99">
        <v>1258</v>
      </c>
      <c r="M25" s="99">
        <v>146300</v>
      </c>
      <c r="N25" s="99">
        <v>255765</v>
      </c>
      <c r="O25" s="99">
        <v>1890</v>
      </c>
      <c r="P25" s="99">
        <v>73947</v>
      </c>
      <c r="Q25" s="99">
        <v>103567</v>
      </c>
      <c r="R25" s="99">
        <v>120512</v>
      </c>
      <c r="S25" s="100">
        <v>130844</v>
      </c>
      <c r="T25" s="99">
        <v>380982</v>
      </c>
      <c r="U25" s="99">
        <v>34601</v>
      </c>
      <c r="V25" s="132">
        <f t="shared" si="0"/>
        <v>5291622</v>
      </c>
      <c r="W25" s="85"/>
    </row>
    <row r="26" spans="2:23" ht="19.5" customHeight="1">
      <c r="B26" s="85"/>
      <c r="C26" s="86"/>
      <c r="E26" s="451" t="s">
        <v>221</v>
      </c>
      <c r="F26" s="96"/>
      <c r="G26" s="96"/>
      <c r="H26" s="98">
        <v>1671200</v>
      </c>
      <c r="I26" s="99">
        <v>1100551</v>
      </c>
      <c r="J26" s="99">
        <v>1090901</v>
      </c>
      <c r="K26" s="99">
        <v>114176</v>
      </c>
      <c r="L26" s="99">
        <v>1258</v>
      </c>
      <c r="M26" s="99">
        <v>146300</v>
      </c>
      <c r="N26" s="99">
        <v>255765</v>
      </c>
      <c r="O26" s="99">
        <v>1890</v>
      </c>
      <c r="P26" s="99">
        <v>73947</v>
      </c>
      <c r="Q26" s="99">
        <v>103567</v>
      </c>
      <c r="R26" s="99">
        <v>103376</v>
      </c>
      <c r="S26" s="100">
        <v>129375</v>
      </c>
      <c r="T26" s="99">
        <v>351092</v>
      </c>
      <c r="U26" s="99">
        <v>34601</v>
      </c>
      <c r="V26" s="132">
        <f t="shared" si="0"/>
        <v>5177999</v>
      </c>
      <c r="W26" s="85"/>
    </row>
    <row r="27" spans="2:23" ht="19.5" customHeight="1">
      <c r="B27" s="85"/>
      <c r="C27" s="86"/>
      <c r="E27" s="96" t="s">
        <v>222</v>
      </c>
      <c r="F27" s="96"/>
      <c r="G27" s="96"/>
      <c r="H27" s="98">
        <v>1671200</v>
      </c>
      <c r="I27" s="99">
        <v>1100051</v>
      </c>
      <c r="J27" s="99">
        <v>1090901</v>
      </c>
      <c r="K27" s="99">
        <v>114176</v>
      </c>
      <c r="L27" s="99">
        <v>1258</v>
      </c>
      <c r="M27" s="99">
        <v>146300</v>
      </c>
      <c r="N27" s="99">
        <v>255765</v>
      </c>
      <c r="O27" s="99">
        <v>1890</v>
      </c>
      <c r="P27" s="99">
        <v>73947</v>
      </c>
      <c r="Q27" s="99">
        <v>103567</v>
      </c>
      <c r="R27" s="99">
        <v>103079</v>
      </c>
      <c r="S27" s="100">
        <v>129375</v>
      </c>
      <c r="T27" s="99">
        <v>351092</v>
      </c>
      <c r="U27" s="99">
        <v>34601</v>
      </c>
      <c r="V27" s="132">
        <f t="shared" si="0"/>
        <v>5177202</v>
      </c>
      <c r="W27" s="85"/>
    </row>
    <row r="28" spans="2:23" ht="19.5" customHeight="1">
      <c r="B28" s="89" t="s">
        <v>223</v>
      </c>
      <c r="C28" s="86"/>
      <c r="E28" s="96" t="s">
        <v>224</v>
      </c>
      <c r="F28" s="96"/>
      <c r="G28" s="96"/>
      <c r="H28" s="98">
        <v>0</v>
      </c>
      <c r="I28" s="99">
        <v>500</v>
      </c>
      <c r="J28" s="99">
        <v>0</v>
      </c>
      <c r="K28" s="99">
        <v>0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297</v>
      </c>
      <c r="S28" s="100">
        <v>0</v>
      </c>
      <c r="T28" s="99">
        <v>0</v>
      </c>
      <c r="U28" s="99">
        <v>0</v>
      </c>
      <c r="V28" s="132">
        <f t="shared" si="0"/>
        <v>797</v>
      </c>
      <c r="W28" s="85"/>
    </row>
    <row r="29" spans="2:23" ht="19.5" customHeight="1">
      <c r="B29" s="85"/>
      <c r="C29" s="101"/>
      <c r="D29" s="102"/>
      <c r="E29" s="102" t="s">
        <v>225</v>
      </c>
      <c r="F29" s="102"/>
      <c r="G29" s="102"/>
      <c r="H29" s="103">
        <v>10734</v>
      </c>
      <c r="I29" s="104">
        <v>0</v>
      </c>
      <c r="J29" s="104">
        <v>54394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17136</v>
      </c>
      <c r="S29" s="105">
        <v>1469</v>
      </c>
      <c r="T29" s="104">
        <v>29890</v>
      </c>
      <c r="U29" s="104">
        <v>0</v>
      </c>
      <c r="V29" s="133">
        <f t="shared" si="0"/>
        <v>113623</v>
      </c>
      <c r="W29" s="85"/>
    </row>
    <row r="30" spans="2:23" ht="19.5" customHeight="1">
      <c r="B30" s="106"/>
      <c r="C30" s="101" t="s">
        <v>226</v>
      </c>
      <c r="D30" s="102"/>
      <c r="E30" s="102"/>
      <c r="F30" s="102"/>
      <c r="G30" s="107" t="s">
        <v>227</v>
      </c>
      <c r="H30" s="103">
        <v>202</v>
      </c>
      <c r="I30" s="104">
        <v>-86192</v>
      </c>
      <c r="J30" s="104">
        <v>1134459</v>
      </c>
      <c r="K30" s="104">
        <v>-160327</v>
      </c>
      <c r="L30" s="104">
        <v>0</v>
      </c>
      <c r="M30" s="104">
        <v>0</v>
      </c>
      <c r="N30" s="104">
        <v>0</v>
      </c>
      <c r="O30" s="104">
        <v>11503</v>
      </c>
      <c r="P30" s="104">
        <v>-14986</v>
      </c>
      <c r="Q30" s="104">
        <v>0</v>
      </c>
      <c r="R30" s="104">
        <v>1624</v>
      </c>
      <c r="S30" s="105">
        <v>14</v>
      </c>
      <c r="T30" s="104">
        <v>21023</v>
      </c>
      <c r="U30" s="104">
        <v>-248</v>
      </c>
      <c r="V30" s="133">
        <f t="shared" si="0"/>
        <v>907072</v>
      </c>
      <c r="W30" s="85"/>
    </row>
    <row r="31" spans="2:23" ht="19.5" customHeight="1">
      <c r="B31" s="85"/>
      <c r="C31" s="86" t="s">
        <v>228</v>
      </c>
      <c r="D31" s="96"/>
      <c r="E31" s="96"/>
      <c r="F31" s="96"/>
      <c r="G31" s="97" t="s">
        <v>229</v>
      </c>
      <c r="H31" s="98">
        <v>7972218</v>
      </c>
      <c r="I31" s="99">
        <v>5919350</v>
      </c>
      <c r="J31" s="99">
        <v>3761129</v>
      </c>
      <c r="K31" s="99">
        <v>1151369</v>
      </c>
      <c r="L31" s="99">
        <v>1507</v>
      </c>
      <c r="M31" s="99">
        <v>1083382</v>
      </c>
      <c r="N31" s="99">
        <v>513072</v>
      </c>
      <c r="O31" s="99">
        <v>15039</v>
      </c>
      <c r="P31" s="99">
        <v>120147</v>
      </c>
      <c r="Q31" s="99">
        <v>283782</v>
      </c>
      <c r="R31" s="99">
        <v>629670</v>
      </c>
      <c r="S31" s="100">
        <v>396688</v>
      </c>
      <c r="T31" s="99">
        <v>635632</v>
      </c>
      <c r="U31" s="99">
        <v>327729</v>
      </c>
      <c r="V31" s="132">
        <f t="shared" si="0"/>
        <v>22810714</v>
      </c>
      <c r="W31" s="85"/>
    </row>
    <row r="32" spans="2:23" ht="19.5" customHeight="1">
      <c r="B32" s="85"/>
      <c r="C32" s="86"/>
      <c r="D32" s="96" t="s">
        <v>230</v>
      </c>
      <c r="E32" s="96"/>
      <c r="F32" s="96"/>
      <c r="G32" s="96"/>
      <c r="H32" s="98">
        <v>3383900</v>
      </c>
      <c r="I32" s="99">
        <v>3030900</v>
      </c>
      <c r="J32" s="99">
        <v>1827800</v>
      </c>
      <c r="K32" s="99">
        <v>535100</v>
      </c>
      <c r="L32" s="99">
        <v>0</v>
      </c>
      <c r="M32" s="99">
        <v>445900</v>
      </c>
      <c r="N32" s="99">
        <v>93967</v>
      </c>
      <c r="O32" s="99">
        <v>0</v>
      </c>
      <c r="P32" s="99">
        <v>0</v>
      </c>
      <c r="Q32" s="99">
        <v>91500</v>
      </c>
      <c r="R32" s="99">
        <v>184058</v>
      </c>
      <c r="S32" s="100">
        <v>75300</v>
      </c>
      <c r="T32" s="99">
        <v>80000</v>
      </c>
      <c r="U32" s="99">
        <v>183900</v>
      </c>
      <c r="V32" s="132">
        <f t="shared" si="0"/>
        <v>9932325</v>
      </c>
      <c r="W32" s="85"/>
    </row>
    <row r="33" spans="2:23" ht="19.5" customHeight="1">
      <c r="B33" s="89" t="s">
        <v>231</v>
      </c>
      <c r="C33" s="86"/>
      <c r="D33" s="96" t="s">
        <v>232</v>
      </c>
      <c r="E33" s="96"/>
      <c r="F33" s="96"/>
      <c r="G33" s="96"/>
      <c r="H33" s="98">
        <v>0</v>
      </c>
      <c r="I33" s="99">
        <v>0</v>
      </c>
      <c r="J33" s="99">
        <v>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100">
        <v>0</v>
      </c>
      <c r="T33" s="99">
        <v>0</v>
      </c>
      <c r="U33" s="99">
        <v>0</v>
      </c>
      <c r="V33" s="132">
        <f t="shared" si="0"/>
        <v>0</v>
      </c>
      <c r="W33" s="85"/>
    </row>
    <row r="34" spans="2:23" ht="19.5" customHeight="1">
      <c r="B34" s="85"/>
      <c r="C34" s="86"/>
      <c r="D34" s="96" t="s">
        <v>233</v>
      </c>
      <c r="E34" s="96"/>
      <c r="F34" s="96"/>
      <c r="G34" s="96"/>
      <c r="H34" s="98">
        <v>2839989</v>
      </c>
      <c r="I34" s="99">
        <v>1201301</v>
      </c>
      <c r="J34" s="99">
        <v>493147</v>
      </c>
      <c r="K34" s="99">
        <v>83110</v>
      </c>
      <c r="L34" s="99">
        <v>1507</v>
      </c>
      <c r="M34" s="99">
        <v>209217</v>
      </c>
      <c r="N34" s="99">
        <v>268932</v>
      </c>
      <c r="O34" s="99">
        <v>15039</v>
      </c>
      <c r="P34" s="99">
        <v>107823</v>
      </c>
      <c r="Q34" s="99">
        <v>145247</v>
      </c>
      <c r="R34" s="99">
        <v>94190</v>
      </c>
      <c r="S34" s="100">
        <v>230828</v>
      </c>
      <c r="T34" s="99">
        <v>485047</v>
      </c>
      <c r="U34" s="99">
        <v>39555</v>
      </c>
      <c r="V34" s="132">
        <f t="shared" si="0"/>
        <v>6214932</v>
      </c>
      <c r="W34" s="85"/>
    </row>
    <row r="35" spans="2:23" ht="19.5" customHeight="1">
      <c r="B35" s="85"/>
      <c r="C35" s="86"/>
      <c r="D35" s="96" t="s">
        <v>234</v>
      </c>
      <c r="E35" s="96"/>
      <c r="F35" s="96"/>
      <c r="G35" s="96"/>
      <c r="H35" s="98">
        <v>0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100">
        <v>0</v>
      </c>
      <c r="T35" s="99">
        <v>0</v>
      </c>
      <c r="U35" s="99">
        <v>0</v>
      </c>
      <c r="V35" s="132">
        <f t="shared" si="0"/>
        <v>0</v>
      </c>
      <c r="W35" s="85"/>
    </row>
    <row r="36" spans="2:23" ht="19.5" customHeight="1">
      <c r="B36" s="89" t="s">
        <v>235</v>
      </c>
      <c r="C36" s="86"/>
      <c r="D36" s="96" t="s">
        <v>236</v>
      </c>
      <c r="E36" s="96"/>
      <c r="F36" s="96"/>
      <c r="G36" s="96"/>
      <c r="H36" s="98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100">
        <v>0</v>
      </c>
      <c r="T36" s="99">
        <v>0</v>
      </c>
      <c r="U36" s="99">
        <v>0</v>
      </c>
      <c r="V36" s="132">
        <f t="shared" si="0"/>
        <v>0</v>
      </c>
      <c r="W36" s="85"/>
    </row>
    <row r="37" spans="2:23" ht="19.5" customHeight="1">
      <c r="B37" s="85"/>
      <c r="C37" s="86"/>
      <c r="D37" s="96" t="s">
        <v>237</v>
      </c>
      <c r="E37" s="96"/>
      <c r="F37" s="96"/>
      <c r="G37" s="96"/>
      <c r="H37" s="98">
        <v>1408404</v>
      </c>
      <c r="I37" s="99">
        <v>1420145</v>
      </c>
      <c r="J37" s="99">
        <v>1093900</v>
      </c>
      <c r="K37" s="99">
        <v>228043</v>
      </c>
      <c r="L37" s="99">
        <v>0</v>
      </c>
      <c r="M37" s="99">
        <v>293820</v>
      </c>
      <c r="N37" s="99">
        <v>25000</v>
      </c>
      <c r="O37" s="99">
        <v>0</v>
      </c>
      <c r="P37" s="99">
        <v>0</v>
      </c>
      <c r="Q37" s="99">
        <v>41300</v>
      </c>
      <c r="R37" s="99">
        <v>140400</v>
      </c>
      <c r="S37" s="100">
        <v>47500</v>
      </c>
      <c r="T37" s="99">
        <v>20000</v>
      </c>
      <c r="U37" s="99">
        <v>75000</v>
      </c>
      <c r="V37" s="132">
        <f t="shared" si="0"/>
        <v>4793512</v>
      </c>
      <c r="W37" s="85"/>
    </row>
    <row r="38" spans="2:23" ht="19.5" customHeight="1">
      <c r="B38" s="85"/>
      <c r="C38" s="86"/>
      <c r="D38" s="96" t="s">
        <v>238</v>
      </c>
      <c r="E38" s="96"/>
      <c r="F38" s="96"/>
      <c r="G38" s="96"/>
      <c r="H38" s="98">
        <v>0</v>
      </c>
      <c r="I38" s="99">
        <v>0</v>
      </c>
      <c r="J38" s="99">
        <v>0</v>
      </c>
      <c r="K38" s="99">
        <v>0</v>
      </c>
      <c r="L38" s="99">
        <v>0</v>
      </c>
      <c r="M38" s="99">
        <v>0</v>
      </c>
      <c r="N38" s="99">
        <v>0</v>
      </c>
      <c r="O38" s="99">
        <v>0</v>
      </c>
      <c r="P38" s="99">
        <v>0</v>
      </c>
      <c r="Q38" s="99">
        <v>0</v>
      </c>
      <c r="R38" s="99">
        <v>20660</v>
      </c>
      <c r="S38" s="100">
        <v>0</v>
      </c>
      <c r="T38" s="99">
        <v>0</v>
      </c>
      <c r="U38" s="99">
        <v>0</v>
      </c>
      <c r="V38" s="132">
        <f t="shared" si="0"/>
        <v>20660</v>
      </c>
      <c r="W38" s="85"/>
    </row>
    <row r="39" spans="2:23" ht="19.5" customHeight="1">
      <c r="B39" s="89" t="s">
        <v>239</v>
      </c>
      <c r="C39" s="86"/>
      <c r="D39" s="96" t="s">
        <v>240</v>
      </c>
      <c r="E39" s="96"/>
      <c r="F39" s="96"/>
      <c r="G39" s="96"/>
      <c r="H39" s="98">
        <v>194160</v>
      </c>
      <c r="I39" s="99">
        <v>138473</v>
      </c>
      <c r="J39" s="99">
        <v>246282</v>
      </c>
      <c r="K39" s="99">
        <v>228947</v>
      </c>
      <c r="L39" s="99">
        <v>0</v>
      </c>
      <c r="M39" s="99">
        <v>117866</v>
      </c>
      <c r="N39" s="99">
        <v>73473</v>
      </c>
      <c r="O39" s="99">
        <v>0</v>
      </c>
      <c r="P39" s="99">
        <v>12324</v>
      </c>
      <c r="Q39" s="99">
        <v>5733</v>
      </c>
      <c r="R39" s="99">
        <v>100860</v>
      </c>
      <c r="S39" s="100">
        <v>24046</v>
      </c>
      <c r="T39" s="99">
        <v>18986</v>
      </c>
      <c r="U39" s="99">
        <v>29274</v>
      </c>
      <c r="V39" s="132">
        <f t="shared" si="0"/>
        <v>1190424</v>
      </c>
      <c r="W39" s="85"/>
    </row>
    <row r="40" spans="2:23" ht="19.5" customHeight="1">
      <c r="B40" s="85"/>
      <c r="C40" s="101"/>
      <c r="D40" s="102" t="s">
        <v>241</v>
      </c>
      <c r="E40" s="102"/>
      <c r="F40" s="102"/>
      <c r="G40" s="102"/>
      <c r="H40" s="103">
        <v>145765</v>
      </c>
      <c r="I40" s="104">
        <v>128531</v>
      </c>
      <c r="J40" s="104">
        <v>100000</v>
      </c>
      <c r="K40" s="104">
        <v>76169</v>
      </c>
      <c r="L40" s="104">
        <v>0</v>
      </c>
      <c r="M40" s="104">
        <v>16579</v>
      </c>
      <c r="N40" s="104">
        <v>51700</v>
      </c>
      <c r="O40" s="104">
        <v>0</v>
      </c>
      <c r="P40" s="104">
        <v>0</v>
      </c>
      <c r="Q40" s="104">
        <v>2</v>
      </c>
      <c r="R40" s="104">
        <v>89502</v>
      </c>
      <c r="S40" s="105">
        <v>19014</v>
      </c>
      <c r="T40" s="104">
        <v>31599</v>
      </c>
      <c r="U40" s="104">
        <v>0</v>
      </c>
      <c r="V40" s="133">
        <f t="shared" si="0"/>
        <v>658861</v>
      </c>
      <c r="W40" s="85"/>
    </row>
    <row r="41" spans="2:23" ht="19.5" customHeight="1">
      <c r="B41" s="85"/>
      <c r="C41" s="86" t="s">
        <v>242</v>
      </c>
      <c r="D41" s="96"/>
      <c r="E41" s="96"/>
      <c r="F41" s="96"/>
      <c r="G41" s="97" t="s">
        <v>243</v>
      </c>
      <c r="H41" s="98">
        <v>7373797</v>
      </c>
      <c r="I41" s="99">
        <v>6225747</v>
      </c>
      <c r="J41" s="99">
        <v>4764565</v>
      </c>
      <c r="K41" s="99">
        <v>958298</v>
      </c>
      <c r="L41" s="99">
        <v>1507</v>
      </c>
      <c r="M41" s="99">
        <v>1044725</v>
      </c>
      <c r="N41" s="99">
        <v>514476</v>
      </c>
      <c r="O41" s="99">
        <v>31990</v>
      </c>
      <c r="P41" s="99">
        <v>107823</v>
      </c>
      <c r="Q41" s="99">
        <v>281824</v>
      </c>
      <c r="R41" s="99">
        <v>620012</v>
      </c>
      <c r="S41" s="100">
        <v>379384</v>
      </c>
      <c r="T41" s="99">
        <v>673856</v>
      </c>
      <c r="U41" s="99">
        <v>331277</v>
      </c>
      <c r="V41" s="132">
        <f t="shared" si="0"/>
        <v>23309281</v>
      </c>
      <c r="W41" s="85"/>
    </row>
    <row r="42" spans="2:23" ht="19.5" customHeight="1">
      <c r="B42" s="89" t="s">
        <v>215</v>
      </c>
      <c r="C42" s="86"/>
      <c r="D42" s="83" t="s">
        <v>244</v>
      </c>
      <c r="E42" s="96"/>
      <c r="F42" s="96"/>
      <c r="G42" s="96"/>
      <c r="H42" s="98">
        <v>4829026</v>
      </c>
      <c r="I42" s="99">
        <v>4422803</v>
      </c>
      <c r="J42" s="99">
        <v>3058119</v>
      </c>
      <c r="K42" s="99">
        <v>921770</v>
      </c>
      <c r="L42" s="99">
        <v>0</v>
      </c>
      <c r="M42" s="99">
        <v>838925</v>
      </c>
      <c r="N42" s="99">
        <v>158064</v>
      </c>
      <c r="O42" s="99">
        <v>17184</v>
      </c>
      <c r="P42" s="99">
        <v>0</v>
      </c>
      <c r="Q42" s="99">
        <v>144240</v>
      </c>
      <c r="R42" s="99">
        <v>476203</v>
      </c>
      <c r="S42" s="100">
        <v>205242</v>
      </c>
      <c r="T42" s="99">
        <v>193044</v>
      </c>
      <c r="U42" s="99">
        <v>297866</v>
      </c>
      <c r="V42" s="132">
        <f t="shared" si="0"/>
        <v>15562486</v>
      </c>
      <c r="W42" s="85"/>
    </row>
    <row r="43" spans="2:23" ht="19.5" customHeight="1">
      <c r="B43" s="85"/>
      <c r="C43" s="86"/>
      <c r="E43" s="96" t="s">
        <v>245</v>
      </c>
      <c r="F43" s="96"/>
      <c r="G43" s="96"/>
      <c r="H43" s="98">
        <v>268537</v>
      </c>
      <c r="I43" s="99">
        <v>64352</v>
      </c>
      <c r="J43" s="99">
        <v>64045</v>
      </c>
      <c r="K43" s="99">
        <v>54116</v>
      </c>
      <c r="L43" s="99">
        <v>0</v>
      </c>
      <c r="M43" s="99">
        <v>41751</v>
      </c>
      <c r="N43" s="99">
        <v>6997</v>
      </c>
      <c r="O43" s="99">
        <v>0</v>
      </c>
      <c r="P43" s="99">
        <v>0</v>
      </c>
      <c r="Q43" s="99">
        <v>12030</v>
      </c>
      <c r="R43" s="99">
        <v>21831</v>
      </c>
      <c r="S43" s="100">
        <v>15692</v>
      </c>
      <c r="T43" s="99">
        <v>18451</v>
      </c>
      <c r="U43" s="99">
        <v>13518</v>
      </c>
      <c r="V43" s="132">
        <f t="shared" si="0"/>
        <v>581320</v>
      </c>
      <c r="W43" s="85"/>
    </row>
    <row r="44" spans="2:23" ht="19.5" customHeight="1">
      <c r="B44" s="85"/>
      <c r="C44" s="86"/>
      <c r="D44" s="96"/>
      <c r="E44" s="96" t="s">
        <v>246</v>
      </c>
      <c r="F44" s="96"/>
      <c r="G44" s="96"/>
      <c r="H44" s="98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100">
        <v>0</v>
      </c>
      <c r="T44" s="99">
        <v>0</v>
      </c>
      <c r="U44" s="99">
        <v>0</v>
      </c>
      <c r="V44" s="132">
        <f t="shared" si="0"/>
        <v>0</v>
      </c>
      <c r="W44" s="85"/>
    </row>
    <row r="45" spans="2:23" ht="19.5" customHeight="1">
      <c r="B45" s="89" t="s">
        <v>206</v>
      </c>
      <c r="C45" s="86"/>
      <c r="D45" s="96" t="s">
        <v>247</v>
      </c>
      <c r="E45" s="96"/>
      <c r="F45" s="96"/>
      <c r="G45" s="119" t="s">
        <v>520</v>
      </c>
      <c r="H45" s="98">
        <v>2544771</v>
      </c>
      <c r="I45" s="99">
        <v>1802944</v>
      </c>
      <c r="J45" s="99">
        <v>1704694</v>
      </c>
      <c r="K45" s="99">
        <v>36528</v>
      </c>
      <c r="L45" s="99">
        <v>1507</v>
      </c>
      <c r="M45" s="99">
        <v>205800</v>
      </c>
      <c r="N45" s="99">
        <v>356412</v>
      </c>
      <c r="O45" s="99">
        <v>14806</v>
      </c>
      <c r="P45" s="99">
        <v>107823</v>
      </c>
      <c r="Q45" s="99">
        <v>137584</v>
      </c>
      <c r="R45" s="99">
        <v>143809</v>
      </c>
      <c r="S45" s="100">
        <v>171000</v>
      </c>
      <c r="T45" s="99">
        <v>480812</v>
      </c>
      <c r="U45" s="99">
        <v>33411</v>
      </c>
      <c r="V45" s="132">
        <f t="shared" si="0"/>
        <v>7741901</v>
      </c>
      <c r="W45" s="85"/>
    </row>
    <row r="46" spans="2:23" ht="19.5" customHeight="1">
      <c r="B46" s="85"/>
      <c r="C46" s="86"/>
      <c r="D46" s="96" t="s">
        <v>248</v>
      </c>
      <c r="E46" s="96"/>
      <c r="F46" s="96"/>
      <c r="G46" s="97"/>
      <c r="H46" s="98">
        <v>0</v>
      </c>
      <c r="I46" s="99">
        <v>0</v>
      </c>
      <c r="J46" s="99">
        <v>0</v>
      </c>
      <c r="K46" s="99">
        <v>0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100">
        <v>0</v>
      </c>
      <c r="T46" s="99">
        <v>0</v>
      </c>
      <c r="U46" s="99">
        <v>0</v>
      </c>
      <c r="V46" s="132">
        <f t="shared" si="0"/>
        <v>0</v>
      </c>
      <c r="W46" s="85"/>
    </row>
    <row r="47" spans="2:23" ht="19.5" customHeight="1">
      <c r="B47" s="85"/>
      <c r="C47" s="86"/>
      <c r="D47" s="96" t="s">
        <v>249</v>
      </c>
      <c r="E47" s="96"/>
      <c r="F47" s="96"/>
      <c r="G47" s="96"/>
      <c r="H47" s="98">
        <v>0</v>
      </c>
      <c r="I47" s="99">
        <v>0</v>
      </c>
      <c r="J47" s="99">
        <v>0</v>
      </c>
      <c r="K47" s="99">
        <v>0</v>
      </c>
      <c r="L47" s="99">
        <v>0</v>
      </c>
      <c r="M47" s="99">
        <v>0</v>
      </c>
      <c r="N47" s="99">
        <v>0</v>
      </c>
      <c r="O47" s="99">
        <v>0</v>
      </c>
      <c r="P47" s="99">
        <v>0</v>
      </c>
      <c r="Q47" s="99">
        <v>0</v>
      </c>
      <c r="R47" s="99">
        <v>0</v>
      </c>
      <c r="S47" s="100">
        <v>0</v>
      </c>
      <c r="T47" s="99">
        <v>0</v>
      </c>
      <c r="U47" s="99">
        <v>0</v>
      </c>
      <c r="V47" s="132">
        <f t="shared" si="0"/>
        <v>0</v>
      </c>
      <c r="W47" s="85"/>
    </row>
    <row r="48" spans="2:23" ht="19.5" customHeight="1">
      <c r="B48" s="89" t="s">
        <v>223</v>
      </c>
      <c r="C48" s="101"/>
      <c r="D48" s="102" t="s">
        <v>250</v>
      </c>
      <c r="E48" s="102"/>
      <c r="F48" s="102"/>
      <c r="G48" s="102"/>
      <c r="H48" s="103">
        <v>0</v>
      </c>
      <c r="I48" s="104">
        <v>0</v>
      </c>
      <c r="J48" s="104">
        <v>1752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5">
        <v>3142</v>
      </c>
      <c r="T48" s="104">
        <v>0</v>
      </c>
      <c r="U48" s="104">
        <v>0</v>
      </c>
      <c r="V48" s="133">
        <f t="shared" si="0"/>
        <v>4894</v>
      </c>
      <c r="W48" s="85"/>
    </row>
    <row r="49" spans="2:23" ht="19.5" customHeight="1">
      <c r="B49" s="106"/>
      <c r="C49" s="101" t="s">
        <v>251</v>
      </c>
      <c r="D49" s="102"/>
      <c r="E49" s="102"/>
      <c r="F49" s="102"/>
      <c r="G49" s="107" t="s">
        <v>252</v>
      </c>
      <c r="H49" s="127">
        <v>598421</v>
      </c>
      <c r="I49" s="128">
        <v>-306397</v>
      </c>
      <c r="J49" s="128">
        <v>-1003436</v>
      </c>
      <c r="K49" s="128">
        <v>193071</v>
      </c>
      <c r="L49" s="128">
        <v>0</v>
      </c>
      <c r="M49" s="128">
        <v>38657</v>
      </c>
      <c r="N49" s="128">
        <v>-1404</v>
      </c>
      <c r="O49" s="128">
        <v>-16951</v>
      </c>
      <c r="P49" s="128">
        <v>12324</v>
      </c>
      <c r="Q49" s="128">
        <v>1958</v>
      </c>
      <c r="R49" s="128">
        <v>9658</v>
      </c>
      <c r="S49" s="128">
        <v>17304</v>
      </c>
      <c r="T49" s="302">
        <v>-38224</v>
      </c>
      <c r="U49" s="128">
        <v>-3548</v>
      </c>
      <c r="V49" s="133">
        <f t="shared" si="0"/>
        <v>-498567</v>
      </c>
      <c r="W49" s="85"/>
    </row>
    <row r="50" spans="2:23" ht="19.5" customHeight="1">
      <c r="B50" s="106">
        <v>3</v>
      </c>
      <c r="C50" s="102" t="s">
        <v>253</v>
      </c>
      <c r="D50" s="102"/>
      <c r="E50" s="102"/>
      <c r="F50" s="102"/>
      <c r="G50" s="107" t="s">
        <v>254</v>
      </c>
      <c r="H50" s="103">
        <v>598623</v>
      </c>
      <c r="I50" s="104">
        <v>-392589</v>
      </c>
      <c r="J50" s="104">
        <v>131023</v>
      </c>
      <c r="K50" s="104">
        <v>32744</v>
      </c>
      <c r="L50" s="104">
        <v>0</v>
      </c>
      <c r="M50" s="104">
        <v>38657</v>
      </c>
      <c r="N50" s="104">
        <v>-1404</v>
      </c>
      <c r="O50" s="104">
        <v>-5448</v>
      </c>
      <c r="P50" s="104">
        <v>-2662</v>
      </c>
      <c r="Q50" s="104">
        <v>1958</v>
      </c>
      <c r="R50" s="104">
        <v>11282</v>
      </c>
      <c r="S50" s="105">
        <v>17318</v>
      </c>
      <c r="T50" s="104">
        <v>-17201</v>
      </c>
      <c r="U50" s="104">
        <v>-3796</v>
      </c>
      <c r="V50" s="134">
        <f t="shared" si="0"/>
        <v>408505</v>
      </c>
      <c r="W50" s="85"/>
    </row>
    <row r="51" spans="2:23" ht="19.5" customHeight="1">
      <c r="B51" s="106">
        <v>4</v>
      </c>
      <c r="C51" s="102" t="s">
        <v>255</v>
      </c>
      <c r="D51" s="102"/>
      <c r="E51" s="102"/>
      <c r="F51" s="102"/>
      <c r="G51" s="107" t="s">
        <v>256</v>
      </c>
      <c r="H51" s="103">
        <v>0</v>
      </c>
      <c r="I51" s="104">
        <v>1674</v>
      </c>
      <c r="J51" s="104">
        <v>96800</v>
      </c>
      <c r="K51" s="104">
        <v>0</v>
      </c>
      <c r="L51" s="104">
        <v>0</v>
      </c>
      <c r="M51" s="104">
        <v>0</v>
      </c>
      <c r="N51" s="104">
        <v>0</v>
      </c>
      <c r="O51" s="104">
        <v>11273</v>
      </c>
      <c r="P51" s="104">
        <v>0</v>
      </c>
      <c r="Q51" s="104">
        <v>0</v>
      </c>
      <c r="R51" s="104">
        <v>249</v>
      </c>
      <c r="S51" s="105">
        <v>19407</v>
      </c>
      <c r="T51" s="104">
        <v>0</v>
      </c>
      <c r="U51" s="104">
        <v>0</v>
      </c>
      <c r="V51" s="134">
        <f t="shared" si="0"/>
        <v>129403</v>
      </c>
      <c r="W51" s="85">
        <v>0</v>
      </c>
    </row>
    <row r="52" spans="2:23" ht="19.5" customHeight="1">
      <c r="B52" s="85">
        <v>5</v>
      </c>
      <c r="C52" s="102" t="s">
        <v>257</v>
      </c>
      <c r="D52" s="102"/>
      <c r="E52" s="102"/>
      <c r="F52" s="102"/>
      <c r="G52" s="107" t="s">
        <v>258</v>
      </c>
      <c r="H52" s="103">
        <v>127887</v>
      </c>
      <c r="I52" s="104">
        <v>45039</v>
      </c>
      <c r="J52" s="104">
        <v>9900</v>
      </c>
      <c r="K52" s="104">
        <v>62070</v>
      </c>
      <c r="L52" s="104">
        <v>0</v>
      </c>
      <c r="M52" s="104">
        <v>49465</v>
      </c>
      <c r="N52" s="104">
        <v>51689</v>
      </c>
      <c r="O52" s="104">
        <v>18683</v>
      </c>
      <c r="P52" s="104">
        <v>10180</v>
      </c>
      <c r="Q52" s="104">
        <v>13371</v>
      </c>
      <c r="R52" s="104">
        <v>46537</v>
      </c>
      <c r="S52" s="105">
        <v>20885</v>
      </c>
      <c r="T52" s="104">
        <v>49567</v>
      </c>
      <c r="U52" s="104">
        <v>19285</v>
      </c>
      <c r="V52" s="134">
        <f t="shared" si="0"/>
        <v>524558</v>
      </c>
      <c r="W52" s="85"/>
    </row>
    <row r="53" spans="2:48" ht="19.5" customHeight="1">
      <c r="B53" s="452"/>
      <c r="C53" s="102" t="s">
        <v>259</v>
      </c>
      <c r="D53" s="102"/>
      <c r="E53" s="102"/>
      <c r="F53" s="102"/>
      <c r="G53" s="102"/>
      <c r="H53" s="103">
        <v>0</v>
      </c>
      <c r="I53" s="104">
        <v>0</v>
      </c>
      <c r="J53" s="104">
        <v>150</v>
      </c>
      <c r="K53" s="104">
        <v>0</v>
      </c>
      <c r="L53" s="104">
        <v>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5">
        <v>0</v>
      </c>
      <c r="T53" s="104">
        <v>0</v>
      </c>
      <c r="U53" s="104">
        <v>0</v>
      </c>
      <c r="V53" s="134">
        <f t="shared" si="0"/>
        <v>150</v>
      </c>
      <c r="W53" s="85"/>
      <c r="AB53" s="83">
        <v>0</v>
      </c>
      <c r="AC53" s="83">
        <v>0</v>
      </c>
      <c r="AD53" s="83">
        <v>0</v>
      </c>
      <c r="AE53" s="83">
        <v>0</v>
      </c>
      <c r="AF53" s="83">
        <v>0</v>
      </c>
      <c r="AG53" s="83">
        <v>0</v>
      </c>
      <c r="AH53" s="83">
        <v>0</v>
      </c>
      <c r="AI53" s="83">
        <v>0</v>
      </c>
      <c r="AJ53" s="83">
        <v>0</v>
      </c>
      <c r="AK53" s="83">
        <v>0</v>
      </c>
      <c r="AL53" s="83">
        <v>0</v>
      </c>
      <c r="AM53" s="83">
        <v>0</v>
      </c>
      <c r="AN53" s="83">
        <v>0</v>
      </c>
      <c r="AO53" s="83">
        <v>0</v>
      </c>
      <c r="AP53" s="83">
        <v>0</v>
      </c>
      <c r="AQ53" s="83">
        <v>0</v>
      </c>
      <c r="AR53" s="83">
        <v>0</v>
      </c>
      <c r="AS53" s="83">
        <v>0</v>
      </c>
      <c r="AT53" s="83">
        <v>0</v>
      </c>
      <c r="AU53" s="83">
        <v>0</v>
      </c>
      <c r="AV53" s="83">
        <v>0</v>
      </c>
    </row>
    <row r="54" spans="2:23" ht="19.5" customHeight="1">
      <c r="B54" s="106">
        <v>6</v>
      </c>
      <c r="C54" s="102" t="s">
        <v>260</v>
      </c>
      <c r="D54" s="102"/>
      <c r="E54" s="102"/>
      <c r="F54" s="102"/>
      <c r="G54" s="107" t="s">
        <v>261</v>
      </c>
      <c r="H54" s="103">
        <v>0</v>
      </c>
      <c r="I54" s="104">
        <v>0</v>
      </c>
      <c r="J54" s="104">
        <v>0</v>
      </c>
      <c r="K54" s="104">
        <v>0</v>
      </c>
      <c r="L54" s="104">
        <v>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5">
        <v>0</v>
      </c>
      <c r="T54" s="104">
        <v>0</v>
      </c>
      <c r="U54" s="104">
        <v>0</v>
      </c>
      <c r="V54" s="134">
        <f aca="true" t="shared" si="1" ref="V54:V59">SUM(H54:U54)</f>
        <v>0</v>
      </c>
      <c r="W54" s="85"/>
    </row>
    <row r="55" spans="2:23" ht="19.5" customHeight="1">
      <c r="B55" s="106">
        <v>7</v>
      </c>
      <c r="C55" s="102" t="s">
        <v>262</v>
      </c>
      <c r="D55" s="102"/>
      <c r="E55" s="102"/>
      <c r="F55" s="102"/>
      <c r="G55" s="107" t="s">
        <v>263</v>
      </c>
      <c r="H55" s="103">
        <v>726510</v>
      </c>
      <c r="I55" s="104">
        <v>21376</v>
      </c>
      <c r="J55" s="104">
        <v>44123</v>
      </c>
      <c r="K55" s="104">
        <v>94814</v>
      </c>
      <c r="L55" s="104">
        <v>0</v>
      </c>
      <c r="M55" s="104">
        <v>88122</v>
      </c>
      <c r="N55" s="104">
        <v>50285</v>
      </c>
      <c r="O55" s="104">
        <v>1962</v>
      </c>
      <c r="P55" s="104">
        <v>7518</v>
      </c>
      <c r="Q55" s="104">
        <v>15329</v>
      </c>
      <c r="R55" s="104">
        <v>57570</v>
      </c>
      <c r="S55" s="105">
        <v>18796</v>
      </c>
      <c r="T55" s="104">
        <v>32366</v>
      </c>
      <c r="U55" s="105">
        <v>15489</v>
      </c>
      <c r="V55" s="134">
        <f t="shared" si="1"/>
        <v>1174260</v>
      </c>
      <c r="W55" s="85"/>
    </row>
    <row r="56" spans="2:23" ht="19.5" customHeight="1">
      <c r="B56" s="106">
        <v>8</v>
      </c>
      <c r="C56" s="102" t="s">
        <v>264</v>
      </c>
      <c r="D56" s="102"/>
      <c r="E56" s="102"/>
      <c r="F56" s="102"/>
      <c r="G56" s="102"/>
      <c r="H56" s="103">
        <v>3637475</v>
      </c>
      <c r="I56" s="104">
        <v>274700</v>
      </c>
      <c r="J56" s="104">
        <v>867100</v>
      </c>
      <c r="K56" s="104">
        <v>156900</v>
      </c>
      <c r="L56" s="104">
        <v>0</v>
      </c>
      <c r="M56" s="104">
        <v>400680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5">
        <v>0</v>
      </c>
      <c r="T56" s="104">
        <v>0</v>
      </c>
      <c r="U56" s="104">
        <v>0</v>
      </c>
      <c r="V56" s="134">
        <f t="shared" si="1"/>
        <v>5336855</v>
      </c>
      <c r="W56" s="85"/>
    </row>
    <row r="57" spans="2:23" ht="19.5" customHeight="1">
      <c r="B57" s="106">
        <v>9</v>
      </c>
      <c r="C57" s="102" t="s">
        <v>265</v>
      </c>
      <c r="D57" s="102"/>
      <c r="E57" s="102"/>
      <c r="F57" s="102"/>
      <c r="G57" s="107" t="s">
        <v>266</v>
      </c>
      <c r="H57" s="103">
        <v>726160</v>
      </c>
      <c r="I57" s="104">
        <v>21331</v>
      </c>
      <c r="J57" s="104">
        <v>44123</v>
      </c>
      <c r="K57" s="104">
        <v>35575</v>
      </c>
      <c r="L57" s="104">
        <v>0</v>
      </c>
      <c r="M57" s="104">
        <v>56752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5">
        <v>0</v>
      </c>
      <c r="T57" s="104">
        <v>0</v>
      </c>
      <c r="U57" s="104">
        <v>0</v>
      </c>
      <c r="V57" s="134">
        <f t="shared" si="1"/>
        <v>883941</v>
      </c>
      <c r="W57" s="85"/>
    </row>
    <row r="58" spans="2:23" ht="19.5" customHeight="1">
      <c r="B58" s="85">
        <v>10</v>
      </c>
      <c r="C58" s="83" t="s">
        <v>267</v>
      </c>
      <c r="F58" s="119" t="s">
        <v>276</v>
      </c>
      <c r="G58" s="96"/>
      <c r="H58" s="98">
        <v>350</v>
      </c>
      <c r="I58" s="99">
        <v>45</v>
      </c>
      <c r="J58" s="99">
        <v>0</v>
      </c>
      <c r="K58" s="99">
        <v>59239</v>
      </c>
      <c r="L58" s="99">
        <v>0</v>
      </c>
      <c r="M58" s="99">
        <v>31370</v>
      </c>
      <c r="N58" s="99">
        <v>50285</v>
      </c>
      <c r="O58" s="99">
        <v>1962</v>
      </c>
      <c r="P58" s="99">
        <v>7518</v>
      </c>
      <c r="Q58" s="99">
        <v>15329</v>
      </c>
      <c r="R58" s="99">
        <v>57570</v>
      </c>
      <c r="S58" s="100">
        <v>18796</v>
      </c>
      <c r="T58" s="99">
        <v>32366</v>
      </c>
      <c r="U58" s="99">
        <v>15489</v>
      </c>
      <c r="V58" s="135">
        <f t="shared" si="1"/>
        <v>290319</v>
      </c>
      <c r="W58" s="85"/>
    </row>
    <row r="59" spans="2:23" ht="19.5" customHeight="1">
      <c r="B59" s="453"/>
      <c r="C59" s="454"/>
      <c r="D59" s="455" t="s">
        <v>275</v>
      </c>
      <c r="E59" s="456"/>
      <c r="F59" s="120" t="s">
        <v>277</v>
      </c>
      <c r="G59" s="102"/>
      <c r="H59" s="103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5">
        <v>0</v>
      </c>
      <c r="T59" s="104">
        <v>0</v>
      </c>
      <c r="U59" s="104">
        <v>0</v>
      </c>
      <c r="V59" s="134">
        <f t="shared" si="1"/>
        <v>0</v>
      </c>
      <c r="W59" s="85"/>
    </row>
    <row r="60" spans="2:24" ht="19.5" customHeight="1">
      <c r="B60" s="106">
        <v>11</v>
      </c>
      <c r="C60" s="102" t="s">
        <v>268</v>
      </c>
      <c r="D60" s="102"/>
      <c r="E60" s="102"/>
      <c r="F60" s="102"/>
      <c r="G60" s="102"/>
      <c r="H60" s="108">
        <f aca="true" t="shared" si="2" ref="H60:U60">ROUND(H9/(H20+H45)*100,1)</f>
        <v>56</v>
      </c>
      <c r="I60" s="109">
        <f t="shared" si="2"/>
        <v>57.6</v>
      </c>
      <c r="J60" s="109">
        <f t="shared" si="2"/>
        <v>84.9</v>
      </c>
      <c r="K60" s="109">
        <f t="shared" si="2"/>
        <v>43.7</v>
      </c>
      <c r="L60" s="109">
        <f t="shared" si="2"/>
        <v>45.5</v>
      </c>
      <c r="M60" s="109">
        <f t="shared" si="2"/>
        <v>64</v>
      </c>
      <c r="N60" s="109">
        <f t="shared" si="2"/>
        <v>58.7</v>
      </c>
      <c r="O60" s="109">
        <f t="shared" si="2"/>
        <v>95.7</v>
      </c>
      <c r="P60" s="109">
        <f t="shared" si="2"/>
        <v>53.4</v>
      </c>
      <c r="Q60" s="109">
        <f t="shared" si="2"/>
        <v>68.8</v>
      </c>
      <c r="R60" s="109">
        <f t="shared" si="2"/>
        <v>66.2</v>
      </c>
      <c r="S60" s="110">
        <f t="shared" si="2"/>
        <v>60.4</v>
      </c>
      <c r="T60" s="109">
        <f t="shared" si="2"/>
        <v>57.8</v>
      </c>
      <c r="U60" s="109">
        <f t="shared" si="2"/>
        <v>61.9</v>
      </c>
      <c r="V60" s="136">
        <f>ROUND(V9/(V20+V45)*100,1)</f>
        <v>63.3</v>
      </c>
      <c r="W60" s="85"/>
      <c r="X60" s="111"/>
    </row>
    <row r="61" spans="2:23" ht="19.5" customHeight="1">
      <c r="B61" s="106">
        <v>12</v>
      </c>
      <c r="C61" s="102" t="s">
        <v>269</v>
      </c>
      <c r="D61" s="102"/>
      <c r="E61" s="102"/>
      <c r="F61" s="102"/>
      <c r="G61" s="107" t="s">
        <v>270</v>
      </c>
      <c r="H61" s="103">
        <v>0</v>
      </c>
      <c r="I61" s="104">
        <v>370600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5">
        <v>0</v>
      </c>
      <c r="T61" s="104">
        <v>0</v>
      </c>
      <c r="U61" s="104">
        <v>0</v>
      </c>
      <c r="V61" s="134">
        <f>SUM(H61:U61)</f>
        <v>370600</v>
      </c>
      <c r="W61" s="85"/>
    </row>
    <row r="62" spans="2:23" ht="19.5" customHeight="1">
      <c r="B62" s="106">
        <v>13</v>
      </c>
      <c r="C62" s="102" t="s">
        <v>271</v>
      </c>
      <c r="D62" s="102"/>
      <c r="E62" s="102"/>
      <c r="F62" s="102"/>
      <c r="G62" s="107" t="s">
        <v>272</v>
      </c>
      <c r="H62" s="103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5">
        <v>0</v>
      </c>
      <c r="T62" s="104">
        <v>0</v>
      </c>
      <c r="U62" s="104">
        <v>0</v>
      </c>
      <c r="V62" s="134">
        <f>SUM(H62:U62)</f>
        <v>0</v>
      </c>
      <c r="W62" s="85"/>
    </row>
    <row r="63" spans="2:23" ht="19.5" customHeight="1" thickBot="1">
      <c r="B63" s="92">
        <v>14</v>
      </c>
      <c r="C63" s="84" t="s">
        <v>273</v>
      </c>
      <c r="D63" s="84"/>
      <c r="E63" s="84"/>
      <c r="F63" s="84"/>
      <c r="G63" s="84"/>
      <c r="H63" s="112">
        <v>65554135</v>
      </c>
      <c r="I63" s="113">
        <v>39859554</v>
      </c>
      <c r="J63" s="113">
        <v>43053538</v>
      </c>
      <c r="K63" s="113">
        <v>6566197</v>
      </c>
      <c r="L63" s="113">
        <v>23571</v>
      </c>
      <c r="M63" s="113">
        <v>7141561</v>
      </c>
      <c r="N63" s="113">
        <v>10251764</v>
      </c>
      <c r="O63" s="113">
        <v>66065</v>
      </c>
      <c r="P63" s="113">
        <v>1755874</v>
      </c>
      <c r="Q63" s="113">
        <v>3327241</v>
      </c>
      <c r="R63" s="113">
        <v>4971460</v>
      </c>
      <c r="S63" s="114">
        <v>4005016</v>
      </c>
      <c r="T63" s="113">
        <v>9784921</v>
      </c>
      <c r="U63" s="113">
        <v>2102353</v>
      </c>
      <c r="V63" s="131">
        <f>SUM(H63:U63)</f>
        <v>198463250</v>
      </c>
      <c r="W63" s="85"/>
    </row>
    <row r="64" spans="8:22" ht="17.25">
      <c r="H64" s="115">
        <v>8.15</v>
      </c>
      <c r="I64" s="115"/>
      <c r="J64" s="115">
        <v>0</v>
      </c>
      <c r="K64" s="115">
        <v>6.21</v>
      </c>
      <c r="L64" s="115">
        <v>7.65</v>
      </c>
      <c r="M64" s="115"/>
      <c r="N64" s="115">
        <v>5.65</v>
      </c>
      <c r="O64" s="115">
        <v>0</v>
      </c>
      <c r="P64" s="115">
        <v>9.05</v>
      </c>
      <c r="Q64" s="115"/>
      <c r="R64" s="115">
        <v>0</v>
      </c>
      <c r="S64" s="116">
        <v>9.44</v>
      </c>
      <c r="T64" s="115">
        <v>9.07</v>
      </c>
      <c r="U64" s="115">
        <v>0</v>
      </c>
      <c r="V64" s="115"/>
    </row>
  </sheetData>
  <mergeCells count="2">
    <mergeCell ref="B59:C59"/>
    <mergeCell ref="D59:E59"/>
  </mergeCells>
  <printOptions/>
  <pageMargins left="0.7874015748031497" right="0.7874015748031497" top="0.7086614173228347" bottom="0.7086614173228347" header="0.5118110236220472" footer="0.5118110236220472"/>
  <pageSetup horizontalDpi="300" verticalDpi="3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D30"/>
  <sheetViews>
    <sheetView showZeros="0" defaultGridColor="0" zoomScale="75" zoomScaleNormal="75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6015625" defaultRowHeight="18"/>
  <cols>
    <col min="1" max="1" width="1.66015625" style="0" customWidth="1"/>
    <col min="2" max="2" width="16.66015625" style="0" customWidth="1"/>
    <col min="4" max="7" width="10.66015625" style="0" customWidth="1"/>
    <col min="17" max="17" width="1.66015625" style="0" customWidth="1"/>
    <col min="18" max="18" width="10.66015625" style="0" customWidth="1"/>
    <col min="29" max="16384" width="10.66015625" style="0" customWidth="1"/>
  </cols>
  <sheetData>
    <row r="1" ht="24" customHeight="1">
      <c r="B1" s="312" t="s">
        <v>0</v>
      </c>
    </row>
    <row r="2" ht="24" customHeight="1"/>
    <row r="3" spans="2:16" ht="24" customHeight="1" thickBot="1">
      <c r="B3" s="1" t="s">
        <v>168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136</v>
      </c>
    </row>
    <row r="4" spans="2:17" ht="24" customHeight="1">
      <c r="B4" s="2"/>
      <c r="C4" s="2"/>
      <c r="D4" s="72" t="s">
        <v>95</v>
      </c>
      <c r="E4" s="73" t="s">
        <v>169</v>
      </c>
      <c r="F4" s="73" t="s">
        <v>170</v>
      </c>
      <c r="G4" s="73" t="s">
        <v>171</v>
      </c>
      <c r="H4" s="3"/>
      <c r="I4" s="74" t="s">
        <v>172</v>
      </c>
      <c r="J4" s="13" t="s">
        <v>173</v>
      </c>
      <c r="K4" s="3"/>
      <c r="L4" s="74" t="s">
        <v>174</v>
      </c>
      <c r="M4" s="13"/>
      <c r="N4" s="13"/>
      <c r="O4" s="13"/>
      <c r="P4" s="13"/>
      <c r="Q4" s="2"/>
    </row>
    <row r="5" spans="2:17" ht="24" customHeight="1"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449"/>
      <c r="N5" s="450"/>
      <c r="O5" s="3"/>
      <c r="P5" s="3"/>
      <c r="Q5" s="2"/>
    </row>
    <row r="6" spans="2:17" ht="24" customHeight="1">
      <c r="B6" s="7" t="s">
        <v>175</v>
      </c>
      <c r="C6" s="7" t="s">
        <v>176</v>
      </c>
      <c r="D6" s="8" t="s">
        <v>177</v>
      </c>
      <c r="E6" s="8" t="s">
        <v>178</v>
      </c>
      <c r="F6" s="8" t="s">
        <v>179</v>
      </c>
      <c r="G6" s="8" t="s">
        <v>164</v>
      </c>
      <c r="H6" s="8" t="s">
        <v>180</v>
      </c>
      <c r="I6" s="8" t="s">
        <v>478</v>
      </c>
      <c r="J6" s="8" t="s">
        <v>474</v>
      </c>
      <c r="K6" s="8" t="s">
        <v>181</v>
      </c>
      <c r="L6" s="8" t="s">
        <v>182</v>
      </c>
      <c r="M6" s="447" t="s">
        <v>183</v>
      </c>
      <c r="N6" s="448" t="s">
        <v>434</v>
      </c>
      <c r="O6" s="8" t="s">
        <v>184</v>
      </c>
      <c r="P6" s="8" t="s">
        <v>164</v>
      </c>
      <c r="Q6" s="2"/>
    </row>
    <row r="7" spans="2:17" ht="24" customHeight="1">
      <c r="B7" s="2"/>
      <c r="C7" s="2"/>
      <c r="D7" s="3"/>
      <c r="E7" s="3"/>
      <c r="F7" s="3"/>
      <c r="G7" s="3"/>
      <c r="H7" s="3"/>
      <c r="I7" s="8" t="s">
        <v>479</v>
      </c>
      <c r="J7" s="412" t="s">
        <v>506</v>
      </c>
      <c r="K7" s="8" t="s">
        <v>185</v>
      </c>
      <c r="L7" s="3"/>
      <c r="M7" s="75" t="s">
        <v>186</v>
      </c>
      <c r="N7" s="75" t="s">
        <v>187</v>
      </c>
      <c r="O7" s="3"/>
      <c r="P7" s="3"/>
      <c r="Q7" s="2"/>
    </row>
    <row r="8" spans="2:25" ht="24" customHeight="1" thickBot="1">
      <c r="B8" s="10"/>
      <c r="C8" s="10"/>
      <c r="D8" s="11"/>
      <c r="E8" s="11"/>
      <c r="F8" s="11"/>
      <c r="G8" s="11"/>
      <c r="H8" s="11"/>
      <c r="I8" s="11"/>
      <c r="J8" s="413" t="s">
        <v>505</v>
      </c>
      <c r="K8" s="11"/>
      <c r="L8" s="11"/>
      <c r="M8" s="76"/>
      <c r="N8" s="76"/>
      <c r="O8" s="11"/>
      <c r="P8" s="11"/>
      <c r="Q8" s="2"/>
      <c r="S8" s="137" t="s">
        <v>514</v>
      </c>
      <c r="T8" s="137" t="s">
        <v>515</v>
      </c>
      <c r="U8" s="436" t="s">
        <v>516</v>
      </c>
      <c r="V8" s="436" t="s">
        <v>517</v>
      </c>
      <c r="W8" s="137" t="s">
        <v>518</v>
      </c>
      <c r="X8" s="137" t="s">
        <v>519</v>
      </c>
      <c r="Y8" s="137"/>
    </row>
    <row r="9" spans="2:30" ht="24" customHeight="1">
      <c r="B9" s="381" t="s">
        <v>286</v>
      </c>
      <c r="C9" s="382">
        <f>SUM(D9:G9)</f>
        <v>3027910</v>
      </c>
      <c r="D9" s="383">
        <v>322331</v>
      </c>
      <c r="E9" s="383">
        <v>716565</v>
      </c>
      <c r="F9" s="383">
        <v>470161</v>
      </c>
      <c r="G9" s="383">
        <v>1518853</v>
      </c>
      <c r="H9" s="383">
        <f>+I9+J9</f>
        <v>7758700</v>
      </c>
      <c r="I9" s="383">
        <v>3349177</v>
      </c>
      <c r="J9" s="383">
        <v>4409523</v>
      </c>
      <c r="K9" s="383">
        <f>C9+H9</f>
        <v>10786610</v>
      </c>
      <c r="L9" s="383">
        <v>4397367</v>
      </c>
      <c r="M9" s="384">
        <v>1785101</v>
      </c>
      <c r="N9" s="384">
        <v>2612266</v>
      </c>
      <c r="O9" s="383">
        <v>4456229</v>
      </c>
      <c r="P9" s="385">
        <v>1933014</v>
      </c>
      <c r="Q9" s="82"/>
      <c r="S9" s="437">
        <f>ROUND(X9/W9,2)</f>
        <v>123.12</v>
      </c>
      <c r="T9" s="438">
        <f>ROUND(L9/$W9,2)</f>
        <v>206.68</v>
      </c>
      <c r="U9" s="438">
        <f>ROUND(M9/$W9,2)</f>
        <v>83.9</v>
      </c>
      <c r="V9" s="438">
        <f>ROUND(N9/$W9,2)</f>
        <v>122.78</v>
      </c>
      <c r="W9" s="36">
        <f>'施設・概要２'!F$24</f>
        <v>21276</v>
      </c>
      <c r="X9" s="36">
        <f>'損益計算'!E$11</f>
        <v>2619501</v>
      </c>
      <c r="Y9" s="36"/>
      <c r="AC9" s="36"/>
      <c r="AD9" s="36"/>
    </row>
    <row r="10" spans="2:30" ht="24" customHeight="1">
      <c r="B10" s="386" t="s">
        <v>459</v>
      </c>
      <c r="C10" s="141">
        <f>SUM(D10:G10)</f>
        <v>329344</v>
      </c>
      <c r="D10" s="142">
        <v>22052</v>
      </c>
      <c r="E10" s="142">
        <v>15163</v>
      </c>
      <c r="F10" s="142">
        <v>63123</v>
      </c>
      <c r="G10" s="142">
        <v>229006</v>
      </c>
      <c r="H10" s="142">
        <f>+I10+J10</f>
        <v>593659</v>
      </c>
      <c r="I10" s="142">
        <v>361118</v>
      </c>
      <c r="J10" s="142">
        <v>232541</v>
      </c>
      <c r="K10" s="142">
        <f aca="true" t="shared" si="0" ref="K10:K27">C10+H10</f>
        <v>923003</v>
      </c>
      <c r="L10" s="142">
        <v>573969</v>
      </c>
      <c r="M10" s="143">
        <v>292156</v>
      </c>
      <c r="N10" s="143">
        <v>281813</v>
      </c>
      <c r="O10" s="142">
        <v>128826</v>
      </c>
      <c r="P10" s="144">
        <v>220208</v>
      </c>
      <c r="Q10" s="82"/>
      <c r="S10" s="437">
        <f aca="true" t="shared" si="1" ref="S10:S27">ROUND(X10/W10,2)</f>
        <v>95.98</v>
      </c>
      <c r="T10" s="438">
        <f aca="true" t="shared" si="2" ref="T10:T27">ROUND(L10/$W10,2)</f>
        <v>507.04</v>
      </c>
      <c r="U10" s="438">
        <f aca="true" t="shared" si="3" ref="U10:U27">ROUND(M10/$W10,2)</f>
        <v>258.09</v>
      </c>
      <c r="V10" s="438">
        <f aca="true" t="shared" si="4" ref="V10:V27">ROUND(N10/$W10,2)</f>
        <v>248.95</v>
      </c>
      <c r="W10" s="36">
        <f>'施設・概要２'!G$24</f>
        <v>1132</v>
      </c>
      <c r="X10" s="36">
        <f>'損益計算'!F$11</f>
        <v>108646</v>
      </c>
      <c r="Y10" s="36"/>
      <c r="AC10" s="36"/>
      <c r="AD10" s="36"/>
    </row>
    <row r="11" spans="2:25" ht="24" customHeight="1">
      <c r="B11" s="140" t="s">
        <v>460</v>
      </c>
      <c r="C11" s="141">
        <f>SUM(D11:G11)</f>
        <v>855505</v>
      </c>
      <c r="D11" s="142">
        <v>77104</v>
      </c>
      <c r="E11" s="142">
        <v>0</v>
      </c>
      <c r="F11" s="142">
        <v>0</v>
      </c>
      <c r="G11" s="142">
        <v>778401</v>
      </c>
      <c r="H11" s="142">
        <f>+I11+J11</f>
        <v>1889786</v>
      </c>
      <c r="I11" s="142">
        <v>887757</v>
      </c>
      <c r="J11" s="142">
        <v>1002029</v>
      </c>
      <c r="K11" s="142">
        <f t="shared" si="0"/>
        <v>2745291</v>
      </c>
      <c r="L11" s="142">
        <v>1399512</v>
      </c>
      <c r="M11" s="143">
        <v>820000</v>
      </c>
      <c r="N11" s="143">
        <v>579512</v>
      </c>
      <c r="O11" s="142">
        <v>250255</v>
      </c>
      <c r="P11" s="144">
        <v>1095524</v>
      </c>
      <c r="Q11" s="2"/>
      <c r="S11" s="437">
        <f t="shared" si="1"/>
        <v>175.73</v>
      </c>
      <c r="T11" s="438">
        <f t="shared" si="2"/>
        <v>319.74</v>
      </c>
      <c r="U11" s="438">
        <f t="shared" si="3"/>
        <v>187.34</v>
      </c>
      <c r="V11" s="438">
        <f t="shared" si="4"/>
        <v>132.4</v>
      </c>
      <c r="W11" s="36">
        <f>'施設・概要２'!H$24</f>
        <v>4377</v>
      </c>
      <c r="X11" s="36">
        <f>'損益計算'!G$11</f>
        <v>769172</v>
      </c>
      <c r="Y11" s="36"/>
    </row>
    <row r="12" spans="2:25" ht="24" customHeight="1">
      <c r="B12" s="35" t="s">
        <v>461</v>
      </c>
      <c r="C12" s="19">
        <f>SUM(D12:G12)</f>
        <v>51192</v>
      </c>
      <c r="D12" s="18">
        <v>14</v>
      </c>
      <c r="E12" s="18">
        <v>0</v>
      </c>
      <c r="F12" s="18">
        <v>39500</v>
      </c>
      <c r="G12" s="18">
        <v>11678</v>
      </c>
      <c r="H12" s="18">
        <f>+I12+J12</f>
        <v>120135</v>
      </c>
      <c r="I12" s="18">
        <v>55138</v>
      </c>
      <c r="J12" s="18">
        <v>64997</v>
      </c>
      <c r="K12" s="18">
        <f t="shared" si="0"/>
        <v>171327</v>
      </c>
      <c r="L12" s="18">
        <v>118375</v>
      </c>
      <c r="M12" s="79">
        <v>47666</v>
      </c>
      <c r="N12" s="79">
        <v>70709</v>
      </c>
      <c r="O12" s="18">
        <v>0</v>
      </c>
      <c r="P12" s="18">
        <v>52952</v>
      </c>
      <c r="Q12" s="82"/>
      <c r="R12" s="36"/>
      <c r="S12" s="437">
        <f t="shared" si="1"/>
        <v>96.1</v>
      </c>
      <c r="T12" s="438">
        <f t="shared" si="2"/>
        <v>247.65</v>
      </c>
      <c r="U12" s="438">
        <f t="shared" si="3"/>
        <v>99.72</v>
      </c>
      <c r="V12" s="438">
        <f t="shared" si="4"/>
        <v>147.93</v>
      </c>
      <c r="W12" s="36">
        <f>'施設・概要２'!I$24</f>
        <v>478</v>
      </c>
      <c r="X12" s="36">
        <f>'損益計算'!H$11</f>
        <v>45938</v>
      </c>
      <c r="Y12" s="36"/>
    </row>
    <row r="13" spans="2:17" ht="24" customHeight="1" thickBot="1">
      <c r="B13" s="80" t="s">
        <v>190</v>
      </c>
      <c r="C13" s="26">
        <f>SUM(C9:C12)</f>
        <v>4263951</v>
      </c>
      <c r="D13" s="27">
        <f aca="true" t="shared" si="5" ref="D13:P13">SUM(D9:D12)</f>
        <v>421501</v>
      </c>
      <c r="E13" s="27">
        <f t="shared" si="5"/>
        <v>731728</v>
      </c>
      <c r="F13" s="27">
        <f t="shared" si="5"/>
        <v>572784</v>
      </c>
      <c r="G13" s="27">
        <f t="shared" si="5"/>
        <v>2537938</v>
      </c>
      <c r="H13" s="27">
        <f t="shared" si="5"/>
        <v>10362280</v>
      </c>
      <c r="I13" s="27">
        <f t="shared" si="5"/>
        <v>4653190</v>
      </c>
      <c r="J13" s="27">
        <f t="shared" si="5"/>
        <v>5709090</v>
      </c>
      <c r="K13" s="27">
        <f t="shared" si="5"/>
        <v>14626231</v>
      </c>
      <c r="L13" s="27">
        <f t="shared" si="5"/>
        <v>6489223</v>
      </c>
      <c r="M13" s="81">
        <f t="shared" si="5"/>
        <v>2944923</v>
      </c>
      <c r="N13" s="81">
        <f t="shared" si="5"/>
        <v>3544300</v>
      </c>
      <c r="O13" s="27">
        <f t="shared" si="5"/>
        <v>4835310</v>
      </c>
      <c r="P13" s="27">
        <f t="shared" si="5"/>
        <v>3301698</v>
      </c>
      <c r="Q13" s="2"/>
    </row>
    <row r="14" spans="1:30" ht="24" customHeight="1">
      <c r="A14" s="9">
        <v>242012</v>
      </c>
      <c r="B14" s="77" t="s">
        <v>462</v>
      </c>
      <c r="C14" s="22">
        <f>SUM(D14:G14)</f>
        <v>1563453</v>
      </c>
      <c r="D14" s="23">
        <v>134404</v>
      </c>
      <c r="E14" s="23">
        <v>114112</v>
      </c>
      <c r="F14" s="23">
        <v>359601</v>
      </c>
      <c r="G14" s="23">
        <v>955336</v>
      </c>
      <c r="H14" s="23">
        <f>+I14+J14</f>
        <v>4215971</v>
      </c>
      <c r="I14" s="23">
        <v>1671200</v>
      </c>
      <c r="J14" s="23">
        <v>2544771</v>
      </c>
      <c r="K14" s="23">
        <f t="shared" si="0"/>
        <v>5779424</v>
      </c>
      <c r="L14" s="23">
        <v>3773477</v>
      </c>
      <c r="M14" s="78">
        <v>1221658</v>
      </c>
      <c r="N14" s="78">
        <v>2551819</v>
      </c>
      <c r="O14" s="23">
        <v>1038925</v>
      </c>
      <c r="P14" s="23">
        <v>967022</v>
      </c>
      <c r="Q14" s="2"/>
      <c r="S14" s="437">
        <f t="shared" si="1"/>
        <v>131.17</v>
      </c>
      <c r="T14" s="438">
        <f t="shared" si="2"/>
        <v>387.9</v>
      </c>
      <c r="U14" s="438">
        <f t="shared" si="3"/>
        <v>125.58</v>
      </c>
      <c r="V14" s="438">
        <f t="shared" si="4"/>
        <v>262.32</v>
      </c>
      <c r="W14" s="36">
        <f>'施設・概要２'!J$24</f>
        <v>9728</v>
      </c>
      <c r="X14" s="36">
        <f>'歳入歳出'!H$11</f>
        <v>1275997</v>
      </c>
      <c r="Y14" s="36"/>
      <c r="AC14" s="36"/>
      <c r="AD14" s="36"/>
    </row>
    <row r="15" spans="1:30" ht="24" customHeight="1">
      <c r="A15" s="9"/>
      <c r="B15" s="77" t="s">
        <v>463</v>
      </c>
      <c r="C15" s="22">
        <f aca="true" t="shared" si="6" ref="C15:C27">SUM(D15:G15)</f>
        <v>1555636</v>
      </c>
      <c r="D15" s="23">
        <v>209429</v>
      </c>
      <c r="E15" s="23">
        <v>345552</v>
      </c>
      <c r="F15" s="23">
        <v>116699</v>
      </c>
      <c r="G15" s="23">
        <v>883956</v>
      </c>
      <c r="H15" s="23">
        <f aca="true" t="shared" si="7" ref="H15:H27">+I15+J15</f>
        <v>2902995</v>
      </c>
      <c r="I15" s="23">
        <v>1100051</v>
      </c>
      <c r="J15" s="23">
        <v>1802944</v>
      </c>
      <c r="K15" s="23">
        <f t="shared" si="0"/>
        <v>4458631</v>
      </c>
      <c r="L15" s="23">
        <v>3077326</v>
      </c>
      <c r="M15" s="78">
        <v>1190495</v>
      </c>
      <c r="N15" s="78">
        <v>1886831</v>
      </c>
      <c r="O15" s="23">
        <v>749075</v>
      </c>
      <c r="P15" s="23">
        <v>632230</v>
      </c>
      <c r="Q15" s="2"/>
      <c r="S15" s="437">
        <f t="shared" si="1"/>
        <v>133.61</v>
      </c>
      <c r="T15" s="438">
        <f t="shared" si="2"/>
        <v>317.91</v>
      </c>
      <c r="U15" s="438">
        <f t="shared" si="3"/>
        <v>122.99</v>
      </c>
      <c r="V15" s="438">
        <f t="shared" si="4"/>
        <v>194.92</v>
      </c>
      <c r="W15" s="36">
        <f>'施設・概要２'!K$24</f>
        <v>9680</v>
      </c>
      <c r="X15" s="36">
        <f>'歳入歳出'!I$11</f>
        <v>1293299</v>
      </c>
      <c r="Y15" s="36"/>
      <c r="Z15" s="36"/>
      <c r="AA15" s="36"/>
      <c r="AB15" s="36"/>
      <c r="AC15" s="36"/>
      <c r="AD15" s="36"/>
    </row>
    <row r="16" spans="1:30" ht="24" customHeight="1">
      <c r="A16" s="9">
        <v>242047</v>
      </c>
      <c r="B16" s="77" t="s">
        <v>464</v>
      </c>
      <c r="C16" s="22">
        <f t="shared" si="6"/>
        <v>960700</v>
      </c>
      <c r="D16" s="23">
        <v>168571</v>
      </c>
      <c r="E16" s="23">
        <v>42841</v>
      </c>
      <c r="F16" s="23">
        <v>0</v>
      </c>
      <c r="G16" s="23">
        <v>749288</v>
      </c>
      <c r="H16" s="23">
        <f t="shared" si="7"/>
        <v>2795595</v>
      </c>
      <c r="I16" s="23">
        <v>1090901</v>
      </c>
      <c r="J16" s="23">
        <v>1704694</v>
      </c>
      <c r="K16" s="23">
        <f t="shared" si="0"/>
        <v>3756295</v>
      </c>
      <c r="L16" s="23">
        <v>2338019</v>
      </c>
      <c r="M16" s="78">
        <v>875101</v>
      </c>
      <c r="N16" s="78">
        <v>1462918</v>
      </c>
      <c r="O16" s="23">
        <v>126333</v>
      </c>
      <c r="P16" s="23">
        <v>1291943</v>
      </c>
      <c r="Q16" s="2"/>
      <c r="S16" s="437">
        <f t="shared" si="1"/>
        <v>148.16</v>
      </c>
      <c r="T16" s="438">
        <f t="shared" si="2"/>
        <v>347.87</v>
      </c>
      <c r="U16" s="438">
        <f t="shared" si="3"/>
        <v>130.2</v>
      </c>
      <c r="V16" s="438">
        <f t="shared" si="4"/>
        <v>217.66</v>
      </c>
      <c r="W16" s="36">
        <f>'施設・概要２'!L$24</f>
        <v>6721</v>
      </c>
      <c r="X16" s="36">
        <f>'歳入歳出'!J$11</f>
        <v>995798</v>
      </c>
      <c r="Y16" s="36"/>
      <c r="AC16" s="36"/>
      <c r="AD16" s="36"/>
    </row>
    <row r="17" spans="1:30" ht="24" customHeight="1">
      <c r="A17" s="9">
        <v>242055</v>
      </c>
      <c r="B17" s="77" t="s">
        <v>465</v>
      </c>
      <c r="C17" s="22">
        <f t="shared" si="6"/>
        <v>198774</v>
      </c>
      <c r="D17" s="23">
        <v>10218</v>
      </c>
      <c r="E17" s="23">
        <v>0</v>
      </c>
      <c r="F17" s="23">
        <v>134533</v>
      </c>
      <c r="G17" s="23">
        <v>54023</v>
      </c>
      <c r="H17" s="23">
        <f t="shared" si="7"/>
        <v>150704</v>
      </c>
      <c r="I17" s="23">
        <v>114176</v>
      </c>
      <c r="J17" s="23">
        <v>36528</v>
      </c>
      <c r="K17" s="23">
        <f t="shared" si="0"/>
        <v>349478</v>
      </c>
      <c r="L17" s="23">
        <v>239217</v>
      </c>
      <c r="M17" s="78">
        <v>197572</v>
      </c>
      <c r="N17" s="78">
        <v>41645</v>
      </c>
      <c r="O17" s="23">
        <v>0</v>
      </c>
      <c r="P17" s="23">
        <v>110261</v>
      </c>
      <c r="Q17" s="2"/>
      <c r="S17" s="437">
        <f t="shared" si="1"/>
        <v>170.96</v>
      </c>
      <c r="T17" s="438">
        <f t="shared" si="2"/>
        <v>941.8</v>
      </c>
      <c r="U17" s="438">
        <f t="shared" si="3"/>
        <v>777.84</v>
      </c>
      <c r="V17" s="438">
        <f t="shared" si="4"/>
        <v>163.96</v>
      </c>
      <c r="W17" s="36">
        <f>'施設・概要２'!M$24</f>
        <v>254</v>
      </c>
      <c r="X17" s="36">
        <f>'歳入歳出'!K$11</f>
        <v>43425</v>
      </c>
      <c r="Y17" s="36"/>
      <c r="AC17" s="36"/>
      <c r="AD17" s="36"/>
    </row>
    <row r="18" spans="1:30" ht="24" customHeight="1">
      <c r="A18" s="9">
        <v>242071</v>
      </c>
      <c r="B18" s="77" t="s">
        <v>466</v>
      </c>
      <c r="C18" s="22">
        <f t="shared" si="6"/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7"/>
        <v>2765</v>
      </c>
      <c r="I18" s="23">
        <v>1258</v>
      </c>
      <c r="J18" s="23">
        <v>1507</v>
      </c>
      <c r="K18" s="23">
        <f t="shared" si="0"/>
        <v>2765</v>
      </c>
      <c r="L18" s="23">
        <v>0</v>
      </c>
      <c r="M18" s="78">
        <v>0</v>
      </c>
      <c r="N18" s="78">
        <v>0</v>
      </c>
      <c r="O18" s="23">
        <v>0</v>
      </c>
      <c r="P18" s="23">
        <v>2765</v>
      </c>
      <c r="Q18" s="2"/>
      <c r="S18" s="437" t="e">
        <f t="shared" si="1"/>
        <v>#DIV/0!</v>
      </c>
      <c r="T18" s="438" t="e">
        <f t="shared" si="2"/>
        <v>#DIV/0!</v>
      </c>
      <c r="U18" s="438" t="e">
        <f t="shared" si="3"/>
        <v>#DIV/0!</v>
      </c>
      <c r="V18" s="438" t="e">
        <f t="shared" si="4"/>
        <v>#DIV/0!</v>
      </c>
      <c r="W18" s="36">
        <f>'施設・概要２'!N$24</f>
        <v>0</v>
      </c>
      <c r="X18" s="36">
        <f>'歳入歳出'!L$11</f>
        <v>0</v>
      </c>
      <c r="Y18" s="36"/>
      <c r="Z18" s="36"/>
      <c r="AA18" s="36"/>
      <c r="AB18" s="36"/>
      <c r="AC18" s="36"/>
      <c r="AD18" s="36"/>
    </row>
    <row r="19" spans="1:30" ht="24" customHeight="1">
      <c r="A19" s="9"/>
      <c r="B19" s="77" t="s">
        <v>467</v>
      </c>
      <c r="C19" s="22">
        <f t="shared" si="6"/>
        <v>220178</v>
      </c>
      <c r="D19" s="23">
        <v>9189</v>
      </c>
      <c r="E19" s="23">
        <v>0</v>
      </c>
      <c r="F19" s="23">
        <v>0</v>
      </c>
      <c r="G19" s="23">
        <v>210989</v>
      </c>
      <c r="H19" s="23">
        <f t="shared" si="7"/>
        <v>352100</v>
      </c>
      <c r="I19" s="23">
        <v>146300</v>
      </c>
      <c r="J19" s="23">
        <v>205800</v>
      </c>
      <c r="K19" s="23">
        <f t="shared" si="0"/>
        <v>572278</v>
      </c>
      <c r="L19" s="23">
        <v>368992</v>
      </c>
      <c r="M19" s="78">
        <v>210648</v>
      </c>
      <c r="N19" s="78">
        <v>158344</v>
      </c>
      <c r="O19" s="23">
        <v>0</v>
      </c>
      <c r="P19" s="23">
        <v>203286</v>
      </c>
      <c r="Q19" s="2"/>
      <c r="S19" s="437">
        <f t="shared" si="1"/>
        <v>161.48</v>
      </c>
      <c r="T19" s="438">
        <f t="shared" si="2"/>
        <v>253.25</v>
      </c>
      <c r="U19" s="438">
        <f t="shared" si="3"/>
        <v>144.58</v>
      </c>
      <c r="V19" s="438">
        <f t="shared" si="4"/>
        <v>108.68</v>
      </c>
      <c r="W19" s="36">
        <f>'施設・概要２'!O$24</f>
        <v>1457</v>
      </c>
      <c r="X19" s="36">
        <f>'歳入歳出'!M$11</f>
        <v>235271</v>
      </c>
      <c r="Y19" s="36"/>
      <c r="Z19" s="36"/>
      <c r="AA19" s="36"/>
      <c r="AB19" s="36"/>
      <c r="AC19" s="36"/>
      <c r="AD19" s="36"/>
    </row>
    <row r="20" spans="1:30" ht="24" customHeight="1">
      <c r="A20" s="9">
        <v>242098</v>
      </c>
      <c r="B20" s="77" t="s">
        <v>457</v>
      </c>
      <c r="C20" s="22">
        <f t="shared" si="6"/>
        <v>251723</v>
      </c>
      <c r="D20" s="23">
        <v>15861</v>
      </c>
      <c r="E20" s="23">
        <v>11096</v>
      </c>
      <c r="F20" s="23">
        <v>0</v>
      </c>
      <c r="G20" s="23">
        <v>224766</v>
      </c>
      <c r="H20" s="23">
        <f t="shared" si="7"/>
        <v>612177</v>
      </c>
      <c r="I20" s="23">
        <v>255765</v>
      </c>
      <c r="J20" s="23">
        <v>356412</v>
      </c>
      <c r="K20" s="23">
        <f t="shared" si="0"/>
        <v>863900</v>
      </c>
      <c r="L20" s="23">
        <v>744048</v>
      </c>
      <c r="M20" s="78">
        <v>241136</v>
      </c>
      <c r="N20" s="78">
        <v>502912</v>
      </c>
      <c r="O20" s="23">
        <v>0</v>
      </c>
      <c r="P20" s="23">
        <v>119852</v>
      </c>
      <c r="Q20" s="2"/>
      <c r="S20" s="437">
        <f t="shared" si="1"/>
        <v>107.59</v>
      </c>
      <c r="T20" s="438">
        <f t="shared" si="2"/>
        <v>369.07</v>
      </c>
      <c r="U20" s="438">
        <f t="shared" si="3"/>
        <v>119.61</v>
      </c>
      <c r="V20" s="438">
        <f t="shared" si="4"/>
        <v>249.46</v>
      </c>
      <c r="W20" s="36">
        <f>'施設・概要２'!P$24</f>
        <v>2016</v>
      </c>
      <c r="X20" s="36">
        <f>'歳入歳出'!N$11</f>
        <v>216899</v>
      </c>
      <c r="Y20" s="36"/>
      <c r="AC20" s="36"/>
      <c r="AD20" s="36"/>
    </row>
    <row r="21" spans="1:30" ht="24" customHeight="1">
      <c r="A21" s="9">
        <v>242101</v>
      </c>
      <c r="B21" s="77" t="s">
        <v>468</v>
      </c>
      <c r="C21" s="22">
        <f t="shared" si="6"/>
        <v>60157</v>
      </c>
      <c r="D21" s="23">
        <v>0</v>
      </c>
      <c r="E21" s="23">
        <v>0</v>
      </c>
      <c r="F21" s="23">
        <v>60157</v>
      </c>
      <c r="G21" s="23">
        <v>0</v>
      </c>
      <c r="H21" s="23">
        <f t="shared" si="7"/>
        <v>16696</v>
      </c>
      <c r="I21" s="23">
        <v>1890</v>
      </c>
      <c r="J21" s="23">
        <v>14806</v>
      </c>
      <c r="K21" s="23">
        <f t="shared" si="0"/>
        <v>76853</v>
      </c>
      <c r="L21" s="23">
        <v>60157</v>
      </c>
      <c r="M21" s="78">
        <v>60157</v>
      </c>
      <c r="N21" s="78">
        <v>0</v>
      </c>
      <c r="O21" s="23">
        <v>0</v>
      </c>
      <c r="P21" s="23">
        <v>16696</v>
      </c>
      <c r="Q21" s="2"/>
      <c r="S21" s="437">
        <f t="shared" si="1"/>
        <v>127.69</v>
      </c>
      <c r="T21" s="438">
        <f t="shared" si="2"/>
        <v>124.29</v>
      </c>
      <c r="U21" s="438">
        <f t="shared" si="3"/>
        <v>124.29</v>
      </c>
      <c r="V21" s="438">
        <f t="shared" si="4"/>
        <v>0</v>
      </c>
      <c r="W21" s="36">
        <f>'施設・概要２'!Q$24</f>
        <v>484</v>
      </c>
      <c r="X21" s="36">
        <f>'歳入歳出'!O$11</f>
        <v>61802</v>
      </c>
      <c r="Y21" s="36"/>
      <c r="AC21" s="36"/>
      <c r="AD21" s="36"/>
    </row>
    <row r="22" spans="1:30" ht="24" customHeight="1">
      <c r="A22" s="9">
        <v>242136</v>
      </c>
      <c r="B22" s="77" t="s">
        <v>12</v>
      </c>
      <c r="C22" s="22">
        <f t="shared" si="6"/>
        <v>81608</v>
      </c>
      <c r="D22" s="23">
        <v>5220</v>
      </c>
      <c r="E22" s="23">
        <v>0</v>
      </c>
      <c r="F22" s="23">
        <v>68972</v>
      </c>
      <c r="G22" s="23">
        <v>7416</v>
      </c>
      <c r="H22" s="23">
        <f t="shared" si="7"/>
        <v>181770</v>
      </c>
      <c r="I22" s="23">
        <v>73947</v>
      </c>
      <c r="J22" s="23">
        <v>107823</v>
      </c>
      <c r="K22" s="23">
        <f t="shared" si="0"/>
        <v>263378</v>
      </c>
      <c r="L22" s="23">
        <v>242263</v>
      </c>
      <c r="M22" s="78">
        <v>81608</v>
      </c>
      <c r="N22" s="78">
        <v>160655</v>
      </c>
      <c r="O22" s="23">
        <v>0</v>
      </c>
      <c r="P22" s="23">
        <v>21115</v>
      </c>
      <c r="Q22" s="2"/>
      <c r="S22" s="437">
        <f t="shared" si="1"/>
        <v>64.44</v>
      </c>
      <c r="T22" s="438">
        <f t="shared" si="2"/>
        <v>537.17</v>
      </c>
      <c r="U22" s="438">
        <f t="shared" si="3"/>
        <v>180.95</v>
      </c>
      <c r="V22" s="438">
        <f t="shared" si="4"/>
        <v>356.22</v>
      </c>
      <c r="W22" s="36">
        <f>'施設・概要２'!R$24</f>
        <v>451</v>
      </c>
      <c r="X22" s="36">
        <f>'歳入歳出'!P$11</f>
        <v>29064</v>
      </c>
      <c r="Y22" s="36"/>
      <c r="AC22" s="36"/>
      <c r="AD22" s="36"/>
    </row>
    <row r="23" spans="1:30" ht="24" customHeight="1">
      <c r="A23" s="9"/>
      <c r="B23" s="77" t="s">
        <v>469</v>
      </c>
      <c r="C23" s="22">
        <f t="shared" si="6"/>
        <v>199165</v>
      </c>
      <c r="D23" s="23">
        <v>0</v>
      </c>
      <c r="E23" s="23">
        <v>0</v>
      </c>
      <c r="F23" s="23">
        <v>0</v>
      </c>
      <c r="G23" s="23">
        <v>199165</v>
      </c>
      <c r="H23" s="23">
        <f t="shared" si="7"/>
        <v>241151</v>
      </c>
      <c r="I23" s="23">
        <v>103567</v>
      </c>
      <c r="J23" s="23">
        <v>137584</v>
      </c>
      <c r="K23" s="23">
        <f t="shared" si="0"/>
        <v>440316</v>
      </c>
      <c r="L23" s="23">
        <v>354424</v>
      </c>
      <c r="M23" s="78">
        <v>189365</v>
      </c>
      <c r="N23" s="78">
        <v>165059</v>
      </c>
      <c r="O23" s="23">
        <v>0</v>
      </c>
      <c r="P23" s="23">
        <v>85892</v>
      </c>
      <c r="Q23" s="2"/>
      <c r="S23" s="437">
        <f t="shared" si="1"/>
        <v>113.53</v>
      </c>
      <c r="T23" s="438">
        <f t="shared" si="2"/>
        <v>171.8</v>
      </c>
      <c r="U23" s="438">
        <f t="shared" si="3"/>
        <v>91.79</v>
      </c>
      <c r="V23" s="438">
        <f t="shared" si="4"/>
        <v>80.01</v>
      </c>
      <c r="W23" s="36">
        <f>'施設・概要２'!S$24</f>
        <v>2063</v>
      </c>
      <c r="X23" s="36">
        <f>'歳入歳出'!Q$11</f>
        <v>234214</v>
      </c>
      <c r="Y23" s="36"/>
      <c r="AC23" s="36"/>
      <c r="AD23" s="36"/>
    </row>
    <row r="24" spans="1:30" ht="24" customHeight="1">
      <c r="A24" s="9">
        <v>242063</v>
      </c>
      <c r="B24" s="77" t="s">
        <v>470</v>
      </c>
      <c r="C24" s="22">
        <f>SUM(D24:G24)</f>
        <v>173928</v>
      </c>
      <c r="D24" s="23">
        <v>0</v>
      </c>
      <c r="E24" s="23">
        <v>0</v>
      </c>
      <c r="F24" s="23">
        <v>0</v>
      </c>
      <c r="G24" s="23">
        <v>173928</v>
      </c>
      <c r="H24" s="23">
        <f t="shared" si="7"/>
        <v>246888</v>
      </c>
      <c r="I24" s="23">
        <v>103079</v>
      </c>
      <c r="J24" s="23">
        <v>143809</v>
      </c>
      <c r="K24" s="23">
        <f t="shared" si="0"/>
        <v>420816</v>
      </c>
      <c r="L24" s="23">
        <v>270930</v>
      </c>
      <c r="M24" s="78">
        <v>171179</v>
      </c>
      <c r="N24" s="78">
        <v>99751</v>
      </c>
      <c r="O24" s="23">
        <v>2897</v>
      </c>
      <c r="P24" s="23">
        <v>146989</v>
      </c>
      <c r="Q24" s="2"/>
      <c r="S24" s="437">
        <f t="shared" si="1"/>
        <v>137.08</v>
      </c>
      <c r="T24" s="438">
        <f t="shared" si="2"/>
        <v>247.88</v>
      </c>
      <c r="U24" s="438">
        <f t="shared" si="3"/>
        <v>156.61</v>
      </c>
      <c r="V24" s="438">
        <f t="shared" si="4"/>
        <v>91.26</v>
      </c>
      <c r="W24" s="36">
        <f>'施設・概要２'!T$24</f>
        <v>1093</v>
      </c>
      <c r="X24" s="36">
        <f>'歳入歳出'!R$11</f>
        <v>149833</v>
      </c>
      <c r="Y24" s="36"/>
      <c r="AC24" s="36"/>
      <c r="AD24" s="36"/>
    </row>
    <row r="25" spans="1:30" ht="24" customHeight="1">
      <c r="A25" s="9">
        <v>243035</v>
      </c>
      <c r="B25" s="77" t="s">
        <v>471</v>
      </c>
      <c r="C25" s="22">
        <f t="shared" si="6"/>
        <v>131141</v>
      </c>
      <c r="D25" s="23">
        <v>12328</v>
      </c>
      <c r="E25" s="23">
        <v>0</v>
      </c>
      <c r="F25" s="23">
        <v>0</v>
      </c>
      <c r="G25" s="23">
        <v>118813</v>
      </c>
      <c r="H25" s="23">
        <f t="shared" si="7"/>
        <v>300375</v>
      </c>
      <c r="I25" s="23">
        <v>129375</v>
      </c>
      <c r="J25" s="23">
        <v>171000</v>
      </c>
      <c r="K25" s="23">
        <f t="shared" si="0"/>
        <v>431516</v>
      </c>
      <c r="L25" s="23">
        <v>364534</v>
      </c>
      <c r="M25" s="78">
        <v>85034</v>
      </c>
      <c r="N25" s="78">
        <v>279500</v>
      </c>
      <c r="O25" s="23">
        <v>26440</v>
      </c>
      <c r="P25" s="23">
        <v>40542</v>
      </c>
      <c r="Q25" s="2"/>
      <c r="S25" s="437">
        <f t="shared" si="1"/>
        <v>120.48</v>
      </c>
      <c r="T25" s="438">
        <f t="shared" si="2"/>
        <v>455.67</v>
      </c>
      <c r="U25" s="438">
        <f t="shared" si="3"/>
        <v>106.29</v>
      </c>
      <c r="V25" s="438">
        <f t="shared" si="4"/>
        <v>349.38</v>
      </c>
      <c r="W25" s="36">
        <f>'施設・概要２'!U$24</f>
        <v>800</v>
      </c>
      <c r="X25" s="36">
        <f>'歳入歳出'!S$11</f>
        <v>96382</v>
      </c>
      <c r="Y25" s="36"/>
      <c r="Z25" s="36"/>
      <c r="AA25" s="36"/>
      <c r="AB25" s="36"/>
      <c r="AC25" s="36"/>
      <c r="AD25" s="36"/>
    </row>
    <row r="26" spans="1:30" ht="24" customHeight="1">
      <c r="A26" s="9">
        <v>243248</v>
      </c>
      <c r="B26" s="77" t="s">
        <v>472</v>
      </c>
      <c r="C26" s="22">
        <f t="shared" si="6"/>
        <v>258784</v>
      </c>
      <c r="D26" s="23">
        <v>0</v>
      </c>
      <c r="E26" s="23">
        <v>100017</v>
      </c>
      <c r="F26" s="23">
        <v>1168</v>
      </c>
      <c r="G26" s="23">
        <v>157599</v>
      </c>
      <c r="H26" s="23">
        <f t="shared" si="7"/>
        <v>831904</v>
      </c>
      <c r="I26" s="23">
        <v>351092</v>
      </c>
      <c r="J26" s="23">
        <v>480812</v>
      </c>
      <c r="K26" s="23">
        <f t="shared" si="0"/>
        <v>1090688</v>
      </c>
      <c r="L26" s="23">
        <v>463588</v>
      </c>
      <c r="M26" s="78">
        <v>115221</v>
      </c>
      <c r="N26" s="78">
        <v>348367</v>
      </c>
      <c r="O26" s="23">
        <v>441716</v>
      </c>
      <c r="P26" s="23">
        <v>185384</v>
      </c>
      <c r="Q26" s="2"/>
      <c r="S26" s="437">
        <f t="shared" si="1"/>
        <v>84.61</v>
      </c>
      <c r="T26" s="438">
        <f t="shared" si="2"/>
        <v>328.09</v>
      </c>
      <c r="U26" s="438">
        <f t="shared" si="3"/>
        <v>81.54</v>
      </c>
      <c r="V26" s="438">
        <f t="shared" si="4"/>
        <v>246.54</v>
      </c>
      <c r="W26" s="36">
        <f>'施設・概要２'!V$24</f>
        <v>1413</v>
      </c>
      <c r="X26" s="36">
        <f>'歳入歳出'!T$11</f>
        <v>119547</v>
      </c>
      <c r="Y26" s="36"/>
      <c r="Z26" s="36"/>
      <c r="AA26" s="36"/>
      <c r="AB26" s="36"/>
      <c r="AC26" s="36"/>
      <c r="AD26" s="36"/>
    </row>
    <row r="27" spans="1:30" ht="24" customHeight="1">
      <c r="A27" s="9">
        <v>243418</v>
      </c>
      <c r="B27" s="387" t="s">
        <v>473</v>
      </c>
      <c r="C27" s="388">
        <f t="shared" si="6"/>
        <v>20239</v>
      </c>
      <c r="D27" s="389">
        <v>0</v>
      </c>
      <c r="E27" s="389">
        <v>0</v>
      </c>
      <c r="F27" s="389">
        <v>19433</v>
      </c>
      <c r="G27" s="389">
        <v>806</v>
      </c>
      <c r="H27" s="389">
        <f t="shared" si="7"/>
        <v>68012</v>
      </c>
      <c r="I27" s="389">
        <v>34601</v>
      </c>
      <c r="J27" s="389">
        <v>33411</v>
      </c>
      <c r="K27" s="389">
        <f t="shared" si="0"/>
        <v>88251</v>
      </c>
      <c r="L27" s="389">
        <v>58874</v>
      </c>
      <c r="M27" s="390">
        <v>20239</v>
      </c>
      <c r="N27" s="390">
        <v>38635</v>
      </c>
      <c r="O27" s="389">
        <v>0</v>
      </c>
      <c r="P27" s="391">
        <v>29377</v>
      </c>
      <c r="Q27" s="2"/>
      <c r="S27" s="437">
        <f t="shared" si="1"/>
        <v>111.35</v>
      </c>
      <c r="T27" s="438">
        <f t="shared" si="2"/>
        <v>250.53</v>
      </c>
      <c r="U27" s="438">
        <f t="shared" si="3"/>
        <v>86.12</v>
      </c>
      <c r="V27" s="438">
        <f t="shared" si="4"/>
        <v>164.4</v>
      </c>
      <c r="W27" s="36">
        <f>'施設・概要２'!W$24</f>
        <v>235</v>
      </c>
      <c r="X27" s="36">
        <f>'歳入歳出'!U$11</f>
        <v>26167</v>
      </c>
      <c r="Y27" s="36"/>
      <c r="AC27" s="36"/>
      <c r="AD27" s="36"/>
    </row>
    <row r="28" spans="2:30" ht="24" customHeight="1" thickBot="1">
      <c r="B28" s="392" t="s">
        <v>189</v>
      </c>
      <c r="C28" s="393">
        <f aca="true" t="shared" si="8" ref="C28:P28">SUM(C14:C27)</f>
        <v>5675486</v>
      </c>
      <c r="D28" s="394">
        <f t="shared" si="8"/>
        <v>565220</v>
      </c>
      <c r="E28" s="394">
        <f t="shared" si="8"/>
        <v>613618</v>
      </c>
      <c r="F28" s="394">
        <f t="shared" si="8"/>
        <v>760563</v>
      </c>
      <c r="G28" s="394">
        <f t="shared" si="8"/>
        <v>3736085</v>
      </c>
      <c r="H28" s="394">
        <f t="shared" si="8"/>
        <v>12919103</v>
      </c>
      <c r="I28" s="394">
        <f t="shared" si="8"/>
        <v>5177202</v>
      </c>
      <c r="J28" s="394">
        <f t="shared" si="8"/>
        <v>7741901</v>
      </c>
      <c r="K28" s="394">
        <f t="shared" si="8"/>
        <v>18594589</v>
      </c>
      <c r="L28" s="394">
        <f t="shared" si="8"/>
        <v>12355849</v>
      </c>
      <c r="M28" s="395">
        <f t="shared" si="8"/>
        <v>4659413</v>
      </c>
      <c r="N28" s="395">
        <f t="shared" si="8"/>
        <v>7696436</v>
      </c>
      <c r="O28" s="394">
        <f t="shared" si="8"/>
        <v>2385386</v>
      </c>
      <c r="P28" s="396">
        <f t="shared" si="8"/>
        <v>3853354</v>
      </c>
      <c r="Q28" s="82"/>
      <c r="Y28" s="36"/>
      <c r="AC28" s="36"/>
      <c r="AD28" s="36"/>
    </row>
    <row r="30" ht="17.25">
      <c r="B30" s="37"/>
    </row>
  </sheetData>
  <printOptions/>
  <pageMargins left="0.7086614173228347" right="0.11811023622047245" top="0.7086614173228347" bottom="0.7086614173228347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AV69"/>
  <sheetViews>
    <sheetView showZeros="0" defaultGridColor="0" zoomScale="75" zoomScaleNormal="75" colorId="22" workbookViewId="0" topLeftCell="B1">
      <pane xSplit="5" ySplit="8" topLeftCell="G9" activePane="bottomRight" state="frozen"/>
      <selection pane="topLeft" activeCell="B1" sqref="B1"/>
      <selection pane="topRight" activeCell="G1" sqref="G1"/>
      <selection pane="bottomLeft" activeCell="B9" sqref="B9"/>
      <selection pane="bottomRight" activeCell="G9" sqref="G9"/>
    </sheetView>
  </sheetViews>
  <sheetFormatPr defaultColWidth="12.66015625" defaultRowHeight="18"/>
  <cols>
    <col min="1" max="1" width="1.66015625" style="38" customWidth="1"/>
    <col min="2" max="4" width="2.66015625" style="38" customWidth="1"/>
    <col min="5" max="5" width="20.66015625" style="38" customWidth="1"/>
    <col min="6" max="6" width="10.66015625" style="38" customWidth="1"/>
    <col min="7" max="26" width="12.66015625" style="38" customWidth="1"/>
    <col min="27" max="27" width="1.66015625" style="38" customWidth="1"/>
    <col min="28" max="16384" width="12.66015625" style="38" customWidth="1"/>
  </cols>
  <sheetData>
    <row r="1" ht="17.25">
      <c r="B1" s="311" t="s">
        <v>0</v>
      </c>
    </row>
    <row r="3" spans="2:26" ht="18" thickBot="1">
      <c r="B3" s="39" t="s">
        <v>135</v>
      </c>
      <c r="C3" s="39"/>
      <c r="D3" s="39"/>
      <c r="E3" s="39"/>
      <c r="F3" s="39"/>
      <c r="G3" s="39"/>
      <c r="H3" s="39"/>
      <c r="I3" s="39"/>
      <c r="J3" s="39"/>
      <c r="K3" s="40"/>
      <c r="L3" s="39"/>
      <c r="M3" s="39"/>
      <c r="N3" s="39"/>
      <c r="O3" s="39"/>
      <c r="P3" s="39"/>
      <c r="Q3" s="39"/>
      <c r="R3" s="40"/>
      <c r="S3" s="39"/>
      <c r="T3" s="39"/>
      <c r="U3" s="39"/>
      <c r="V3" s="39"/>
      <c r="W3" s="39"/>
      <c r="X3" s="39"/>
      <c r="Y3" s="39"/>
      <c r="Z3" s="303" t="s">
        <v>136</v>
      </c>
    </row>
    <row r="4" spans="2:27" ht="17.25">
      <c r="B4" s="41"/>
      <c r="G4" s="145"/>
      <c r="H4" s="304"/>
      <c r="I4" s="304"/>
      <c r="J4" s="42"/>
      <c r="K4" s="41"/>
      <c r="L4" s="41"/>
      <c r="M4" s="42"/>
      <c r="N4" s="42"/>
      <c r="O4" s="42"/>
      <c r="P4" s="42"/>
      <c r="Q4" s="42"/>
      <c r="R4" s="401"/>
      <c r="S4" s="145"/>
      <c r="T4" s="42"/>
      <c r="U4" s="42"/>
      <c r="V4" s="42"/>
      <c r="W4" s="42"/>
      <c r="X4" s="42"/>
      <c r="Y4" s="42"/>
      <c r="Z4" s="41"/>
      <c r="AA4" s="41"/>
    </row>
    <row r="5" spans="2:27" ht="17.25">
      <c r="B5" s="41"/>
      <c r="E5" s="38" t="s">
        <v>137</v>
      </c>
      <c r="G5" s="146"/>
      <c r="H5" s="305"/>
      <c r="I5" s="305"/>
      <c r="J5" s="42"/>
      <c r="K5" s="41"/>
      <c r="L5" s="41"/>
      <c r="M5" s="42"/>
      <c r="N5" s="42"/>
      <c r="O5" s="42"/>
      <c r="P5" s="42"/>
      <c r="Q5" s="42"/>
      <c r="R5" s="43"/>
      <c r="S5" s="146"/>
      <c r="T5" s="42"/>
      <c r="U5" s="42"/>
      <c r="V5" s="42"/>
      <c r="W5" s="42"/>
      <c r="X5" s="42"/>
      <c r="Y5" s="42"/>
      <c r="Z5" s="41"/>
      <c r="AA5" s="41"/>
    </row>
    <row r="6" spans="2:27" ht="17.25">
      <c r="B6" s="41"/>
      <c r="G6" s="150" t="s">
        <v>286</v>
      </c>
      <c r="H6" s="397" t="s">
        <v>5</v>
      </c>
      <c r="I6" s="397" t="s">
        <v>6</v>
      </c>
      <c r="J6" s="45" t="s">
        <v>18</v>
      </c>
      <c r="K6" s="44" t="s">
        <v>19</v>
      </c>
      <c r="L6" s="44" t="s">
        <v>3</v>
      </c>
      <c r="M6" s="45" t="s">
        <v>7</v>
      </c>
      <c r="N6" s="45" t="s">
        <v>8</v>
      </c>
      <c r="O6" s="45" t="s">
        <v>9</v>
      </c>
      <c r="P6" s="45" t="s">
        <v>10</v>
      </c>
      <c r="Q6" s="45" t="s">
        <v>11</v>
      </c>
      <c r="R6" s="402" t="s">
        <v>438</v>
      </c>
      <c r="S6" s="150" t="s">
        <v>437</v>
      </c>
      <c r="T6" s="45" t="s">
        <v>12</v>
      </c>
      <c r="U6" s="45" t="s">
        <v>13</v>
      </c>
      <c r="V6" s="45" t="s">
        <v>14</v>
      </c>
      <c r="W6" s="45" t="s">
        <v>15</v>
      </c>
      <c r="X6" s="45" t="s">
        <v>16</v>
      </c>
      <c r="Y6" s="45" t="s">
        <v>138</v>
      </c>
      <c r="Z6" s="44" t="s">
        <v>19</v>
      </c>
      <c r="AA6" s="41"/>
    </row>
    <row r="7" spans="2:27" ht="17.25">
      <c r="B7" s="41"/>
      <c r="C7" s="38" t="s">
        <v>139</v>
      </c>
      <c r="G7" s="146"/>
      <c r="H7" s="305"/>
      <c r="I7" s="305"/>
      <c r="J7" s="42"/>
      <c r="K7" s="41"/>
      <c r="L7" s="41"/>
      <c r="M7" s="42"/>
      <c r="N7" s="42"/>
      <c r="O7" s="42"/>
      <c r="P7" s="42"/>
      <c r="Q7" s="42"/>
      <c r="R7" s="43"/>
      <c r="S7" s="146"/>
      <c r="T7" s="42"/>
      <c r="U7" s="42"/>
      <c r="V7" s="42"/>
      <c r="W7" s="42"/>
      <c r="X7" s="42"/>
      <c r="Y7" s="42"/>
      <c r="Z7" s="41"/>
      <c r="AA7" s="41"/>
    </row>
    <row r="8" spans="2:27" ht="18" thickBot="1">
      <c r="B8" s="46"/>
      <c r="C8" s="39"/>
      <c r="D8" s="39"/>
      <c r="E8" s="39"/>
      <c r="F8" s="39"/>
      <c r="G8" s="147" t="s">
        <v>141</v>
      </c>
      <c r="H8" s="398" t="s">
        <v>141</v>
      </c>
      <c r="I8" s="398" t="s">
        <v>141</v>
      </c>
      <c r="J8" s="50" t="s">
        <v>141</v>
      </c>
      <c r="K8" s="46" t="s">
        <v>141</v>
      </c>
      <c r="L8" s="47">
        <v>242012</v>
      </c>
      <c r="M8" s="48">
        <v>242055</v>
      </c>
      <c r="N8" s="48">
        <v>242071</v>
      </c>
      <c r="O8" s="48"/>
      <c r="P8" s="48">
        <v>242098</v>
      </c>
      <c r="Q8" s="48">
        <v>242101</v>
      </c>
      <c r="R8" s="49"/>
      <c r="S8" s="403">
        <v>242063</v>
      </c>
      <c r="T8" s="48">
        <v>243035</v>
      </c>
      <c r="U8" s="48">
        <v>243248</v>
      </c>
      <c r="V8" s="48">
        <v>243418</v>
      </c>
      <c r="W8" s="48">
        <v>243434</v>
      </c>
      <c r="X8" s="48">
        <v>243442</v>
      </c>
      <c r="Y8" s="48">
        <v>244074</v>
      </c>
      <c r="Z8" s="46" t="s">
        <v>140</v>
      </c>
      <c r="AA8" s="41"/>
    </row>
    <row r="9" spans="2:27" ht="17.25">
      <c r="B9" s="41" t="s">
        <v>142</v>
      </c>
      <c r="G9" s="146"/>
      <c r="H9" s="305"/>
      <c r="I9" s="305"/>
      <c r="J9" s="51"/>
      <c r="K9" s="41"/>
      <c r="L9" s="41"/>
      <c r="M9" s="42"/>
      <c r="N9" s="42"/>
      <c r="O9" s="42"/>
      <c r="P9" s="42"/>
      <c r="Q9" s="42"/>
      <c r="R9" s="43"/>
      <c r="S9" s="146"/>
      <c r="T9" s="42"/>
      <c r="U9" s="42"/>
      <c r="V9" s="42"/>
      <c r="W9" s="42"/>
      <c r="X9" s="42"/>
      <c r="Y9" s="42"/>
      <c r="Z9" s="41"/>
      <c r="AA9" s="41"/>
    </row>
    <row r="10" spans="2:27" ht="17.25">
      <c r="B10" s="41"/>
      <c r="C10" s="38" t="s">
        <v>143</v>
      </c>
      <c r="G10" s="146"/>
      <c r="H10" s="305"/>
      <c r="I10" s="305"/>
      <c r="J10" s="51"/>
      <c r="K10" s="41"/>
      <c r="L10" s="41"/>
      <c r="M10" s="42"/>
      <c r="N10" s="42"/>
      <c r="O10" s="42"/>
      <c r="P10" s="42"/>
      <c r="Q10" s="42"/>
      <c r="R10" s="43"/>
      <c r="S10" s="146"/>
      <c r="T10" s="42"/>
      <c r="U10" s="42"/>
      <c r="V10" s="42"/>
      <c r="W10" s="42"/>
      <c r="X10" s="42"/>
      <c r="Y10" s="42"/>
      <c r="Z10" s="41"/>
      <c r="AA10" s="41"/>
    </row>
    <row r="11" spans="2:27" ht="17.25">
      <c r="B11" s="41"/>
      <c r="D11" s="38" t="s">
        <v>144</v>
      </c>
      <c r="F11" s="52" t="s">
        <v>145</v>
      </c>
      <c r="G11" s="148">
        <v>4802393</v>
      </c>
      <c r="H11" s="306">
        <v>129529</v>
      </c>
      <c r="I11" s="306">
        <v>250255</v>
      </c>
      <c r="J11" s="54">
        <v>0</v>
      </c>
      <c r="K11" s="56">
        <f>SUM(G11:J11)</f>
        <v>5182177</v>
      </c>
      <c r="L11" s="53">
        <v>1037451</v>
      </c>
      <c r="M11" s="54">
        <v>724275</v>
      </c>
      <c r="N11" s="54">
        <v>126333</v>
      </c>
      <c r="O11" s="54">
        <v>0</v>
      </c>
      <c r="P11" s="54">
        <v>0</v>
      </c>
      <c r="Q11" s="54">
        <v>0</v>
      </c>
      <c r="R11" s="55">
        <v>0</v>
      </c>
      <c r="S11" s="404">
        <v>0</v>
      </c>
      <c r="T11" s="54">
        <v>0</v>
      </c>
      <c r="U11" s="54">
        <v>0</v>
      </c>
      <c r="V11" s="54">
        <v>2897</v>
      </c>
      <c r="W11" s="54">
        <v>26440</v>
      </c>
      <c r="X11" s="54">
        <v>437542</v>
      </c>
      <c r="Y11" s="54">
        <v>0</v>
      </c>
      <c r="Z11" s="56">
        <f>SUM(L11:Y11)</f>
        <v>2354938</v>
      </c>
      <c r="AA11" s="41"/>
    </row>
    <row r="12" spans="2:27" ht="17.25">
      <c r="B12" s="41"/>
      <c r="C12" s="57"/>
      <c r="D12" s="57"/>
      <c r="E12" s="57"/>
      <c r="F12" s="58" t="s">
        <v>146</v>
      </c>
      <c r="G12" s="149">
        <v>4802393</v>
      </c>
      <c r="H12" s="307">
        <v>129529</v>
      </c>
      <c r="I12" s="307">
        <v>244469</v>
      </c>
      <c r="J12" s="60">
        <v>0</v>
      </c>
      <c r="K12" s="62">
        <f aca="true" t="shared" si="0" ref="K12:K66">SUM(G12:J12)</f>
        <v>5176391</v>
      </c>
      <c r="L12" s="59">
        <v>1037451</v>
      </c>
      <c r="M12" s="60">
        <v>724275</v>
      </c>
      <c r="N12" s="60">
        <v>126333</v>
      </c>
      <c r="O12" s="60">
        <v>0</v>
      </c>
      <c r="P12" s="60">
        <v>0</v>
      </c>
      <c r="Q12" s="60">
        <v>0</v>
      </c>
      <c r="R12" s="61">
        <v>0</v>
      </c>
      <c r="S12" s="405">
        <v>0</v>
      </c>
      <c r="T12" s="60">
        <v>0</v>
      </c>
      <c r="U12" s="60">
        <v>0</v>
      </c>
      <c r="V12" s="60">
        <v>2897</v>
      </c>
      <c r="W12" s="60">
        <v>26440</v>
      </c>
      <c r="X12" s="60">
        <v>389297</v>
      </c>
      <c r="Y12" s="60">
        <v>0</v>
      </c>
      <c r="Z12" s="62">
        <f>SUM(L12:Y12)</f>
        <v>2306693</v>
      </c>
      <c r="AA12" s="41"/>
    </row>
    <row r="13" spans="2:27" ht="17.25">
      <c r="B13" s="41"/>
      <c r="C13" s="38" t="s">
        <v>147</v>
      </c>
      <c r="G13" s="146"/>
      <c r="H13" s="305"/>
      <c r="I13" s="305"/>
      <c r="J13" s="51"/>
      <c r="K13" s="41">
        <f t="shared" si="0"/>
        <v>0</v>
      </c>
      <c r="L13" s="41"/>
      <c r="M13" s="42"/>
      <c r="N13" s="42"/>
      <c r="O13" s="42"/>
      <c r="P13" s="42"/>
      <c r="Q13" s="42"/>
      <c r="R13" s="43"/>
      <c r="S13" s="146"/>
      <c r="T13" s="42"/>
      <c r="U13" s="42"/>
      <c r="V13" s="42"/>
      <c r="W13" s="42"/>
      <c r="X13" s="42"/>
      <c r="Y13" s="42"/>
      <c r="Z13" s="41"/>
      <c r="AA13" s="41"/>
    </row>
    <row r="14" spans="2:27" ht="17.25">
      <c r="B14" s="41"/>
      <c r="D14" s="117" t="s">
        <v>507</v>
      </c>
      <c r="F14" s="52" t="s">
        <v>145</v>
      </c>
      <c r="G14" s="148">
        <v>866710</v>
      </c>
      <c r="H14" s="306">
        <v>181715</v>
      </c>
      <c r="I14" s="306">
        <v>602187</v>
      </c>
      <c r="J14" s="54">
        <v>7315</v>
      </c>
      <c r="K14" s="56">
        <f t="shared" si="0"/>
        <v>1657927</v>
      </c>
      <c r="L14" s="53">
        <v>449207</v>
      </c>
      <c r="M14" s="54">
        <v>220018</v>
      </c>
      <c r="N14" s="54">
        <v>738547</v>
      </c>
      <c r="O14" s="54">
        <v>85535</v>
      </c>
      <c r="P14" s="54">
        <v>214</v>
      </c>
      <c r="Q14" s="54">
        <v>97546</v>
      </c>
      <c r="R14" s="55">
        <v>63484</v>
      </c>
      <c r="S14" s="404">
        <v>1890</v>
      </c>
      <c r="T14" s="54">
        <v>4014</v>
      </c>
      <c r="U14" s="54">
        <v>52552</v>
      </c>
      <c r="V14" s="54">
        <v>106148</v>
      </c>
      <c r="W14" s="54">
        <v>36305</v>
      </c>
      <c r="X14" s="54">
        <v>63906</v>
      </c>
      <c r="Y14" s="54">
        <v>7697</v>
      </c>
      <c r="Z14" s="56">
        <f aca="true" t="shared" si="1" ref="Z14:Z33">SUM(L14:Y14)</f>
        <v>1927063</v>
      </c>
      <c r="AA14" s="41"/>
    </row>
    <row r="15" spans="2:27" ht="17.25">
      <c r="B15" s="41"/>
      <c r="D15" s="414" t="s">
        <v>508</v>
      </c>
      <c r="E15" s="57"/>
      <c r="F15" s="58" t="s">
        <v>146</v>
      </c>
      <c r="G15" s="149">
        <v>2575122</v>
      </c>
      <c r="H15" s="307">
        <v>777260</v>
      </c>
      <c r="I15" s="307">
        <v>1390522</v>
      </c>
      <c r="J15" s="60">
        <v>23909</v>
      </c>
      <c r="K15" s="62">
        <f t="shared" si="0"/>
        <v>4766813</v>
      </c>
      <c r="L15" s="59">
        <v>686161</v>
      </c>
      <c r="M15" s="60">
        <v>321124</v>
      </c>
      <c r="N15" s="60">
        <v>1908706</v>
      </c>
      <c r="O15" s="60">
        <v>86136</v>
      </c>
      <c r="P15" s="60">
        <v>1258</v>
      </c>
      <c r="Q15" s="60">
        <v>97546</v>
      </c>
      <c r="R15" s="61">
        <v>229369</v>
      </c>
      <c r="S15" s="405">
        <v>11316</v>
      </c>
      <c r="T15" s="60">
        <v>109625</v>
      </c>
      <c r="U15" s="60">
        <v>52552</v>
      </c>
      <c r="V15" s="60">
        <v>108326</v>
      </c>
      <c r="W15" s="60">
        <v>117337</v>
      </c>
      <c r="X15" s="60">
        <v>63906</v>
      </c>
      <c r="Y15" s="60">
        <v>13976</v>
      </c>
      <c r="Z15" s="62">
        <f t="shared" si="1"/>
        <v>3807338</v>
      </c>
      <c r="AA15" s="41"/>
    </row>
    <row r="16" spans="2:27" ht="17.25">
      <c r="B16" s="41"/>
      <c r="E16" s="38" t="s">
        <v>148</v>
      </c>
      <c r="F16" s="52" t="s">
        <v>145</v>
      </c>
      <c r="G16" s="148">
        <v>9864</v>
      </c>
      <c r="H16" s="306">
        <v>0</v>
      </c>
      <c r="I16" s="306">
        <v>0</v>
      </c>
      <c r="J16" s="54">
        <v>0</v>
      </c>
      <c r="K16" s="56">
        <f t="shared" si="0"/>
        <v>9864</v>
      </c>
      <c r="L16" s="53">
        <v>19115</v>
      </c>
      <c r="M16" s="54">
        <v>16900</v>
      </c>
      <c r="N16" s="54">
        <v>0</v>
      </c>
      <c r="O16" s="54">
        <v>0</v>
      </c>
      <c r="P16" s="54">
        <v>0</v>
      </c>
      <c r="Q16" s="54">
        <v>903</v>
      </c>
      <c r="R16" s="55">
        <v>0</v>
      </c>
      <c r="S16" s="404">
        <v>0</v>
      </c>
      <c r="T16" s="54">
        <v>0</v>
      </c>
      <c r="U16" s="54">
        <v>457</v>
      </c>
      <c r="V16" s="54">
        <v>0</v>
      </c>
      <c r="W16" s="54">
        <v>6351</v>
      </c>
      <c r="X16" s="54">
        <v>1168</v>
      </c>
      <c r="Y16" s="54">
        <v>0</v>
      </c>
      <c r="Z16" s="56">
        <f t="shared" si="1"/>
        <v>44894</v>
      </c>
      <c r="AA16" s="41"/>
    </row>
    <row r="17" spans="2:27" ht="17.25">
      <c r="B17" s="41"/>
      <c r="E17" s="57"/>
      <c r="F17" s="58" t="s">
        <v>146</v>
      </c>
      <c r="G17" s="149">
        <v>9864</v>
      </c>
      <c r="H17" s="307">
        <v>0</v>
      </c>
      <c r="I17" s="307">
        <v>0</v>
      </c>
      <c r="J17" s="60">
        <v>0</v>
      </c>
      <c r="K17" s="62">
        <f t="shared" si="0"/>
        <v>9864</v>
      </c>
      <c r="L17" s="59">
        <v>19115</v>
      </c>
      <c r="M17" s="60">
        <v>16900</v>
      </c>
      <c r="N17" s="60">
        <v>0</v>
      </c>
      <c r="O17" s="60">
        <v>0</v>
      </c>
      <c r="P17" s="60">
        <v>0</v>
      </c>
      <c r="Q17" s="60">
        <v>903</v>
      </c>
      <c r="R17" s="61">
        <v>0</v>
      </c>
      <c r="S17" s="405">
        <v>0</v>
      </c>
      <c r="T17" s="60">
        <v>0</v>
      </c>
      <c r="U17" s="60">
        <v>457</v>
      </c>
      <c r="V17" s="60">
        <v>0</v>
      </c>
      <c r="W17" s="60">
        <v>6351</v>
      </c>
      <c r="X17" s="60">
        <v>1168</v>
      </c>
      <c r="Y17" s="60">
        <v>0</v>
      </c>
      <c r="Z17" s="62">
        <f t="shared" si="1"/>
        <v>44894</v>
      </c>
      <c r="AA17" s="41"/>
    </row>
    <row r="18" spans="2:27" ht="17.25">
      <c r="B18" s="41"/>
      <c r="E18" s="38" t="s">
        <v>149</v>
      </c>
      <c r="F18" s="52" t="s">
        <v>145</v>
      </c>
      <c r="G18" s="148">
        <v>31361</v>
      </c>
      <c r="H18" s="306">
        <v>0</v>
      </c>
      <c r="I18" s="306">
        <v>0</v>
      </c>
      <c r="J18" s="54">
        <v>899</v>
      </c>
      <c r="K18" s="56">
        <f t="shared" si="0"/>
        <v>32260</v>
      </c>
      <c r="L18" s="53">
        <v>23307</v>
      </c>
      <c r="M18" s="54">
        <v>1149</v>
      </c>
      <c r="N18" s="54">
        <v>0</v>
      </c>
      <c r="O18" s="54">
        <v>601</v>
      </c>
      <c r="P18" s="54">
        <v>0</v>
      </c>
      <c r="Q18" s="54">
        <v>402</v>
      </c>
      <c r="R18" s="55">
        <v>0</v>
      </c>
      <c r="S18" s="404">
        <v>0</v>
      </c>
      <c r="T18" s="54">
        <v>0</v>
      </c>
      <c r="U18" s="54">
        <v>0</v>
      </c>
      <c r="V18" s="54">
        <v>285</v>
      </c>
      <c r="W18" s="54">
        <v>0</v>
      </c>
      <c r="X18" s="54">
        <v>0</v>
      </c>
      <c r="Y18" s="54">
        <v>0</v>
      </c>
      <c r="Z18" s="56">
        <f t="shared" si="1"/>
        <v>25744</v>
      </c>
      <c r="AA18" s="41"/>
    </row>
    <row r="19" spans="2:27" ht="17.25">
      <c r="B19" s="41"/>
      <c r="E19" s="57"/>
      <c r="F19" s="58" t="s">
        <v>146</v>
      </c>
      <c r="G19" s="149">
        <v>31361</v>
      </c>
      <c r="H19" s="307">
        <v>0</v>
      </c>
      <c r="I19" s="307">
        <v>0</v>
      </c>
      <c r="J19" s="60">
        <v>3526</v>
      </c>
      <c r="K19" s="62">
        <f t="shared" si="0"/>
        <v>34887</v>
      </c>
      <c r="L19" s="59">
        <v>23307</v>
      </c>
      <c r="M19" s="60">
        <v>1149</v>
      </c>
      <c r="N19" s="60">
        <v>0</v>
      </c>
      <c r="O19" s="60">
        <v>1202</v>
      </c>
      <c r="P19" s="60">
        <v>0</v>
      </c>
      <c r="Q19" s="60">
        <v>402</v>
      </c>
      <c r="R19" s="61">
        <v>0</v>
      </c>
      <c r="S19" s="405">
        <v>0</v>
      </c>
      <c r="T19" s="60">
        <v>0</v>
      </c>
      <c r="U19" s="60">
        <v>0</v>
      </c>
      <c r="V19" s="60">
        <v>569</v>
      </c>
      <c r="W19" s="60">
        <v>0</v>
      </c>
      <c r="X19" s="60">
        <v>0</v>
      </c>
      <c r="Y19" s="60">
        <v>0</v>
      </c>
      <c r="Z19" s="62">
        <f t="shared" si="1"/>
        <v>26629</v>
      </c>
      <c r="AA19" s="41"/>
    </row>
    <row r="20" spans="2:27" ht="17.25">
      <c r="B20" s="41"/>
      <c r="E20" s="38" t="s">
        <v>150</v>
      </c>
      <c r="F20" s="52" t="s">
        <v>145</v>
      </c>
      <c r="G20" s="148">
        <v>29647</v>
      </c>
      <c r="H20" s="306">
        <v>0</v>
      </c>
      <c r="I20" s="306">
        <v>0</v>
      </c>
      <c r="J20" s="54">
        <v>0</v>
      </c>
      <c r="K20" s="56">
        <f t="shared" si="0"/>
        <v>29647</v>
      </c>
      <c r="L20" s="53">
        <v>14219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5">
        <v>0</v>
      </c>
      <c r="S20" s="404">
        <v>0</v>
      </c>
      <c r="T20" s="54">
        <v>0</v>
      </c>
      <c r="U20" s="54">
        <v>0</v>
      </c>
      <c r="V20" s="54">
        <v>0</v>
      </c>
      <c r="W20" s="54">
        <v>9734</v>
      </c>
      <c r="X20" s="54">
        <v>21367</v>
      </c>
      <c r="Y20" s="54">
        <v>0</v>
      </c>
      <c r="Z20" s="56">
        <f t="shared" si="1"/>
        <v>45320</v>
      </c>
      <c r="AA20" s="41"/>
    </row>
    <row r="21" spans="2:27" ht="17.25">
      <c r="B21" s="41"/>
      <c r="E21" s="57"/>
      <c r="F21" s="58" t="s">
        <v>146</v>
      </c>
      <c r="G21" s="149">
        <v>29647</v>
      </c>
      <c r="H21" s="307">
        <v>0</v>
      </c>
      <c r="I21" s="307">
        <v>0</v>
      </c>
      <c r="J21" s="60">
        <v>0</v>
      </c>
      <c r="K21" s="62">
        <f t="shared" si="0"/>
        <v>29647</v>
      </c>
      <c r="L21" s="59">
        <v>14219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1">
        <v>0</v>
      </c>
      <c r="S21" s="405">
        <v>0</v>
      </c>
      <c r="T21" s="60">
        <v>0</v>
      </c>
      <c r="U21" s="60">
        <v>0</v>
      </c>
      <c r="V21" s="60">
        <v>0</v>
      </c>
      <c r="W21" s="60">
        <v>9734</v>
      </c>
      <c r="X21" s="60">
        <v>21367</v>
      </c>
      <c r="Y21" s="60">
        <v>0</v>
      </c>
      <c r="Z21" s="62">
        <f t="shared" si="1"/>
        <v>45320</v>
      </c>
      <c r="AA21" s="41"/>
    </row>
    <row r="22" spans="2:27" ht="17.25">
      <c r="B22" s="41"/>
      <c r="E22" s="38" t="s">
        <v>151</v>
      </c>
      <c r="F22" s="52" t="s">
        <v>145</v>
      </c>
      <c r="G22" s="148">
        <v>117598</v>
      </c>
      <c r="H22" s="306">
        <v>7973</v>
      </c>
      <c r="I22" s="306">
        <v>28696</v>
      </c>
      <c r="J22" s="54">
        <v>0</v>
      </c>
      <c r="K22" s="56">
        <f t="shared" si="0"/>
        <v>154267</v>
      </c>
      <c r="L22" s="53">
        <v>32335</v>
      </c>
      <c r="M22" s="54">
        <v>21188</v>
      </c>
      <c r="N22" s="54">
        <v>32040</v>
      </c>
      <c r="O22" s="54">
        <v>0</v>
      </c>
      <c r="P22" s="54">
        <v>0</v>
      </c>
      <c r="Q22" s="54">
        <v>13043</v>
      </c>
      <c r="R22" s="55">
        <v>10644</v>
      </c>
      <c r="S22" s="404">
        <v>0</v>
      </c>
      <c r="T22" s="54">
        <v>0</v>
      </c>
      <c r="U22" s="54">
        <v>7944</v>
      </c>
      <c r="V22" s="54">
        <v>2588</v>
      </c>
      <c r="W22" s="54">
        <v>6268</v>
      </c>
      <c r="X22" s="54">
        <v>11444</v>
      </c>
      <c r="Y22" s="54">
        <v>2188</v>
      </c>
      <c r="Z22" s="56">
        <f t="shared" si="1"/>
        <v>139682</v>
      </c>
      <c r="AA22" s="41"/>
    </row>
    <row r="23" spans="2:27" ht="17.25">
      <c r="B23" s="41"/>
      <c r="E23" s="57"/>
      <c r="F23" s="58" t="s">
        <v>146</v>
      </c>
      <c r="G23" s="149">
        <v>0</v>
      </c>
      <c r="H23" s="307">
        <v>7973</v>
      </c>
      <c r="I23" s="307">
        <v>57392</v>
      </c>
      <c r="J23" s="60">
        <v>0</v>
      </c>
      <c r="K23" s="62">
        <f t="shared" si="0"/>
        <v>65365</v>
      </c>
      <c r="L23" s="59">
        <v>40266</v>
      </c>
      <c r="M23" s="60">
        <v>21188</v>
      </c>
      <c r="N23" s="60">
        <v>32040</v>
      </c>
      <c r="O23" s="60">
        <v>0</v>
      </c>
      <c r="P23" s="60">
        <v>0</v>
      </c>
      <c r="Q23" s="60">
        <v>13043</v>
      </c>
      <c r="R23" s="61">
        <v>21288</v>
      </c>
      <c r="S23" s="405">
        <v>0</v>
      </c>
      <c r="T23" s="60">
        <v>0</v>
      </c>
      <c r="U23" s="60">
        <v>7944</v>
      </c>
      <c r="V23" s="60">
        <v>3678</v>
      </c>
      <c r="W23" s="60">
        <v>12536</v>
      </c>
      <c r="X23" s="60">
        <v>11444</v>
      </c>
      <c r="Y23" s="60">
        <v>4377</v>
      </c>
      <c r="Z23" s="62">
        <f t="shared" si="1"/>
        <v>167804</v>
      </c>
      <c r="AA23" s="41"/>
    </row>
    <row r="24" spans="2:27" ht="17.25">
      <c r="B24" s="41"/>
      <c r="E24" s="38" t="s">
        <v>152</v>
      </c>
      <c r="F24" s="52" t="s">
        <v>145</v>
      </c>
      <c r="G24" s="148">
        <v>0</v>
      </c>
      <c r="H24" s="306">
        <v>0</v>
      </c>
      <c r="I24" s="306">
        <v>174218</v>
      </c>
      <c r="J24" s="54">
        <v>0</v>
      </c>
      <c r="K24" s="56">
        <f t="shared" si="0"/>
        <v>174218</v>
      </c>
      <c r="L24" s="53">
        <v>0</v>
      </c>
      <c r="M24" s="54">
        <v>0</v>
      </c>
      <c r="N24" s="54">
        <v>494229</v>
      </c>
      <c r="O24" s="54">
        <v>0</v>
      </c>
      <c r="P24" s="54">
        <v>0</v>
      </c>
      <c r="Q24" s="54">
        <v>34548</v>
      </c>
      <c r="R24" s="55">
        <v>0</v>
      </c>
      <c r="S24" s="404">
        <v>0</v>
      </c>
      <c r="T24" s="54">
        <v>0</v>
      </c>
      <c r="U24" s="54">
        <v>0</v>
      </c>
      <c r="V24" s="54">
        <v>12940</v>
      </c>
      <c r="W24" s="54">
        <v>0</v>
      </c>
      <c r="X24" s="54">
        <v>0</v>
      </c>
      <c r="Y24" s="54">
        <v>0</v>
      </c>
      <c r="Z24" s="56">
        <f t="shared" si="1"/>
        <v>541717</v>
      </c>
      <c r="AA24" s="41"/>
    </row>
    <row r="25" spans="2:27" ht="17.25">
      <c r="B25" s="41"/>
      <c r="E25" s="57"/>
      <c r="F25" s="58" t="s">
        <v>146</v>
      </c>
      <c r="G25" s="149">
        <v>0</v>
      </c>
      <c r="H25" s="307">
        <v>0</v>
      </c>
      <c r="I25" s="307">
        <v>174218</v>
      </c>
      <c r="J25" s="60">
        <v>0</v>
      </c>
      <c r="K25" s="62">
        <f t="shared" si="0"/>
        <v>174218</v>
      </c>
      <c r="L25" s="59">
        <v>0</v>
      </c>
      <c r="M25" s="60">
        <v>0</v>
      </c>
      <c r="N25" s="60">
        <v>494229</v>
      </c>
      <c r="O25" s="60">
        <v>0</v>
      </c>
      <c r="P25" s="60">
        <v>0</v>
      </c>
      <c r="Q25" s="60">
        <v>34548</v>
      </c>
      <c r="R25" s="61">
        <v>0</v>
      </c>
      <c r="S25" s="405">
        <v>0</v>
      </c>
      <c r="T25" s="60">
        <v>0</v>
      </c>
      <c r="U25" s="60">
        <v>0</v>
      </c>
      <c r="V25" s="60">
        <v>12940</v>
      </c>
      <c r="W25" s="60">
        <v>0</v>
      </c>
      <c r="X25" s="60">
        <v>0</v>
      </c>
      <c r="Y25" s="60">
        <v>0</v>
      </c>
      <c r="Z25" s="62">
        <f t="shared" si="1"/>
        <v>541717</v>
      </c>
      <c r="AA25" s="41"/>
    </row>
    <row r="26" spans="2:27" ht="17.25">
      <c r="B26" s="41"/>
      <c r="E26" s="38" t="s">
        <v>153</v>
      </c>
      <c r="F26" s="52" t="s">
        <v>145</v>
      </c>
      <c r="G26" s="148">
        <v>0</v>
      </c>
      <c r="H26" s="306">
        <v>0</v>
      </c>
      <c r="I26" s="306">
        <v>0</v>
      </c>
      <c r="J26" s="54">
        <v>0</v>
      </c>
      <c r="K26" s="56">
        <f t="shared" si="0"/>
        <v>0</v>
      </c>
      <c r="L26" s="53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5">
        <v>0</v>
      </c>
      <c r="S26" s="40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6">
        <f t="shared" si="1"/>
        <v>0</v>
      </c>
      <c r="AA26" s="41"/>
    </row>
    <row r="27" spans="2:27" ht="17.25">
      <c r="B27" s="41"/>
      <c r="E27" s="57"/>
      <c r="F27" s="58" t="s">
        <v>146</v>
      </c>
      <c r="G27" s="149">
        <v>0</v>
      </c>
      <c r="H27" s="307">
        <v>0</v>
      </c>
      <c r="I27" s="307">
        <v>0</v>
      </c>
      <c r="J27" s="60">
        <v>0</v>
      </c>
      <c r="K27" s="62">
        <f t="shared" si="0"/>
        <v>0</v>
      </c>
      <c r="L27" s="59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1">
        <v>0</v>
      </c>
      <c r="S27" s="405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62">
        <f t="shared" si="1"/>
        <v>0</v>
      </c>
      <c r="AA27" s="41"/>
    </row>
    <row r="28" spans="2:27" ht="17.25">
      <c r="B28" s="41"/>
      <c r="E28" s="38" t="s">
        <v>154</v>
      </c>
      <c r="F28" s="52" t="s">
        <v>145</v>
      </c>
      <c r="G28" s="148">
        <v>115310</v>
      </c>
      <c r="H28" s="306">
        <v>8012</v>
      </c>
      <c r="I28" s="306">
        <v>26664</v>
      </c>
      <c r="J28" s="54">
        <v>1542</v>
      </c>
      <c r="K28" s="56">
        <f t="shared" si="0"/>
        <v>151528</v>
      </c>
      <c r="L28" s="53">
        <v>99600</v>
      </c>
      <c r="M28" s="54">
        <v>81976</v>
      </c>
      <c r="N28" s="54">
        <v>50726</v>
      </c>
      <c r="O28" s="54">
        <v>1694</v>
      </c>
      <c r="P28" s="54">
        <v>214</v>
      </c>
      <c r="Q28" s="54">
        <v>9603</v>
      </c>
      <c r="R28" s="55">
        <v>10270</v>
      </c>
      <c r="S28" s="404">
        <v>1890</v>
      </c>
      <c r="T28" s="54">
        <v>435</v>
      </c>
      <c r="U28" s="54">
        <v>6043</v>
      </c>
      <c r="V28" s="54">
        <v>4648</v>
      </c>
      <c r="W28" s="54">
        <v>6118</v>
      </c>
      <c r="X28" s="54">
        <v>29445</v>
      </c>
      <c r="Y28" s="54">
        <v>1390</v>
      </c>
      <c r="Z28" s="56">
        <f t="shared" si="1"/>
        <v>304052</v>
      </c>
      <c r="AA28" s="41"/>
    </row>
    <row r="29" spans="2:27" ht="17.25">
      <c r="B29" s="41"/>
      <c r="E29" s="57"/>
      <c r="F29" s="58" t="s">
        <v>146</v>
      </c>
      <c r="G29" s="149">
        <v>115310</v>
      </c>
      <c r="H29" s="307">
        <v>8012</v>
      </c>
      <c r="I29" s="307">
        <v>26664</v>
      </c>
      <c r="J29" s="60">
        <v>1542</v>
      </c>
      <c r="K29" s="62">
        <f t="shared" si="0"/>
        <v>151528</v>
      </c>
      <c r="L29" s="59">
        <v>99600</v>
      </c>
      <c r="M29" s="60">
        <v>81976</v>
      </c>
      <c r="N29" s="60">
        <v>50726</v>
      </c>
      <c r="O29" s="60">
        <v>1694</v>
      </c>
      <c r="P29" s="60">
        <v>214</v>
      </c>
      <c r="Q29" s="60">
        <v>9603</v>
      </c>
      <c r="R29" s="61">
        <v>10270</v>
      </c>
      <c r="S29" s="405">
        <v>1890</v>
      </c>
      <c r="T29" s="60">
        <v>435</v>
      </c>
      <c r="U29" s="60">
        <v>6043</v>
      </c>
      <c r="V29" s="60">
        <v>4648</v>
      </c>
      <c r="W29" s="60">
        <v>6118</v>
      </c>
      <c r="X29" s="60">
        <v>29445</v>
      </c>
      <c r="Y29" s="60">
        <v>1390</v>
      </c>
      <c r="Z29" s="62">
        <f t="shared" si="1"/>
        <v>304052</v>
      </c>
      <c r="AA29" s="41"/>
    </row>
    <row r="30" spans="2:27" ht="17.25">
      <c r="B30" s="41"/>
      <c r="E30" s="117" t="s">
        <v>523</v>
      </c>
      <c r="F30" s="52" t="s">
        <v>145</v>
      </c>
      <c r="G30" s="148">
        <v>8029</v>
      </c>
      <c r="H30" s="306">
        <v>10109</v>
      </c>
      <c r="I30" s="306">
        <v>0</v>
      </c>
      <c r="J30" s="54">
        <v>0</v>
      </c>
      <c r="K30" s="56">
        <f t="shared" si="0"/>
        <v>18138</v>
      </c>
      <c r="L30" s="53">
        <v>43875</v>
      </c>
      <c r="M30" s="54">
        <v>50465</v>
      </c>
      <c r="N30" s="54">
        <v>0</v>
      </c>
      <c r="O30" s="54">
        <v>0</v>
      </c>
      <c r="P30" s="54">
        <v>0</v>
      </c>
      <c r="Q30" s="54">
        <v>0</v>
      </c>
      <c r="R30" s="55">
        <v>37967</v>
      </c>
      <c r="S30" s="404">
        <v>0</v>
      </c>
      <c r="T30" s="54">
        <v>3579</v>
      </c>
      <c r="U30" s="54">
        <v>9197</v>
      </c>
      <c r="V30" s="54">
        <v>15043</v>
      </c>
      <c r="W30" s="54">
        <v>7575</v>
      </c>
      <c r="X30" s="54">
        <v>0</v>
      </c>
      <c r="Y30" s="54">
        <v>0</v>
      </c>
      <c r="Z30" s="56">
        <f t="shared" si="1"/>
        <v>167701</v>
      </c>
      <c r="AA30" s="41"/>
    </row>
    <row r="31" spans="2:27" ht="17.25">
      <c r="B31" s="41"/>
      <c r="E31" s="118" t="s">
        <v>524</v>
      </c>
      <c r="F31" s="58" t="s">
        <v>146</v>
      </c>
      <c r="G31" s="149">
        <v>0</v>
      </c>
      <c r="H31" s="307">
        <v>10109</v>
      </c>
      <c r="I31" s="307">
        <v>0</v>
      </c>
      <c r="J31" s="60">
        <v>0</v>
      </c>
      <c r="K31" s="62">
        <f t="shared" si="0"/>
        <v>10109</v>
      </c>
      <c r="L31" s="59">
        <v>79773</v>
      </c>
      <c r="M31" s="60">
        <v>91754</v>
      </c>
      <c r="N31" s="60">
        <v>0</v>
      </c>
      <c r="O31" s="60">
        <v>0</v>
      </c>
      <c r="P31" s="60">
        <v>0</v>
      </c>
      <c r="Q31" s="60">
        <v>0</v>
      </c>
      <c r="R31" s="61">
        <v>69030</v>
      </c>
      <c r="S31" s="405">
        <v>0</v>
      </c>
      <c r="T31" s="60">
        <v>3579</v>
      </c>
      <c r="U31" s="60">
        <v>9197</v>
      </c>
      <c r="V31" s="60">
        <v>15043</v>
      </c>
      <c r="W31" s="60">
        <v>13773</v>
      </c>
      <c r="X31" s="60">
        <v>0</v>
      </c>
      <c r="Y31" s="60">
        <v>0</v>
      </c>
      <c r="Z31" s="62">
        <f t="shared" si="1"/>
        <v>282149</v>
      </c>
      <c r="AA31" s="41"/>
    </row>
    <row r="32" spans="2:27" ht="17.25">
      <c r="B32" s="41"/>
      <c r="E32" s="117" t="s">
        <v>525</v>
      </c>
      <c r="F32" s="52" t="s">
        <v>145</v>
      </c>
      <c r="G32" s="148">
        <v>0</v>
      </c>
      <c r="H32" s="306">
        <v>8970</v>
      </c>
      <c r="I32" s="306">
        <v>32150</v>
      </c>
      <c r="J32" s="54">
        <v>909</v>
      </c>
      <c r="K32" s="56">
        <f>SUM(G32:J32)</f>
        <v>42029</v>
      </c>
      <c r="L32" s="63">
        <v>47028</v>
      </c>
      <c r="M32" s="51">
        <v>12718</v>
      </c>
      <c r="N32" s="51">
        <v>14927</v>
      </c>
      <c r="O32" s="51">
        <v>0</v>
      </c>
      <c r="P32" s="51">
        <v>0</v>
      </c>
      <c r="Q32" s="51">
        <v>7152</v>
      </c>
      <c r="R32" s="64">
        <v>0</v>
      </c>
      <c r="S32" s="406">
        <v>0</v>
      </c>
      <c r="T32" s="51">
        <v>0</v>
      </c>
      <c r="U32" s="51">
        <v>3022</v>
      </c>
      <c r="V32" s="51">
        <v>5459</v>
      </c>
      <c r="W32" s="51">
        <v>0</v>
      </c>
      <c r="X32" s="51">
        <v>0</v>
      </c>
      <c r="Y32" s="51">
        <v>0</v>
      </c>
      <c r="Z32" s="41">
        <f t="shared" si="1"/>
        <v>90306</v>
      </c>
      <c r="AA32" s="41"/>
    </row>
    <row r="33" spans="2:27" ht="17.25">
      <c r="B33" s="41"/>
      <c r="E33" s="118" t="s">
        <v>526</v>
      </c>
      <c r="F33" s="58" t="s">
        <v>146</v>
      </c>
      <c r="G33" s="149">
        <v>0</v>
      </c>
      <c r="H33" s="307">
        <v>8970</v>
      </c>
      <c r="I33" s="307">
        <v>32150</v>
      </c>
      <c r="J33" s="60">
        <v>909</v>
      </c>
      <c r="K33" s="62">
        <f>SUM(G33:J33)</f>
        <v>42029</v>
      </c>
      <c r="L33" s="292">
        <v>47028</v>
      </c>
      <c r="M33" s="293">
        <v>12718</v>
      </c>
      <c r="N33" s="293">
        <v>14927</v>
      </c>
      <c r="O33" s="293">
        <v>0</v>
      </c>
      <c r="P33" s="293">
        <v>0</v>
      </c>
      <c r="Q33" s="293">
        <v>7152</v>
      </c>
      <c r="R33" s="294">
        <v>0</v>
      </c>
      <c r="S33" s="407">
        <v>0</v>
      </c>
      <c r="T33" s="293">
        <v>0</v>
      </c>
      <c r="U33" s="293">
        <v>3022</v>
      </c>
      <c r="V33" s="293">
        <v>5459</v>
      </c>
      <c r="W33" s="293">
        <v>0</v>
      </c>
      <c r="X33" s="293">
        <v>0</v>
      </c>
      <c r="Y33" s="293">
        <v>0</v>
      </c>
      <c r="Z33" s="295">
        <f t="shared" si="1"/>
        <v>90306</v>
      </c>
      <c r="AA33" s="41"/>
    </row>
    <row r="34" spans="2:27" ht="17.25">
      <c r="B34" s="41"/>
      <c r="E34" s="117" t="s">
        <v>521</v>
      </c>
      <c r="F34" s="52" t="s">
        <v>145</v>
      </c>
      <c r="G34" s="148">
        <v>16301</v>
      </c>
      <c r="H34" s="306">
        <v>31509</v>
      </c>
      <c r="I34" s="306">
        <v>18016</v>
      </c>
      <c r="J34" s="54">
        <v>3261</v>
      </c>
      <c r="K34" s="56">
        <f t="shared" si="0"/>
        <v>69087</v>
      </c>
      <c r="L34" s="53"/>
      <c r="M34" s="54"/>
      <c r="N34" s="54"/>
      <c r="O34" s="54"/>
      <c r="P34" s="54"/>
      <c r="Q34" s="54"/>
      <c r="R34" s="55"/>
      <c r="S34" s="404"/>
      <c r="T34" s="54"/>
      <c r="U34" s="54"/>
      <c r="V34" s="54"/>
      <c r="W34" s="54"/>
      <c r="X34" s="54"/>
      <c r="Y34" s="54"/>
      <c r="Z34" s="56">
        <f aca="true" t="shared" si="2" ref="Z34:Z41">SUM(L34:Y34)</f>
        <v>0</v>
      </c>
      <c r="AA34" s="41"/>
    </row>
    <row r="35" spans="2:27" ht="17.25">
      <c r="B35" s="41"/>
      <c r="E35" s="118" t="s">
        <v>522</v>
      </c>
      <c r="F35" s="58" t="s">
        <v>146</v>
      </c>
      <c r="G35" s="149">
        <v>12256</v>
      </c>
      <c r="H35" s="307">
        <v>31509</v>
      </c>
      <c r="I35" s="307">
        <v>18016</v>
      </c>
      <c r="J35" s="60">
        <v>3261</v>
      </c>
      <c r="K35" s="62">
        <f t="shared" si="0"/>
        <v>65042</v>
      </c>
      <c r="L35" s="59"/>
      <c r="M35" s="60"/>
      <c r="N35" s="60"/>
      <c r="O35" s="60"/>
      <c r="P35" s="60"/>
      <c r="Q35" s="60"/>
      <c r="R35" s="61"/>
      <c r="S35" s="405"/>
      <c r="T35" s="60"/>
      <c r="U35" s="60"/>
      <c r="V35" s="60"/>
      <c r="W35" s="60"/>
      <c r="X35" s="60"/>
      <c r="Y35" s="60"/>
      <c r="Z35" s="62">
        <f t="shared" si="2"/>
        <v>0</v>
      </c>
      <c r="AA35" s="41"/>
    </row>
    <row r="36" spans="2:27" ht="17.25">
      <c r="B36" s="41"/>
      <c r="E36" s="426" t="s">
        <v>510</v>
      </c>
      <c r="F36" s="427" t="s">
        <v>145</v>
      </c>
      <c r="G36" s="148">
        <v>538600</v>
      </c>
      <c r="H36" s="306">
        <v>115142</v>
      </c>
      <c r="I36" s="306">
        <v>322443</v>
      </c>
      <c r="J36" s="54">
        <v>0</v>
      </c>
      <c r="K36" s="56">
        <f>SUM(G36:J36)</f>
        <v>976185</v>
      </c>
      <c r="L36" s="53">
        <v>138489</v>
      </c>
      <c r="M36" s="54">
        <v>30296</v>
      </c>
      <c r="N36" s="54">
        <v>140578</v>
      </c>
      <c r="O36" s="54">
        <v>83240</v>
      </c>
      <c r="P36" s="54">
        <v>0</v>
      </c>
      <c r="Q36" s="54">
        <v>30559</v>
      </c>
      <c r="R36" s="55">
        <v>0</v>
      </c>
      <c r="S36" s="404">
        <v>0</v>
      </c>
      <c r="T36" s="54">
        <v>0</v>
      </c>
      <c r="U36" s="54">
        <v>24919</v>
      </c>
      <c r="V36" s="54">
        <v>64711</v>
      </c>
      <c r="W36" s="54">
        <v>0</v>
      </c>
      <c r="X36" s="54">
        <v>0</v>
      </c>
      <c r="Y36" s="54">
        <v>0</v>
      </c>
      <c r="Z36" s="56">
        <f t="shared" si="2"/>
        <v>512792</v>
      </c>
      <c r="AA36" s="41"/>
    </row>
    <row r="37" spans="2:27" ht="17.25">
      <c r="B37" s="41"/>
      <c r="E37" s="428" t="s">
        <v>511</v>
      </c>
      <c r="F37" s="429" t="s">
        <v>146</v>
      </c>
      <c r="G37" s="149">
        <v>0</v>
      </c>
      <c r="H37" s="307">
        <v>115142</v>
      </c>
      <c r="I37" s="307">
        <v>322443</v>
      </c>
      <c r="J37" s="60">
        <v>0</v>
      </c>
      <c r="K37" s="62">
        <f>SUM(G37:J37)</f>
        <v>437585</v>
      </c>
      <c r="L37" s="59">
        <v>138489</v>
      </c>
      <c r="M37" s="60">
        <v>30296</v>
      </c>
      <c r="N37" s="60">
        <v>140578</v>
      </c>
      <c r="O37" s="60">
        <v>83240</v>
      </c>
      <c r="P37" s="60">
        <v>0</v>
      </c>
      <c r="Q37" s="60">
        <v>30559</v>
      </c>
      <c r="R37" s="61">
        <v>0</v>
      </c>
      <c r="S37" s="405">
        <v>0</v>
      </c>
      <c r="T37" s="60">
        <v>0</v>
      </c>
      <c r="U37" s="60">
        <v>24919</v>
      </c>
      <c r="V37" s="60">
        <v>64711</v>
      </c>
      <c r="W37" s="60">
        <v>0</v>
      </c>
      <c r="X37" s="60">
        <v>0</v>
      </c>
      <c r="Y37" s="60">
        <v>0</v>
      </c>
      <c r="Z37" s="62">
        <f t="shared" si="2"/>
        <v>512792</v>
      </c>
      <c r="AA37" s="41"/>
    </row>
    <row r="38" spans="2:27" ht="17.25">
      <c r="B38" s="41"/>
      <c r="E38" s="426" t="s">
        <v>512</v>
      </c>
      <c r="F38" s="427" t="s">
        <v>145</v>
      </c>
      <c r="G38" s="148">
        <v>0</v>
      </c>
      <c r="H38" s="306">
        <v>0</v>
      </c>
      <c r="I38" s="306">
        <v>0</v>
      </c>
      <c r="J38" s="54">
        <v>0</v>
      </c>
      <c r="K38" s="56">
        <f>SUM(G38:J38)</f>
        <v>0</v>
      </c>
      <c r="L38" s="53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5">
        <v>0</v>
      </c>
      <c r="S38" s="40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6">
        <f t="shared" si="2"/>
        <v>0</v>
      </c>
      <c r="AA38" s="41"/>
    </row>
    <row r="39" spans="2:27" ht="17.25">
      <c r="B39" s="41"/>
      <c r="E39" s="428" t="s">
        <v>513</v>
      </c>
      <c r="F39" s="429" t="s">
        <v>146</v>
      </c>
      <c r="G39" s="149">
        <v>0</v>
      </c>
      <c r="H39" s="307">
        <v>0</v>
      </c>
      <c r="I39" s="307">
        <v>0</v>
      </c>
      <c r="J39" s="60">
        <v>0</v>
      </c>
      <c r="K39" s="62">
        <f>SUM(G39:J39)</f>
        <v>0</v>
      </c>
      <c r="L39" s="59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</v>
      </c>
      <c r="S39" s="405">
        <v>0</v>
      </c>
      <c r="T39" s="60">
        <v>0</v>
      </c>
      <c r="U39" s="60">
        <v>0</v>
      </c>
      <c r="V39" s="60">
        <v>0</v>
      </c>
      <c r="W39" s="60">
        <v>0</v>
      </c>
      <c r="X39" s="60">
        <v>0</v>
      </c>
      <c r="Y39" s="60">
        <v>0</v>
      </c>
      <c r="Z39" s="62">
        <f t="shared" si="2"/>
        <v>0</v>
      </c>
      <c r="AA39" s="41"/>
    </row>
    <row r="40" spans="2:27" ht="17.25">
      <c r="B40" s="41"/>
      <c r="E40" s="117" t="s">
        <v>274</v>
      </c>
      <c r="F40" s="52" t="s">
        <v>145</v>
      </c>
      <c r="G40" s="148">
        <v>0</v>
      </c>
      <c r="H40" s="306">
        <v>0</v>
      </c>
      <c r="I40" s="306">
        <v>0</v>
      </c>
      <c r="J40" s="54">
        <v>704</v>
      </c>
      <c r="K40" s="56">
        <f t="shared" si="0"/>
        <v>704</v>
      </c>
      <c r="L40" s="53">
        <v>31239</v>
      </c>
      <c r="M40" s="54">
        <v>5326</v>
      </c>
      <c r="N40" s="54">
        <v>6047</v>
      </c>
      <c r="O40" s="54">
        <v>0</v>
      </c>
      <c r="P40" s="54">
        <v>0</v>
      </c>
      <c r="Q40" s="54">
        <v>1336</v>
      </c>
      <c r="R40" s="55">
        <v>4603</v>
      </c>
      <c r="S40" s="404">
        <v>0</v>
      </c>
      <c r="T40" s="54">
        <v>0</v>
      </c>
      <c r="U40" s="54">
        <v>970</v>
      </c>
      <c r="V40" s="54">
        <v>474</v>
      </c>
      <c r="W40" s="54">
        <v>259</v>
      </c>
      <c r="X40" s="54">
        <v>482</v>
      </c>
      <c r="Y40" s="54">
        <v>4119</v>
      </c>
      <c r="Z40" s="56">
        <f t="shared" si="2"/>
        <v>54855</v>
      </c>
      <c r="AA40" s="41"/>
    </row>
    <row r="41" spans="2:27" ht="17.25">
      <c r="B41" s="62"/>
      <c r="C41" s="57"/>
      <c r="D41" s="57"/>
      <c r="E41" s="57"/>
      <c r="F41" s="58" t="s">
        <v>146</v>
      </c>
      <c r="G41" s="149">
        <v>2376684</v>
      </c>
      <c r="H41" s="307">
        <v>595545</v>
      </c>
      <c r="I41" s="307">
        <v>759639</v>
      </c>
      <c r="J41" s="60">
        <v>14671</v>
      </c>
      <c r="K41" s="62">
        <f t="shared" si="0"/>
        <v>3746539</v>
      </c>
      <c r="L41" s="59">
        <v>224364</v>
      </c>
      <c r="M41" s="60">
        <v>65143</v>
      </c>
      <c r="N41" s="60">
        <v>1176206</v>
      </c>
      <c r="O41" s="60">
        <v>0</v>
      </c>
      <c r="P41" s="60">
        <v>1044</v>
      </c>
      <c r="Q41" s="60">
        <v>1336</v>
      </c>
      <c r="R41" s="61">
        <v>128781</v>
      </c>
      <c r="S41" s="405">
        <v>9426</v>
      </c>
      <c r="T41" s="60">
        <v>105611</v>
      </c>
      <c r="U41" s="60">
        <v>970</v>
      </c>
      <c r="V41" s="60">
        <v>1278</v>
      </c>
      <c r="W41" s="60">
        <v>68825</v>
      </c>
      <c r="X41" s="60">
        <v>482</v>
      </c>
      <c r="Y41" s="60">
        <v>8209</v>
      </c>
      <c r="Z41" s="62">
        <f t="shared" si="2"/>
        <v>1791675</v>
      </c>
      <c r="AA41" s="41"/>
    </row>
    <row r="42" spans="2:27" ht="17.25">
      <c r="B42" s="41" t="s">
        <v>156</v>
      </c>
      <c r="G42" s="146"/>
      <c r="H42" s="305"/>
      <c r="I42" s="305"/>
      <c r="J42" s="51"/>
      <c r="K42" s="41">
        <f t="shared" si="0"/>
        <v>0</v>
      </c>
      <c r="L42" s="41"/>
      <c r="M42" s="42"/>
      <c r="N42" s="42"/>
      <c r="O42" s="42"/>
      <c r="P42" s="42"/>
      <c r="Q42" s="42"/>
      <c r="R42" s="43"/>
      <c r="S42" s="146"/>
      <c r="T42" s="42"/>
      <c r="U42" s="42"/>
      <c r="V42" s="42"/>
      <c r="W42" s="42"/>
      <c r="X42" s="42"/>
      <c r="Y42" s="42"/>
      <c r="Z42" s="41"/>
      <c r="AA42" s="41"/>
    </row>
    <row r="43" spans="2:27" ht="17.25">
      <c r="B43" s="41"/>
      <c r="D43" t="s">
        <v>509</v>
      </c>
      <c r="E43" s="13"/>
      <c r="F43" s="415" t="s">
        <v>146</v>
      </c>
      <c r="G43" s="149">
        <v>0</v>
      </c>
      <c r="H43" s="400">
        <v>93231</v>
      </c>
      <c r="I43" s="400">
        <v>0</v>
      </c>
      <c r="J43" s="60">
        <v>0</v>
      </c>
      <c r="K43" s="62">
        <f t="shared" si="0"/>
        <v>93231</v>
      </c>
      <c r="L43" s="62"/>
      <c r="M43" s="417"/>
      <c r="N43" s="417"/>
      <c r="O43" s="417"/>
      <c r="P43" s="417"/>
      <c r="Q43" s="417"/>
      <c r="R43" s="418"/>
      <c r="S43" s="149"/>
      <c r="T43" s="417"/>
      <c r="U43" s="417"/>
      <c r="V43" s="417"/>
      <c r="W43" s="417"/>
      <c r="X43" s="417"/>
      <c r="Y43" s="417"/>
      <c r="Z43" s="62">
        <f>SUM(L43:Y43)</f>
        <v>0</v>
      </c>
      <c r="AA43" s="41"/>
    </row>
    <row r="44" spans="2:27" ht="17.25">
      <c r="B44" s="41"/>
      <c r="D44"/>
      <c r="E44" s="419" t="s">
        <v>155</v>
      </c>
      <c r="F44" s="416" t="s">
        <v>146</v>
      </c>
      <c r="G44" s="420">
        <v>0</v>
      </c>
      <c r="H44" s="421">
        <v>93231</v>
      </c>
      <c r="I44" s="421">
        <v>0</v>
      </c>
      <c r="J44" s="422">
        <v>0</v>
      </c>
      <c r="K44" s="62">
        <f t="shared" si="0"/>
        <v>93231</v>
      </c>
      <c r="L44" s="423"/>
      <c r="M44" s="424"/>
      <c r="N44" s="424"/>
      <c r="O44" s="424"/>
      <c r="P44" s="424"/>
      <c r="Q44" s="424"/>
      <c r="R44" s="425"/>
      <c r="S44" s="420"/>
      <c r="T44" s="424"/>
      <c r="U44" s="424"/>
      <c r="V44" s="424"/>
      <c r="W44" s="424"/>
      <c r="X44" s="424"/>
      <c r="Y44" s="424"/>
      <c r="Z44" s="62">
        <f>SUM(L44:Y44)</f>
        <v>0</v>
      </c>
      <c r="AA44" s="41"/>
    </row>
    <row r="45" spans="2:27" ht="17.25">
      <c r="B45" s="41"/>
      <c r="D45" s="38" t="s">
        <v>157</v>
      </c>
      <c r="F45" s="52" t="s">
        <v>145</v>
      </c>
      <c r="G45" s="148">
        <v>1027738</v>
      </c>
      <c r="H45" s="306">
        <v>160538</v>
      </c>
      <c r="I45" s="306">
        <v>445085</v>
      </c>
      <c r="J45" s="54">
        <v>24975</v>
      </c>
      <c r="K45" s="56">
        <f t="shared" si="0"/>
        <v>1658336</v>
      </c>
      <c r="L45" s="53">
        <v>539105</v>
      </c>
      <c r="M45" s="54">
        <v>504192</v>
      </c>
      <c r="N45" s="54">
        <v>457466</v>
      </c>
      <c r="O45" s="54">
        <v>24125</v>
      </c>
      <c r="P45" s="54">
        <v>234</v>
      </c>
      <c r="Q45" s="54">
        <v>92293</v>
      </c>
      <c r="R45" s="55">
        <v>149132</v>
      </c>
      <c r="S45" s="404">
        <v>14806</v>
      </c>
      <c r="T45" s="54">
        <v>20680</v>
      </c>
      <c r="U45" s="54">
        <v>49171</v>
      </c>
      <c r="V45" s="54">
        <v>72985</v>
      </c>
      <c r="W45" s="54">
        <v>16475</v>
      </c>
      <c r="X45" s="54">
        <v>104104</v>
      </c>
      <c r="Y45" s="54">
        <v>19491</v>
      </c>
      <c r="Z45" s="56">
        <f aca="true" t="shared" si="3" ref="Z45:Z59">SUM(L45:Y45)</f>
        <v>2064259</v>
      </c>
      <c r="AA45" s="41"/>
    </row>
    <row r="46" spans="2:27" ht="17.25">
      <c r="B46" s="41"/>
      <c r="E46" s="57"/>
      <c r="F46" s="58" t="s">
        <v>146</v>
      </c>
      <c r="G46" s="149">
        <v>1009814</v>
      </c>
      <c r="H46" s="307">
        <v>160538</v>
      </c>
      <c r="I46" s="307">
        <v>459479</v>
      </c>
      <c r="J46" s="60">
        <v>71628</v>
      </c>
      <c r="K46" s="62">
        <f t="shared" si="0"/>
        <v>1701459</v>
      </c>
      <c r="L46" s="59">
        <v>2839989</v>
      </c>
      <c r="M46" s="60">
        <v>1201301</v>
      </c>
      <c r="N46" s="60">
        <v>493147</v>
      </c>
      <c r="O46" s="60">
        <v>83110</v>
      </c>
      <c r="P46" s="60">
        <v>1507</v>
      </c>
      <c r="Q46" s="60">
        <v>209217</v>
      </c>
      <c r="R46" s="61">
        <v>268932</v>
      </c>
      <c r="S46" s="405">
        <v>15039</v>
      </c>
      <c r="T46" s="60">
        <v>107823</v>
      </c>
      <c r="U46" s="60">
        <v>145247</v>
      </c>
      <c r="V46" s="60">
        <v>94190</v>
      </c>
      <c r="W46" s="60">
        <v>230828</v>
      </c>
      <c r="X46" s="60">
        <v>485047</v>
      </c>
      <c r="Y46" s="60">
        <v>39555</v>
      </c>
      <c r="Z46" s="62">
        <f t="shared" si="3"/>
        <v>6214932</v>
      </c>
      <c r="AA46" s="41"/>
    </row>
    <row r="47" spans="2:27" ht="17.25">
      <c r="B47" s="41"/>
      <c r="E47" s="426" t="s">
        <v>512</v>
      </c>
      <c r="F47" s="427" t="s">
        <v>145</v>
      </c>
      <c r="G47" s="148">
        <v>0</v>
      </c>
      <c r="H47" s="306">
        <v>0</v>
      </c>
      <c r="I47" s="306">
        <v>0</v>
      </c>
      <c r="J47" s="54">
        <v>0</v>
      </c>
      <c r="K47" s="56">
        <f>SUM(G47:J47)</f>
        <v>0</v>
      </c>
      <c r="L47" s="53"/>
      <c r="M47" s="54"/>
      <c r="N47" s="54"/>
      <c r="O47" s="54"/>
      <c r="P47" s="54"/>
      <c r="Q47" s="54"/>
      <c r="R47" s="55"/>
      <c r="S47" s="404"/>
      <c r="T47" s="54"/>
      <c r="U47" s="54"/>
      <c r="V47" s="54"/>
      <c r="W47" s="54"/>
      <c r="X47" s="54"/>
      <c r="Y47" s="54"/>
      <c r="Z47" s="56">
        <f>SUM(L47:Y47)</f>
        <v>0</v>
      </c>
      <c r="AA47" s="41"/>
    </row>
    <row r="48" spans="2:27" ht="17.25">
      <c r="B48" s="41"/>
      <c r="E48" s="428" t="s">
        <v>513</v>
      </c>
      <c r="F48" s="429" t="s">
        <v>146</v>
      </c>
      <c r="G48" s="149">
        <v>0</v>
      </c>
      <c r="H48" s="307">
        <v>0</v>
      </c>
      <c r="I48" s="307">
        <v>0</v>
      </c>
      <c r="J48" s="60">
        <v>0</v>
      </c>
      <c r="K48" s="62">
        <f>SUM(G48:J48)</f>
        <v>0</v>
      </c>
      <c r="L48" s="59"/>
      <c r="M48" s="60"/>
      <c r="N48" s="60"/>
      <c r="O48" s="60"/>
      <c r="P48" s="60"/>
      <c r="Q48" s="60"/>
      <c r="R48" s="61"/>
      <c r="S48" s="405"/>
      <c r="T48" s="60"/>
      <c r="U48" s="60"/>
      <c r="V48" s="60"/>
      <c r="W48" s="60"/>
      <c r="X48" s="60"/>
      <c r="Y48" s="60"/>
      <c r="Z48" s="62">
        <f>SUM(L48:Y48)</f>
        <v>0</v>
      </c>
      <c r="AA48" s="41"/>
    </row>
    <row r="49" spans="2:27" ht="17.25">
      <c r="B49" s="41"/>
      <c r="E49" s="38" t="s">
        <v>158</v>
      </c>
      <c r="F49" s="52" t="s">
        <v>145</v>
      </c>
      <c r="G49" s="148">
        <v>15437</v>
      </c>
      <c r="H49" s="306">
        <v>0</v>
      </c>
      <c r="I49" s="306">
        <v>0</v>
      </c>
      <c r="J49" s="54">
        <v>0</v>
      </c>
      <c r="K49" s="56">
        <f t="shared" si="0"/>
        <v>15437</v>
      </c>
      <c r="L49" s="53">
        <v>1474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5">
        <v>0</v>
      </c>
      <c r="S49" s="40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6">
        <f t="shared" si="3"/>
        <v>1474</v>
      </c>
      <c r="AA49" s="41"/>
    </row>
    <row r="50" spans="2:27" ht="17.25">
      <c r="B50" s="41"/>
      <c r="E50" s="57"/>
      <c r="F50" s="58" t="s">
        <v>146</v>
      </c>
      <c r="G50" s="149">
        <v>15437</v>
      </c>
      <c r="H50" s="307">
        <v>0</v>
      </c>
      <c r="I50" s="307">
        <v>0</v>
      </c>
      <c r="J50" s="60">
        <v>0</v>
      </c>
      <c r="K50" s="62">
        <f t="shared" si="0"/>
        <v>15437</v>
      </c>
      <c r="L50" s="59">
        <v>1474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1">
        <v>0</v>
      </c>
      <c r="S50" s="405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2">
        <f t="shared" si="3"/>
        <v>1474</v>
      </c>
      <c r="AA50" s="41"/>
    </row>
    <row r="51" spans="2:27" ht="17.25">
      <c r="B51" s="41"/>
      <c r="E51" s="38" t="s">
        <v>159</v>
      </c>
      <c r="F51" s="52" t="s">
        <v>145</v>
      </c>
      <c r="G51" s="148">
        <v>17973</v>
      </c>
      <c r="H51" s="306">
        <v>25039</v>
      </c>
      <c r="I51" s="306">
        <v>47810</v>
      </c>
      <c r="J51" s="54">
        <v>1899</v>
      </c>
      <c r="K51" s="56">
        <f t="shared" si="0"/>
        <v>92721</v>
      </c>
      <c r="L51" s="53">
        <v>116792</v>
      </c>
      <c r="M51" s="54">
        <v>81326</v>
      </c>
      <c r="N51" s="54">
        <v>27335</v>
      </c>
      <c r="O51" s="54">
        <v>0</v>
      </c>
      <c r="P51" s="54">
        <v>0</v>
      </c>
      <c r="Q51" s="54">
        <v>9009</v>
      </c>
      <c r="R51" s="55">
        <v>61552</v>
      </c>
      <c r="S51" s="404">
        <v>0</v>
      </c>
      <c r="T51" s="54">
        <v>0</v>
      </c>
      <c r="U51" s="54">
        <v>20531</v>
      </c>
      <c r="V51" s="54">
        <v>29910</v>
      </c>
      <c r="W51" s="54">
        <v>11012</v>
      </c>
      <c r="X51" s="54">
        <v>0</v>
      </c>
      <c r="Y51" s="54">
        <v>248</v>
      </c>
      <c r="Z51" s="56">
        <f t="shared" si="3"/>
        <v>357715</v>
      </c>
      <c r="AA51" s="41"/>
    </row>
    <row r="52" spans="2:27" ht="17.25">
      <c r="B52" s="41"/>
      <c r="E52" s="57"/>
      <c r="F52" s="58" t="s">
        <v>146</v>
      </c>
      <c r="G52" s="149">
        <v>4371</v>
      </c>
      <c r="H52" s="307">
        <v>25039</v>
      </c>
      <c r="I52" s="307">
        <v>62204</v>
      </c>
      <c r="J52" s="60">
        <v>1899</v>
      </c>
      <c r="K52" s="62">
        <f t="shared" si="0"/>
        <v>93513</v>
      </c>
      <c r="L52" s="59">
        <v>163349</v>
      </c>
      <c r="M52" s="60">
        <v>133568</v>
      </c>
      <c r="N52" s="60">
        <v>27394</v>
      </c>
      <c r="O52" s="60">
        <v>0</v>
      </c>
      <c r="P52" s="60">
        <v>0</v>
      </c>
      <c r="Q52" s="60">
        <v>9009</v>
      </c>
      <c r="R52" s="61">
        <v>106340</v>
      </c>
      <c r="S52" s="405">
        <v>0</v>
      </c>
      <c r="T52" s="60">
        <v>0</v>
      </c>
      <c r="U52" s="60">
        <v>20579</v>
      </c>
      <c r="V52" s="60">
        <v>29910</v>
      </c>
      <c r="W52" s="60">
        <v>20022</v>
      </c>
      <c r="X52" s="60">
        <v>291</v>
      </c>
      <c r="Y52" s="60">
        <v>248</v>
      </c>
      <c r="Z52" s="62">
        <f t="shared" si="3"/>
        <v>510710</v>
      </c>
      <c r="AA52" s="41"/>
    </row>
    <row r="53" spans="2:27" ht="17.25">
      <c r="B53" s="41"/>
      <c r="E53" s="38" t="s">
        <v>160</v>
      </c>
      <c r="F53" s="52" t="s">
        <v>145</v>
      </c>
      <c r="G53" s="148">
        <v>0</v>
      </c>
      <c r="H53" s="306">
        <v>0</v>
      </c>
      <c r="I53" s="306">
        <v>0</v>
      </c>
      <c r="J53" s="54">
        <v>0</v>
      </c>
      <c r="K53" s="56">
        <f t="shared" si="0"/>
        <v>0</v>
      </c>
      <c r="L53" s="53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5">
        <v>0</v>
      </c>
      <c r="S53" s="40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6">
        <f t="shared" si="3"/>
        <v>0</v>
      </c>
      <c r="AA53" s="41"/>
    </row>
    <row r="54" spans="2:27" ht="17.25">
      <c r="B54" s="41"/>
      <c r="E54" s="57"/>
      <c r="F54" s="58" t="s">
        <v>146</v>
      </c>
      <c r="G54" s="149">
        <v>0</v>
      </c>
      <c r="H54" s="307">
        <v>0</v>
      </c>
      <c r="I54" s="307">
        <v>0</v>
      </c>
      <c r="J54" s="60">
        <v>0</v>
      </c>
      <c r="K54" s="62">
        <f t="shared" si="0"/>
        <v>0</v>
      </c>
      <c r="L54" s="59">
        <v>0</v>
      </c>
      <c r="M54" s="60">
        <v>0</v>
      </c>
      <c r="N54" s="60">
        <v>0</v>
      </c>
      <c r="O54" s="60">
        <v>0</v>
      </c>
      <c r="P54" s="60">
        <v>0</v>
      </c>
      <c r="Q54" s="60">
        <v>0</v>
      </c>
      <c r="R54" s="61">
        <v>0</v>
      </c>
      <c r="S54" s="405">
        <v>0</v>
      </c>
      <c r="T54" s="60">
        <v>0</v>
      </c>
      <c r="U54" s="60">
        <v>0</v>
      </c>
      <c r="V54" s="60">
        <v>0</v>
      </c>
      <c r="W54" s="60">
        <v>0</v>
      </c>
      <c r="X54" s="60">
        <v>0</v>
      </c>
      <c r="Y54" s="60">
        <v>0</v>
      </c>
      <c r="Z54" s="62">
        <f t="shared" si="3"/>
        <v>0</v>
      </c>
      <c r="AA54" s="41"/>
    </row>
    <row r="55" spans="2:27" ht="17.25">
      <c r="B55" s="41"/>
      <c r="E55" s="38" t="s">
        <v>154</v>
      </c>
      <c r="F55" s="52" t="s">
        <v>145</v>
      </c>
      <c r="G55" s="148">
        <v>994328</v>
      </c>
      <c r="H55" s="306">
        <v>135499</v>
      </c>
      <c r="I55" s="306">
        <v>397275</v>
      </c>
      <c r="J55" s="54">
        <v>23076</v>
      </c>
      <c r="K55" s="56">
        <f t="shared" si="0"/>
        <v>1550178</v>
      </c>
      <c r="L55" s="53">
        <v>420839</v>
      </c>
      <c r="M55" s="54">
        <v>422866</v>
      </c>
      <c r="N55" s="54">
        <v>430131</v>
      </c>
      <c r="O55" s="54">
        <v>24125</v>
      </c>
      <c r="P55" s="54">
        <v>234</v>
      </c>
      <c r="Q55" s="54">
        <v>83284</v>
      </c>
      <c r="R55" s="55">
        <v>87580</v>
      </c>
      <c r="S55" s="404">
        <v>14806</v>
      </c>
      <c r="T55" s="54">
        <v>20680</v>
      </c>
      <c r="U55" s="54">
        <v>28640</v>
      </c>
      <c r="V55" s="54">
        <v>43075</v>
      </c>
      <c r="W55" s="54">
        <v>5463</v>
      </c>
      <c r="X55" s="54">
        <v>104104</v>
      </c>
      <c r="Y55" s="54">
        <v>19243</v>
      </c>
      <c r="Z55" s="56">
        <f t="shared" si="3"/>
        <v>1705070</v>
      </c>
      <c r="AA55" s="41"/>
    </row>
    <row r="56" spans="2:27" ht="17.25">
      <c r="B56" s="41"/>
      <c r="E56" s="57"/>
      <c r="F56" s="58" t="s">
        <v>146</v>
      </c>
      <c r="G56" s="149">
        <v>560585</v>
      </c>
      <c r="H56" s="307">
        <v>135499</v>
      </c>
      <c r="I56" s="307">
        <v>397275</v>
      </c>
      <c r="J56" s="60">
        <v>23076</v>
      </c>
      <c r="K56" s="62">
        <f t="shared" si="0"/>
        <v>1116435</v>
      </c>
      <c r="L56" s="59">
        <v>420839</v>
      </c>
      <c r="M56" s="60">
        <v>422866</v>
      </c>
      <c r="N56" s="60">
        <v>430131</v>
      </c>
      <c r="O56" s="60">
        <v>24125</v>
      </c>
      <c r="P56" s="60">
        <v>234</v>
      </c>
      <c r="Q56" s="60">
        <v>83284</v>
      </c>
      <c r="R56" s="61">
        <v>87580</v>
      </c>
      <c r="S56" s="405">
        <v>14806</v>
      </c>
      <c r="T56" s="60">
        <v>20680</v>
      </c>
      <c r="U56" s="60">
        <v>28640</v>
      </c>
      <c r="V56" s="60">
        <v>43075</v>
      </c>
      <c r="W56" s="60">
        <v>5463</v>
      </c>
      <c r="X56" s="60">
        <v>104104</v>
      </c>
      <c r="Y56" s="60">
        <v>19243</v>
      </c>
      <c r="Z56" s="62">
        <f t="shared" si="3"/>
        <v>1705070</v>
      </c>
      <c r="AA56" s="41"/>
    </row>
    <row r="57" spans="2:27" ht="17.25">
      <c r="B57" s="62"/>
      <c r="C57" s="57"/>
      <c r="D57" s="57"/>
      <c r="E57" s="57" t="s">
        <v>155</v>
      </c>
      <c r="F57" s="58" t="s">
        <v>146</v>
      </c>
      <c r="G57" s="149">
        <v>429421</v>
      </c>
      <c r="H57" s="307">
        <v>0</v>
      </c>
      <c r="I57" s="307">
        <v>0</v>
      </c>
      <c r="J57" s="60">
        <v>46653</v>
      </c>
      <c r="K57" s="62">
        <f t="shared" si="0"/>
        <v>476074</v>
      </c>
      <c r="L57" s="59">
        <v>2254327</v>
      </c>
      <c r="M57" s="60">
        <v>644867</v>
      </c>
      <c r="N57" s="60">
        <v>35622</v>
      </c>
      <c r="O57" s="60">
        <v>58985</v>
      </c>
      <c r="P57" s="60">
        <v>1273</v>
      </c>
      <c r="Q57" s="60">
        <v>116924</v>
      </c>
      <c r="R57" s="61">
        <v>75012</v>
      </c>
      <c r="S57" s="405">
        <v>233</v>
      </c>
      <c r="T57" s="60">
        <v>87143</v>
      </c>
      <c r="U57" s="60">
        <v>96028</v>
      </c>
      <c r="V57" s="60">
        <v>21205</v>
      </c>
      <c r="W57" s="60">
        <v>205343</v>
      </c>
      <c r="X57" s="60">
        <v>380652</v>
      </c>
      <c r="Y57" s="60">
        <v>20064</v>
      </c>
      <c r="Z57" s="62">
        <f t="shared" si="3"/>
        <v>3997678</v>
      </c>
      <c r="AA57" s="41"/>
    </row>
    <row r="58" spans="2:27" ht="17.25">
      <c r="B58" s="41" t="s">
        <v>161</v>
      </c>
      <c r="F58" s="52" t="s">
        <v>145</v>
      </c>
      <c r="G58" s="148">
        <v>6696841</v>
      </c>
      <c r="H58" s="306">
        <v>471782</v>
      </c>
      <c r="I58" s="306">
        <v>1297527</v>
      </c>
      <c r="J58" s="54">
        <v>32290</v>
      </c>
      <c r="K58" s="56">
        <f t="shared" si="0"/>
        <v>8498440</v>
      </c>
      <c r="L58" s="53">
        <v>2025763</v>
      </c>
      <c r="M58" s="126">
        <v>1448485</v>
      </c>
      <c r="N58" s="54">
        <v>1322346</v>
      </c>
      <c r="O58" s="54">
        <v>109660</v>
      </c>
      <c r="P58" s="54">
        <v>448</v>
      </c>
      <c r="Q58" s="54">
        <v>189839</v>
      </c>
      <c r="R58" s="55">
        <v>212616</v>
      </c>
      <c r="S58" s="404">
        <v>16696</v>
      </c>
      <c r="T58" s="54">
        <v>24694</v>
      </c>
      <c r="U58" s="54">
        <v>101723</v>
      </c>
      <c r="V58" s="54">
        <v>182030</v>
      </c>
      <c r="W58" s="54">
        <v>79220</v>
      </c>
      <c r="X58" s="54">
        <v>605552</v>
      </c>
      <c r="Y58" s="54">
        <v>27188</v>
      </c>
      <c r="Z58" s="56">
        <f t="shared" si="3"/>
        <v>6346260</v>
      </c>
      <c r="AA58" s="41"/>
    </row>
    <row r="59" spans="2:27" ht="17.25">
      <c r="B59" s="62"/>
      <c r="C59" s="57"/>
      <c r="D59" s="57"/>
      <c r="E59" s="57"/>
      <c r="F59" s="58" t="s">
        <v>146</v>
      </c>
      <c r="G59" s="149">
        <v>8387329</v>
      </c>
      <c r="H59" s="307">
        <v>1160558</v>
      </c>
      <c r="I59" s="307">
        <v>2094470</v>
      </c>
      <c r="J59" s="60">
        <v>95537</v>
      </c>
      <c r="K59" s="62">
        <f t="shared" si="0"/>
        <v>11737894</v>
      </c>
      <c r="L59" s="59">
        <v>4563601</v>
      </c>
      <c r="M59" s="60">
        <v>2246700</v>
      </c>
      <c r="N59" s="60">
        <v>2528186</v>
      </c>
      <c r="O59" s="60">
        <v>169246</v>
      </c>
      <c r="P59" s="60">
        <v>2765</v>
      </c>
      <c r="Q59" s="60">
        <v>306763</v>
      </c>
      <c r="R59" s="61">
        <v>498301</v>
      </c>
      <c r="S59" s="405">
        <v>26355</v>
      </c>
      <c r="T59" s="60">
        <v>217448</v>
      </c>
      <c r="U59" s="60">
        <v>197799</v>
      </c>
      <c r="V59" s="60">
        <v>205413</v>
      </c>
      <c r="W59" s="60">
        <v>374605</v>
      </c>
      <c r="X59" s="60">
        <v>938250</v>
      </c>
      <c r="Y59" s="60">
        <v>53531</v>
      </c>
      <c r="Z59" s="62">
        <f t="shared" si="3"/>
        <v>12328963</v>
      </c>
      <c r="AA59" s="41"/>
    </row>
    <row r="60" spans="2:27" ht="17.25">
      <c r="B60" s="41" t="s">
        <v>162</v>
      </c>
      <c r="G60" s="146"/>
      <c r="H60" s="308"/>
      <c r="I60" s="308"/>
      <c r="J60" s="51"/>
      <c r="K60" s="63">
        <f t="shared" si="0"/>
        <v>0</v>
      </c>
      <c r="L60" s="63"/>
      <c r="M60" s="51"/>
      <c r="N60" s="51"/>
      <c r="O60" s="51"/>
      <c r="P60" s="51"/>
      <c r="Q60" s="51"/>
      <c r="R60" s="64"/>
      <c r="S60" s="406"/>
      <c r="T60" s="51"/>
      <c r="U60" s="51"/>
      <c r="V60" s="51"/>
      <c r="W60" s="51"/>
      <c r="X60" s="51"/>
      <c r="Y60" s="51"/>
      <c r="Z60" s="41"/>
      <c r="AA60" s="41"/>
    </row>
    <row r="61" spans="2:27" ht="17.25">
      <c r="B61" s="41"/>
      <c r="E61" s="38" t="s">
        <v>163</v>
      </c>
      <c r="F61" s="65"/>
      <c r="G61" s="148">
        <v>0</v>
      </c>
      <c r="H61" s="306">
        <v>0</v>
      </c>
      <c r="I61" s="306">
        <v>0</v>
      </c>
      <c r="J61" s="54">
        <v>0</v>
      </c>
      <c r="K61" s="56">
        <f t="shared" si="0"/>
        <v>0</v>
      </c>
      <c r="L61" s="53">
        <v>0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55">
        <v>0</v>
      </c>
      <c r="S61" s="40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6">
        <f>SUM(L61:Y61)</f>
        <v>0</v>
      </c>
      <c r="AA61" s="41"/>
    </row>
    <row r="62" spans="2:27" ht="17.25">
      <c r="B62" s="62"/>
      <c r="C62" s="57"/>
      <c r="D62" s="57"/>
      <c r="E62" s="57"/>
      <c r="F62" s="58" t="s">
        <v>164</v>
      </c>
      <c r="G62" s="149">
        <v>0</v>
      </c>
      <c r="H62" s="307">
        <v>0</v>
      </c>
      <c r="I62" s="307">
        <v>0</v>
      </c>
      <c r="J62" s="60">
        <v>0</v>
      </c>
      <c r="K62" s="62">
        <f t="shared" si="0"/>
        <v>0</v>
      </c>
      <c r="L62" s="59">
        <v>0</v>
      </c>
      <c r="M62" s="60">
        <v>0</v>
      </c>
      <c r="N62" s="60">
        <v>0</v>
      </c>
      <c r="O62" s="60">
        <v>0</v>
      </c>
      <c r="P62" s="60">
        <v>0</v>
      </c>
      <c r="Q62" s="60">
        <v>0</v>
      </c>
      <c r="R62" s="61">
        <v>0</v>
      </c>
      <c r="S62" s="405">
        <v>0</v>
      </c>
      <c r="T62" s="60">
        <v>0</v>
      </c>
      <c r="U62" s="60">
        <v>0</v>
      </c>
      <c r="V62" s="60">
        <v>0</v>
      </c>
      <c r="W62" s="60">
        <v>0</v>
      </c>
      <c r="X62" s="60">
        <v>0</v>
      </c>
      <c r="Y62" s="60">
        <v>0</v>
      </c>
      <c r="Z62" s="62">
        <f>SUM(L62:Y62)</f>
        <v>0</v>
      </c>
      <c r="AA62" s="41"/>
    </row>
    <row r="63" spans="2:35" ht="17.25">
      <c r="B63" s="41" t="s">
        <v>165</v>
      </c>
      <c r="G63" s="146"/>
      <c r="H63" s="308"/>
      <c r="I63" s="308"/>
      <c r="J63" s="51"/>
      <c r="K63" s="63">
        <f t="shared" si="0"/>
        <v>0</v>
      </c>
      <c r="L63" s="63"/>
      <c r="M63" s="51"/>
      <c r="N63" s="51"/>
      <c r="O63" s="51"/>
      <c r="P63" s="51"/>
      <c r="Q63" s="51"/>
      <c r="R63" s="64"/>
      <c r="S63" s="406"/>
      <c r="T63" s="51"/>
      <c r="U63" s="51"/>
      <c r="V63" s="51"/>
      <c r="W63" s="51"/>
      <c r="X63" s="51"/>
      <c r="Y63" s="51"/>
      <c r="Z63" s="41"/>
      <c r="AA63" s="63"/>
      <c r="AB63" s="66"/>
      <c r="AC63" s="66"/>
      <c r="AD63" s="66"/>
      <c r="AE63" s="66"/>
      <c r="AF63" s="66"/>
      <c r="AG63" s="66"/>
      <c r="AH63" s="66"/>
      <c r="AI63" s="66"/>
    </row>
    <row r="64" spans="2:27" ht="17.25">
      <c r="B64" s="41"/>
      <c r="E64" s="38" t="s">
        <v>163</v>
      </c>
      <c r="F64" s="65"/>
      <c r="G64" s="148">
        <v>0</v>
      </c>
      <c r="H64" s="399">
        <v>0</v>
      </c>
      <c r="I64" s="399">
        <v>0</v>
      </c>
      <c r="J64" s="54">
        <v>0</v>
      </c>
      <c r="K64" s="56">
        <f t="shared" si="0"/>
        <v>0</v>
      </c>
      <c r="L64" s="53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5">
        <v>0</v>
      </c>
      <c r="S64" s="40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6">
        <f>SUM(L64:Y64)</f>
        <v>0</v>
      </c>
      <c r="AA64" s="41"/>
    </row>
    <row r="65" spans="2:27" ht="17.25">
      <c r="B65" s="62"/>
      <c r="C65" s="57"/>
      <c r="D65" s="57"/>
      <c r="E65" s="57"/>
      <c r="F65" s="58" t="s">
        <v>164</v>
      </c>
      <c r="G65" s="149">
        <v>0</v>
      </c>
      <c r="H65" s="400">
        <v>0</v>
      </c>
      <c r="I65" s="400">
        <v>0</v>
      </c>
      <c r="J65" s="60">
        <v>0</v>
      </c>
      <c r="K65" s="62">
        <f t="shared" si="0"/>
        <v>0</v>
      </c>
      <c r="L65" s="59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1">
        <v>0</v>
      </c>
      <c r="S65" s="405">
        <v>0</v>
      </c>
      <c r="T65" s="60">
        <v>0</v>
      </c>
      <c r="U65" s="60">
        <v>0</v>
      </c>
      <c r="V65" s="60">
        <v>0</v>
      </c>
      <c r="W65" s="60">
        <v>0</v>
      </c>
      <c r="X65" s="60">
        <v>0</v>
      </c>
      <c r="Y65" s="60">
        <v>0</v>
      </c>
      <c r="Z65" s="62">
        <f>SUM(L65:Y65)</f>
        <v>0</v>
      </c>
      <c r="AA65" s="41"/>
    </row>
    <row r="66" spans="2:27" ht="18" thickBot="1">
      <c r="B66" s="46" t="s">
        <v>166</v>
      </c>
      <c r="C66" s="39"/>
      <c r="D66" s="39"/>
      <c r="E66" s="39"/>
      <c r="F66" s="39"/>
      <c r="G66" s="147">
        <v>2376684</v>
      </c>
      <c r="H66" s="309">
        <v>692571</v>
      </c>
      <c r="I66" s="309">
        <v>802729</v>
      </c>
      <c r="J66" s="68">
        <v>63247</v>
      </c>
      <c r="K66" s="46">
        <f t="shared" si="0"/>
        <v>3935231</v>
      </c>
      <c r="L66" s="67">
        <v>2537838</v>
      </c>
      <c r="M66" s="68">
        <v>798215</v>
      </c>
      <c r="N66" s="68">
        <v>1205840</v>
      </c>
      <c r="O66" s="68">
        <v>59586</v>
      </c>
      <c r="P66" s="68">
        <v>2317</v>
      </c>
      <c r="Q66" s="68">
        <v>116924</v>
      </c>
      <c r="R66" s="69">
        <v>285685</v>
      </c>
      <c r="S66" s="408">
        <v>9659</v>
      </c>
      <c r="T66" s="68">
        <v>192754</v>
      </c>
      <c r="U66" s="68">
        <v>96076</v>
      </c>
      <c r="V66" s="68">
        <v>23383</v>
      </c>
      <c r="W66" s="68">
        <v>295385</v>
      </c>
      <c r="X66" s="68">
        <v>380943</v>
      </c>
      <c r="Y66" s="68">
        <v>26343</v>
      </c>
      <c r="Z66" s="46">
        <f>SUM(L66:Y66)</f>
        <v>6030948</v>
      </c>
      <c r="AA66" s="41"/>
    </row>
    <row r="67" spans="26:48" ht="17.25">
      <c r="Z67" s="38">
        <f>SUM(L67:Y67)</f>
        <v>0</v>
      </c>
      <c r="AV67" s="70" t="s">
        <v>167</v>
      </c>
    </row>
    <row r="69" ht="17.25">
      <c r="AU69" s="71"/>
    </row>
  </sheetData>
  <printOptions/>
  <pageMargins left="0.7086614173228347" right="0.2362204724409449" top="0.7086614173228347" bottom="0.7086614173228347" header="0.5118110236220472" footer="0.5118110236220472"/>
  <pageSetup horizontalDpi="300" verticalDpi="300" orientation="landscape" paperSize="9" scale="48" r:id="rId1"/>
  <colBreaks count="1" manualBreakCount="1">
    <brk id="18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2008-02-07T02:09:37Z</cp:lastPrinted>
  <dcterms:created xsi:type="dcterms:W3CDTF">2000-11-11T08:46:58Z</dcterms:created>
  <dcterms:modified xsi:type="dcterms:W3CDTF">2008-02-07T07:24:12Z</dcterms:modified>
  <cp:category/>
  <cp:version/>
  <cp:contentType/>
  <cp:contentStatus/>
</cp:coreProperties>
</file>