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70" windowWidth="12120" windowHeight="4500" activeTab="0"/>
  </bookViews>
  <sheets>
    <sheet name="概況" sheetId="1" r:id="rId1"/>
    <sheet name="損益計算書" sheetId="2" r:id="rId2"/>
    <sheet name="費用構成表" sheetId="3" r:id="rId3"/>
    <sheet name="貸借対照表" sheetId="4" r:id="rId4"/>
    <sheet name="資本的収支" sheetId="5" r:id="rId5"/>
    <sheet name="経営分析" sheetId="6" r:id="rId6"/>
    <sheet name="繰入金調(1)" sheetId="7" r:id="rId7"/>
    <sheet name="繰入金調 (2)" sheetId="8" r:id="rId8"/>
    <sheet name="計算式一覧" sheetId="9" r:id="rId9"/>
  </sheets>
  <definedNames>
    <definedName name="End">#REF!</definedName>
    <definedName name="_xlnm.Print_Area" localSheetId="0">'概況'!$A$2:$X$36</definedName>
    <definedName name="_xlnm.Print_Area" localSheetId="7">'繰入金調 (2)'!$G$1:$AH$60</definedName>
    <definedName name="_xlnm.Print_Area" localSheetId="6">'繰入金調(1)'!$G$1:$AH$64</definedName>
    <definedName name="_xlnm.Print_Area" localSheetId="5">'経営分析'!$A$1:$AQ$37</definedName>
    <definedName name="_xlnm.Print_Area" localSheetId="8">'計算式一覧'!$A$1:$D$43</definedName>
    <definedName name="_xlnm.Print_Area" localSheetId="4">'資本的収支'!$A$1:$AD$38</definedName>
    <definedName name="_xlnm.Print_Area" localSheetId="1">'損益計算書'!$B$1:$AF$53</definedName>
    <definedName name="_xlnm.Print_Area" localSheetId="3">'貸借対照表'!$A$1:$AD$62</definedName>
    <definedName name="Print_Area_MI" localSheetId="7">'繰入金調 (2)'!$L$17:$AG$46</definedName>
    <definedName name="Print_Area_MI" localSheetId="6">'繰入金調(1)'!$L$11:$AG$64</definedName>
    <definedName name="_xlnm.Print_Titles" localSheetId="0">'概況'!$A:$A</definedName>
    <definedName name="_xlnm.Print_Titles" localSheetId="7">'繰入金調 (2)'!$A:$F</definedName>
    <definedName name="_xlnm.Print_Titles" localSheetId="6">'繰入金調(1)'!$A:$F</definedName>
    <definedName name="_xlnm.Print_Titles" localSheetId="5">'経営分析'!$A:$A</definedName>
    <definedName name="_xlnm.Print_Titles" localSheetId="8">'計算式一覧'!$2:$2</definedName>
    <definedName name="_xlnm.Print_Titles" localSheetId="4">'資本的収支'!$A:$C</definedName>
    <definedName name="_xlnm.Print_Titles" localSheetId="1">'損益計算書'!$B:$E</definedName>
    <definedName name="_xlnm.Print_Titles" localSheetId="3">'貸借対照表'!$A:$C</definedName>
    <definedName name="_xlnm.Print_Titles" localSheetId="2">'費用構成表'!$B:$C</definedName>
    <definedName name="Print_Titles_MI" localSheetId="7">'繰入金調 (2)'!$A:$F</definedName>
    <definedName name="Print_Titles_MI" localSheetId="6">'繰入金調(1)'!$A:$F</definedName>
    <definedName name="Print_Titles_MI" localSheetId="5">'経営分析'!$A:$A</definedName>
  </definedNames>
  <calcPr fullCalcOnLoad="1"/>
</workbook>
</file>

<file path=xl/sharedStrings.xml><?xml version="1.0" encoding="utf-8"?>
<sst xmlns="http://schemas.openxmlformats.org/spreadsheetml/2006/main" count="1044" uniqueCount="581">
  <si>
    <t>施設及び業務概況</t>
  </si>
  <si>
    <t>料</t>
  </si>
  <si>
    <t>金</t>
  </si>
  <si>
    <t>供用開始</t>
  </si>
  <si>
    <t>行政区域内</t>
  </si>
  <si>
    <t>計画給水</t>
  </si>
  <si>
    <t>現在給水</t>
  </si>
  <si>
    <t>取水能力</t>
  </si>
  <si>
    <t>うち</t>
  </si>
  <si>
    <t>配水能力</t>
  </si>
  <si>
    <t>一日最大</t>
  </si>
  <si>
    <t>年    間</t>
  </si>
  <si>
    <t>家庭用１か月</t>
  </si>
  <si>
    <t>職</t>
  </si>
  <si>
    <t>員</t>
  </si>
  <si>
    <t>数</t>
  </si>
  <si>
    <t>団 体 名</t>
  </si>
  <si>
    <t>現在人口</t>
  </si>
  <si>
    <t>人    口</t>
  </si>
  <si>
    <t>ダム以外</t>
  </si>
  <si>
    <t>ダム</t>
  </si>
  <si>
    <t>伏流水</t>
  </si>
  <si>
    <t>地下水</t>
  </si>
  <si>
    <t>受水</t>
  </si>
  <si>
    <t>その他</t>
  </si>
  <si>
    <t>配 水 量</t>
  </si>
  <si>
    <t>総配水量</t>
  </si>
  <si>
    <t>総有収水量</t>
  </si>
  <si>
    <t xml:space="preserve">  料金体系</t>
  </si>
  <si>
    <t>基本料金</t>
  </si>
  <si>
    <t>超過料金</t>
  </si>
  <si>
    <t>10m3当り料金</t>
  </si>
  <si>
    <t>現行料金</t>
  </si>
  <si>
    <t>損益勘定</t>
  </si>
  <si>
    <t>資本勘定</t>
  </si>
  <si>
    <t>年 月 日</t>
  </si>
  <si>
    <t>表流水</t>
  </si>
  <si>
    <t>(口径13㎜)</t>
  </si>
  <si>
    <t>実施年月日</t>
  </si>
  <si>
    <t>所属職員</t>
  </si>
  <si>
    <t>計</t>
  </si>
  <si>
    <t>(人)</t>
  </si>
  <si>
    <t>(円)</t>
  </si>
  <si>
    <t>四日市市</t>
  </si>
  <si>
    <t>用途別口径別</t>
  </si>
  <si>
    <t>木曽岬町</t>
  </si>
  <si>
    <t xml:space="preserve">貸借対照表 </t>
  </si>
  <si>
    <t>(単位：千円)</t>
  </si>
  <si>
    <t xml:space="preserve">        団    体    名</t>
  </si>
  <si>
    <t>項        目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</si>
  <si>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</si>
  <si>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</si>
  <si>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</si>
  <si>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</si>
  <si>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</si>
  <si>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</si>
  <si>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</si>
  <si>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</si>
  <si>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</si>
  <si>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</si>
  <si>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</si>
  <si>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</si>
  <si>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</si>
  <si>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</si>
  <si>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</si>
  <si>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</si>
  <si>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</si>
  <si>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</si>
  <si>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</si>
  <si>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</si>
  <si>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</si>
  <si>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</si>
  <si>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</si>
  <si>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</si>
  <si>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</si>
  <si>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</si>
  <si>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</si>
  <si>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</si>
  <si>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</si>
  <si>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</si>
  <si>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</si>
  <si>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</si>
  <si>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</si>
  <si>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</si>
  <si>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</si>
  <si>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</si>
  <si>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</si>
  <si>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</si>
  <si>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</si>
  <si>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</si>
  <si>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</si>
  <si>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</si>
  <si>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</si>
  <si>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</si>
  <si>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</si>
  <si>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</si>
  <si>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</si>
  <si>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</si>
  <si>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１０ 資   本   合   計</t>
  </si>
  <si>
    <t>１１ 負 債・ 資 本 合 計</t>
  </si>
  <si>
    <t>１２ 不   良   債   務</t>
  </si>
  <si>
    <t>１３ 実 質 資 金 不 足 額</t>
  </si>
  <si>
    <t>損益計算書</t>
  </si>
  <si>
    <t xml:space="preserve">          (単位:千円)</t>
  </si>
  <si>
    <t>(単位:千円)</t>
  </si>
  <si>
    <t xml:space="preserve">    団    体    名</t>
  </si>
  <si>
    <t>紀宝町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</si>
  <si>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</si>
  <si>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</si>
  <si>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</si>
  <si>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</si>
  <si>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</si>
  <si>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</si>
  <si>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</si>
  <si>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</si>
  <si>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</si>
  <si>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</si>
  <si>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</si>
  <si>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</si>
  <si>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</si>
  <si>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</si>
  <si>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</si>
  <si>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</si>
  <si>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</si>
  <si>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</si>
  <si>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</si>
  <si>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</si>
  <si>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</si>
  <si>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</si>
  <si>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</si>
  <si>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</si>
  <si>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</si>
  <si>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</si>
  <si>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</si>
  <si>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</si>
  <si>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</si>
  <si>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</si>
  <si>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</si>
  <si>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</si>
  <si>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</si>
  <si>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</si>
  <si>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</si>
  <si>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</si>
  <si>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</si>
  <si>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</si>
  <si>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</si>
  <si>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</si>
  <si>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</si>
  <si>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</si>
  <si>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資本的収支に関する調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</si>
  <si>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</si>
  <si>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</si>
  <si>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</si>
  <si>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</si>
  <si>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</si>
  <si>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(４) 他会計への支出金</t>
  </si>
  <si>
    <t xml:space="preserve"> (５) そ    の    他</t>
  </si>
  <si>
    <t xml:space="preserve">            計</t>
  </si>
  <si>
    <t xml:space="preserve"> ５ 補てん財源不足額  (△)</t>
  </si>
  <si>
    <t>経営分析</t>
  </si>
  <si>
    <t>職  員</t>
  </si>
  <si>
    <t>減  価</t>
  </si>
  <si>
    <t>通  信</t>
  </si>
  <si>
    <t xml:space="preserve">人口に  </t>
  </si>
  <si>
    <t xml:space="preserve">施設  </t>
  </si>
  <si>
    <t xml:space="preserve">最大  </t>
  </si>
  <si>
    <t>固定資産</t>
  </si>
  <si>
    <t>職    員</t>
  </si>
  <si>
    <t>固定資産対</t>
  </si>
  <si>
    <t xml:space="preserve">減価  </t>
  </si>
  <si>
    <t>総収支</t>
  </si>
  <si>
    <t>経常収支</t>
  </si>
  <si>
    <t xml:space="preserve">利子  </t>
  </si>
  <si>
    <t>元利償還金</t>
  </si>
  <si>
    <t xml:space="preserve">累積  </t>
  </si>
  <si>
    <t>不良債務</t>
  </si>
  <si>
    <t>給与費</t>
  </si>
  <si>
    <t>支払利息</t>
  </si>
  <si>
    <t>償却費</t>
  </si>
  <si>
    <t>動力費</t>
  </si>
  <si>
    <t>光熱水費</t>
  </si>
  <si>
    <t>運搬費</t>
  </si>
  <si>
    <t>修繕費</t>
  </si>
  <si>
    <t>材料費</t>
  </si>
  <si>
    <t>薬品費</t>
  </si>
  <si>
    <t>路  面</t>
  </si>
  <si>
    <t>委託料</t>
  </si>
  <si>
    <t>受水費</t>
  </si>
  <si>
    <t>資本費</t>
  </si>
  <si>
    <t>費用合計</t>
  </si>
  <si>
    <t>資 本 費</t>
  </si>
  <si>
    <t>に対する</t>
  </si>
  <si>
    <t xml:space="preserve">対する  </t>
  </si>
  <si>
    <t>有収率</t>
  </si>
  <si>
    <t>負荷率</t>
  </si>
  <si>
    <t>利用率</t>
  </si>
  <si>
    <t>稼働率</t>
  </si>
  <si>
    <t>使用効率</t>
  </si>
  <si>
    <t>供給単価</t>
  </si>
  <si>
    <t>給水原価</t>
  </si>
  <si>
    <t>１人当り</t>
  </si>
  <si>
    <t>自己資本</t>
  </si>
  <si>
    <t xml:space="preserve"> 長期資本  </t>
  </si>
  <si>
    <t>流動比率</t>
  </si>
  <si>
    <t>当座比率</t>
  </si>
  <si>
    <t>償却率</t>
  </si>
  <si>
    <t>比  率</t>
  </si>
  <si>
    <t xml:space="preserve"> 比  率</t>
  </si>
  <si>
    <t>負担率</t>
  </si>
  <si>
    <t>対減価償却費</t>
  </si>
  <si>
    <t>対料金収入</t>
  </si>
  <si>
    <t>欠損金</t>
  </si>
  <si>
    <t>比    率</t>
  </si>
  <si>
    <t>企業債現在高</t>
  </si>
  <si>
    <t>(有収</t>
  </si>
  <si>
    <t>復旧費</t>
  </si>
  <si>
    <t>相当額</t>
  </si>
  <si>
    <t>（同一会計</t>
  </si>
  <si>
    <t>普 及 率</t>
  </si>
  <si>
    <t xml:space="preserve">普及率  </t>
  </si>
  <si>
    <t>給水人口</t>
  </si>
  <si>
    <t>給 水 量</t>
  </si>
  <si>
    <t>営業収益</t>
  </si>
  <si>
    <t>構成比率</t>
  </si>
  <si>
    <t xml:space="preserve">比率      </t>
  </si>
  <si>
    <t>( 〃 )</t>
  </si>
  <si>
    <t xml:space="preserve">  内簡水含）</t>
  </si>
  <si>
    <t>(%)</t>
  </si>
  <si>
    <t>(千円)</t>
  </si>
  <si>
    <t>当たり)</t>
  </si>
  <si>
    <t>※ 資本費＝（減価償却費＋企業債利息＋受水費中の資本費）÷年間総有収水量</t>
  </si>
  <si>
    <t>計・平均</t>
  </si>
  <si>
    <t>１．上水道事業</t>
  </si>
  <si>
    <t>　 または欠損金</t>
  </si>
  <si>
    <t>表番号</t>
  </si>
  <si>
    <t>上水道事業</t>
  </si>
  <si>
    <t>　 当年度未処分利益剰余金</t>
  </si>
  <si>
    <t>　 当年度未処理欠損金(△)</t>
  </si>
  <si>
    <t>オ</t>
  </si>
  <si>
    <r>
      <t xml:space="preserve"> (３) 他会計からの
</t>
    </r>
    <r>
      <rPr>
        <sz val="14"/>
        <rFont val="ＭＳ 明朝"/>
        <family val="1"/>
      </rPr>
      <t xml:space="preserve">        </t>
    </r>
    <r>
      <rPr>
        <sz val="14"/>
        <rFont val="ＭＳ 明朝"/>
        <family val="1"/>
      </rPr>
      <t>長期借入金返還額</t>
    </r>
  </si>
  <si>
    <t>（１）過年度分損益勘定留保資金</t>
  </si>
  <si>
    <t>（２）当年度分損益勘定留保資金</t>
  </si>
  <si>
    <t>（３）繰越利益剰余金処分額</t>
  </si>
  <si>
    <t>（４）当年度利益剰余金処分額</t>
  </si>
  <si>
    <t>（５）積立金取崩し額</t>
  </si>
  <si>
    <t>（７）そ    の    他</t>
  </si>
  <si>
    <t>計</t>
  </si>
  <si>
    <t>４　補てん財源</t>
  </si>
  <si>
    <t>（６）繰越工事資金</t>
  </si>
  <si>
    <t>１　資 本 的 収 入</t>
  </si>
  <si>
    <t>２ 資本的支出</t>
  </si>
  <si>
    <t>３ 差 引</t>
  </si>
  <si>
    <t xml:space="preserve">  収支不足額(△)</t>
  </si>
  <si>
    <t>(12)</t>
  </si>
  <si>
    <t>(１) 企    業    債</t>
  </si>
  <si>
    <t>(２) 他 会 計 出 資 金</t>
  </si>
  <si>
    <t>(３) 他 会 計 負 担 金</t>
  </si>
  <si>
    <t>(４) 他 会 計 借 入 金</t>
  </si>
  <si>
    <t>(５) 他 会 計 補 助 金</t>
  </si>
  <si>
    <t>(６) 固定資産売却代金</t>
  </si>
  <si>
    <t>(７) 国 庫 補 助 金</t>
  </si>
  <si>
    <t>(８) 都道府県補助金</t>
  </si>
  <si>
    <t>(９) 工 事 負 担 金</t>
  </si>
  <si>
    <t>(10) そ    の    他</t>
  </si>
  <si>
    <t>うち翌年度へ繰越される支出の財源充当額(△)</t>
  </si>
  <si>
    <t>費用構成表</t>
  </si>
  <si>
    <t>（１）基　本　給</t>
  </si>
  <si>
    <t>（２）手　　　当</t>
  </si>
  <si>
    <t>（３）賃　　　金</t>
  </si>
  <si>
    <t>（４）退職給与金</t>
  </si>
  <si>
    <t>（５）法定福利費</t>
  </si>
  <si>
    <t>１職員給与費</t>
  </si>
  <si>
    <t xml:space="preserve"> ２　支　払　利　息</t>
  </si>
  <si>
    <t>（１）一時借入金利息</t>
  </si>
  <si>
    <t>（２）企業債利息</t>
  </si>
  <si>
    <t>（３）その他借入金利息</t>
  </si>
  <si>
    <t xml:space="preserve">  ３　減　価　償　却　費</t>
  </si>
  <si>
    <t xml:space="preserve">  ４　動　　　力　　　費</t>
  </si>
  <si>
    <t xml:space="preserve">  ５　光　 熱　 水　 費　</t>
  </si>
  <si>
    <t xml:space="preserve">  ６　通　信　運　搬　費</t>
  </si>
  <si>
    <t xml:space="preserve">  ７　修　　　繕　　　費</t>
  </si>
  <si>
    <t xml:space="preserve">  ９　薬　　　品　　　費</t>
  </si>
  <si>
    <t xml:space="preserve">  ８　材　　　料　　　費</t>
  </si>
  <si>
    <t xml:space="preserve"> １０ 路　面　復　旧　費</t>
  </si>
  <si>
    <t xml:space="preserve"> １１ 委　　　託　　　料</t>
  </si>
  <si>
    <t xml:space="preserve"> １２ 受　　　水　　　費</t>
  </si>
  <si>
    <t xml:space="preserve"> １３ そ　　　の　　　他</t>
  </si>
  <si>
    <t xml:space="preserve"> １４ 費　 用　 合　 計</t>
  </si>
  <si>
    <t xml:space="preserve"> １５ 広　報　活　動　費</t>
  </si>
  <si>
    <t xml:space="preserve"> １６ 受　託　工　事　費</t>
  </si>
  <si>
    <t xml:space="preserve"> １７ 附　帯　事　業　費</t>
  </si>
  <si>
    <t xml:space="preserve"> １８ 材料及び不用品売却原価</t>
  </si>
  <si>
    <t xml:space="preserve"> １９ 経　 常　 費　 用</t>
  </si>
  <si>
    <t xml:space="preserve"> 収益勘定他会計繰入金合計</t>
  </si>
  <si>
    <t>（１）繰出基準に基づく繰入金</t>
  </si>
  <si>
    <t>（２）繰出基準以外の繰入金</t>
  </si>
  <si>
    <t>ア．繰出基準に基づく事由に係る
　　上乗繰入</t>
  </si>
  <si>
    <t>イ．繰出基準の事由以外の繰入</t>
  </si>
  <si>
    <t xml:space="preserve"> 資本勘定他会計繰入金合計</t>
  </si>
  <si>
    <t>うち　資本費相当額</t>
  </si>
  <si>
    <t xml:space="preserve"> 経常費用－（受託工事費＋附帯事業費
 ＋材料及び不用品売却原価）</t>
  </si>
  <si>
    <t>企業債償還額</t>
  </si>
  <si>
    <t>計算式</t>
  </si>
  <si>
    <r>
      <t>現在給水人口</t>
    </r>
    <r>
      <rPr>
        <sz val="11"/>
        <rFont val="ＭＳ 明朝"/>
        <family val="1"/>
      </rPr>
      <t xml:space="preserve">
計画給水人口</t>
    </r>
  </si>
  <si>
    <r>
      <t>年間総有収水量</t>
    </r>
    <r>
      <rPr>
        <sz val="11"/>
        <rFont val="ＭＳ 明朝"/>
        <family val="1"/>
      </rPr>
      <t xml:space="preserve">
年間総配水量</t>
    </r>
  </si>
  <si>
    <r>
      <t>現在給水人口</t>
    </r>
    <r>
      <rPr>
        <sz val="11"/>
        <rFont val="ＭＳ 明朝"/>
        <family val="1"/>
      </rPr>
      <t xml:space="preserve">
行政区域内現在人口</t>
    </r>
  </si>
  <si>
    <t>欄№</t>
  </si>
  <si>
    <t>現在人口に
対する普及率</t>
  </si>
  <si>
    <t>計画給水人口に
対する普及率</t>
  </si>
  <si>
    <t>有収率</t>
  </si>
  <si>
    <t>負荷率</t>
  </si>
  <si>
    <t>施設利用率</t>
  </si>
  <si>
    <t>最大稼働率</t>
  </si>
  <si>
    <t>固定資産
使用効率</t>
  </si>
  <si>
    <t>供給単価</t>
  </si>
  <si>
    <t>職員１人当り
給水人口</t>
  </si>
  <si>
    <t>職員１人当り
給水量</t>
  </si>
  <si>
    <t>職員１人当り
営業収益</t>
  </si>
  <si>
    <t>自己資本
構成比率</t>
  </si>
  <si>
    <t>固定資産対
長期資本比率</t>
  </si>
  <si>
    <t>流動比率</t>
  </si>
  <si>
    <t>当座比率</t>
  </si>
  <si>
    <t>減価償却率</t>
  </si>
  <si>
    <t>総収支比率</t>
  </si>
  <si>
    <t>利子負担率</t>
  </si>
  <si>
    <t>元利償還金対
料金収入比率</t>
  </si>
  <si>
    <t>累積欠損金比率</t>
  </si>
  <si>
    <t>不良債務比率</t>
  </si>
  <si>
    <t>企業債現在高</t>
  </si>
  <si>
    <t>職員給与費</t>
  </si>
  <si>
    <t>支払利息</t>
  </si>
  <si>
    <t>減価償却費</t>
  </si>
  <si>
    <t>動力費</t>
  </si>
  <si>
    <t>光熱水費</t>
  </si>
  <si>
    <t>通信運搬費</t>
  </si>
  <si>
    <t>修繕費</t>
  </si>
  <si>
    <t>材料費</t>
  </si>
  <si>
    <t>薬品費</t>
  </si>
  <si>
    <t>路面復旧費</t>
  </si>
  <si>
    <t>委託料</t>
  </si>
  <si>
    <t>受水費</t>
  </si>
  <si>
    <t>うち
資本費相当額</t>
  </si>
  <si>
    <t>その他</t>
  </si>
  <si>
    <t>費用合計</t>
  </si>
  <si>
    <t>資本費</t>
  </si>
  <si>
    <r>
      <t>１日平均配水量</t>
    </r>
    <r>
      <rPr>
        <sz val="11"/>
        <rFont val="ＭＳ 明朝"/>
        <family val="1"/>
      </rPr>
      <t xml:space="preserve">
１日最大配水量</t>
    </r>
  </si>
  <si>
    <r>
      <t>１日平均配水量</t>
    </r>
    <r>
      <rPr>
        <sz val="11"/>
        <rFont val="ＭＳ 明朝"/>
        <family val="1"/>
      </rPr>
      <t xml:space="preserve">
１日配水能力</t>
    </r>
  </si>
  <si>
    <r>
      <t>１日最大配水量</t>
    </r>
    <r>
      <rPr>
        <sz val="11"/>
        <rFont val="ＭＳ 明朝"/>
        <family val="1"/>
      </rPr>
      <t xml:space="preserve">
１日配水能力</t>
    </r>
  </si>
  <si>
    <r>
      <t>年間総配水量</t>
    </r>
    <r>
      <rPr>
        <sz val="11"/>
        <rFont val="ＭＳ 明朝"/>
        <family val="1"/>
      </rPr>
      <t xml:space="preserve">
有形固定資産</t>
    </r>
  </si>
  <si>
    <r>
      <t>給水収益</t>
    </r>
    <r>
      <rPr>
        <sz val="11"/>
        <rFont val="ＭＳ 明朝"/>
        <family val="1"/>
      </rPr>
      <t xml:space="preserve">
年間総有収水量</t>
    </r>
  </si>
  <si>
    <t>給水原価</t>
  </si>
  <si>
    <r>
      <t>現在給水人口</t>
    </r>
    <r>
      <rPr>
        <sz val="11"/>
        <rFont val="ＭＳ 明朝"/>
        <family val="1"/>
      </rPr>
      <t xml:space="preserve">
損益勘定所属職員数</t>
    </r>
  </si>
  <si>
    <r>
      <t>年間総有収水量</t>
    </r>
    <r>
      <rPr>
        <sz val="11"/>
        <rFont val="ＭＳ 明朝"/>
        <family val="1"/>
      </rPr>
      <t xml:space="preserve">
損益勘定所属職員数</t>
    </r>
  </si>
  <si>
    <r>
      <t>営　業　収　益</t>
    </r>
    <r>
      <rPr>
        <sz val="11"/>
        <rFont val="ＭＳ 明朝"/>
        <family val="1"/>
      </rPr>
      <t xml:space="preserve">
損益勘定所属職員数</t>
    </r>
  </si>
  <si>
    <r>
      <t xml:space="preserve">自己資本金＋剰余金
</t>
    </r>
    <r>
      <rPr>
        <sz val="11"/>
        <rFont val="ＭＳ 明朝"/>
        <family val="1"/>
      </rPr>
      <t>負債＋資本</t>
    </r>
  </si>
  <si>
    <r>
      <t>固　定　資　産</t>
    </r>
    <r>
      <rPr>
        <sz val="11"/>
        <rFont val="ＭＳ 明朝"/>
        <family val="1"/>
      </rPr>
      <t xml:space="preserve">
資本＋固定負債</t>
    </r>
  </si>
  <si>
    <r>
      <t>流　動　資　産</t>
    </r>
    <r>
      <rPr>
        <sz val="11"/>
        <rFont val="ＭＳ 明朝"/>
        <family val="1"/>
      </rPr>
      <t xml:space="preserve">
流　動　負　債</t>
    </r>
  </si>
  <si>
    <r>
      <t>当年度減価償却費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有形固定資産＋無形固定資産－土地－建設仮勘定＋当年度減価償却費</t>
    </r>
  </si>
  <si>
    <r>
      <t>総　　収　　益</t>
    </r>
    <r>
      <rPr>
        <sz val="11"/>
        <rFont val="ＭＳ 明朝"/>
        <family val="1"/>
      </rPr>
      <t xml:space="preserve">
総　　費　　用</t>
    </r>
  </si>
  <si>
    <r>
      <t>経　常　収　益</t>
    </r>
    <r>
      <rPr>
        <sz val="11"/>
        <rFont val="ＭＳ 明朝"/>
        <family val="1"/>
      </rPr>
      <t xml:space="preserve">
経　常　費　用</t>
    </r>
  </si>
  <si>
    <r>
      <t>支払利息＋企業債取扱諸費</t>
    </r>
    <r>
      <rPr>
        <sz val="11"/>
        <rFont val="ＭＳ 明朝"/>
        <family val="1"/>
      </rPr>
      <t xml:space="preserve">
企業債＋一時借入金＋他会計借入金＋借入資本金</t>
    </r>
  </si>
  <si>
    <r>
      <t xml:space="preserve">建設改良のための企業債償還元金
</t>
    </r>
    <r>
      <rPr>
        <sz val="11"/>
        <rFont val="ＭＳ 明朝"/>
        <family val="1"/>
      </rPr>
      <t>当年度減価償却費</t>
    </r>
  </si>
  <si>
    <r>
      <t>累　積　欠　損　金</t>
    </r>
    <r>
      <rPr>
        <sz val="11"/>
        <rFont val="ＭＳ 明朝"/>
        <family val="1"/>
      </rPr>
      <t xml:space="preserve">
営業収益－受託工事収益</t>
    </r>
  </si>
  <si>
    <r>
      <t>職員給与費</t>
    </r>
    <r>
      <rPr>
        <sz val="11"/>
        <rFont val="ＭＳ 明朝"/>
        <family val="1"/>
      </rPr>
      <t xml:space="preserve">
年間総有収水量</t>
    </r>
  </si>
  <si>
    <r>
      <t>支　払　利　息</t>
    </r>
    <r>
      <rPr>
        <sz val="11"/>
        <rFont val="ＭＳ 明朝"/>
        <family val="1"/>
      </rPr>
      <t xml:space="preserve">
年間総有収水量</t>
    </r>
  </si>
  <si>
    <r>
      <t>減 価 償 却 費</t>
    </r>
    <r>
      <rPr>
        <sz val="11"/>
        <rFont val="ＭＳ 明朝"/>
        <family val="1"/>
      </rPr>
      <t xml:space="preserve">
年間総有収水量</t>
    </r>
  </si>
  <si>
    <r>
      <t>動　　力　　費</t>
    </r>
    <r>
      <rPr>
        <sz val="11"/>
        <rFont val="ＭＳ 明朝"/>
        <family val="1"/>
      </rPr>
      <t xml:space="preserve">
年間総有収水量</t>
    </r>
  </si>
  <si>
    <r>
      <t>光　熱　水　費</t>
    </r>
    <r>
      <rPr>
        <sz val="11"/>
        <rFont val="ＭＳ 明朝"/>
        <family val="1"/>
      </rPr>
      <t xml:space="preserve">
年間総有収水量</t>
    </r>
  </si>
  <si>
    <r>
      <t>通 信 運 搬 費</t>
    </r>
    <r>
      <rPr>
        <sz val="11"/>
        <rFont val="ＭＳ 明朝"/>
        <family val="1"/>
      </rPr>
      <t xml:space="preserve">
年間総有収水量</t>
    </r>
  </si>
  <si>
    <r>
      <t>修　　繕　　費</t>
    </r>
    <r>
      <rPr>
        <sz val="11"/>
        <rFont val="ＭＳ 明朝"/>
        <family val="1"/>
      </rPr>
      <t xml:space="preserve">
年間総有収水量</t>
    </r>
  </si>
  <si>
    <r>
      <t>材　　料　　費</t>
    </r>
    <r>
      <rPr>
        <sz val="11"/>
        <rFont val="ＭＳ 明朝"/>
        <family val="1"/>
      </rPr>
      <t xml:space="preserve">
年間総有収水量</t>
    </r>
  </si>
  <si>
    <r>
      <t>薬　　品　　費</t>
    </r>
    <r>
      <rPr>
        <sz val="11"/>
        <rFont val="ＭＳ 明朝"/>
        <family val="1"/>
      </rPr>
      <t xml:space="preserve">
年間総有収水量</t>
    </r>
  </si>
  <si>
    <r>
      <t>路 面 復 旧 費</t>
    </r>
    <r>
      <rPr>
        <sz val="11"/>
        <rFont val="ＭＳ 明朝"/>
        <family val="1"/>
      </rPr>
      <t xml:space="preserve">
年間総有収水量</t>
    </r>
  </si>
  <si>
    <r>
      <t>委　　託　　料</t>
    </r>
    <r>
      <rPr>
        <sz val="11"/>
        <rFont val="ＭＳ 明朝"/>
        <family val="1"/>
      </rPr>
      <t xml:space="preserve">
年間総有収水量</t>
    </r>
  </si>
  <si>
    <r>
      <t>受　　水　　費</t>
    </r>
    <r>
      <rPr>
        <sz val="11"/>
        <rFont val="ＭＳ 明朝"/>
        <family val="1"/>
      </rPr>
      <t xml:space="preserve">
年間総有収水量</t>
    </r>
  </si>
  <si>
    <r>
      <t>資本費相当額</t>
    </r>
    <r>
      <rPr>
        <sz val="11"/>
        <rFont val="ＭＳ 明朝"/>
        <family val="1"/>
      </rPr>
      <t xml:space="preserve">
年間総有収水量</t>
    </r>
  </si>
  <si>
    <r>
      <t>そ　　の　　他</t>
    </r>
    <r>
      <rPr>
        <sz val="11"/>
        <rFont val="ＭＳ 明朝"/>
        <family val="1"/>
      </rPr>
      <t xml:space="preserve">
年間総有収水量</t>
    </r>
  </si>
  <si>
    <r>
      <t>費　用　合　計</t>
    </r>
    <r>
      <rPr>
        <sz val="11"/>
        <rFont val="ＭＳ 明朝"/>
        <family val="1"/>
      </rPr>
      <t xml:space="preserve">
年間総有収水量</t>
    </r>
  </si>
  <si>
    <r>
      <t>減価償却費＋企業債利息＋受水費中の資本費</t>
    </r>
    <r>
      <rPr>
        <sz val="11"/>
        <rFont val="ＭＳ 明朝"/>
        <family val="1"/>
      </rPr>
      <t xml:space="preserve">
年間総有収水量</t>
    </r>
  </si>
  <si>
    <r>
      <t xml:space="preserve">流動負債－（流動資産－翌年度繰越財源）
</t>
    </r>
    <r>
      <rPr>
        <sz val="11"/>
        <rFont val="ＭＳ 明朝"/>
        <family val="1"/>
      </rPr>
      <t>営業収益－受託工事収益</t>
    </r>
  </si>
  <si>
    <r>
      <t xml:space="preserve"> 　　　　　　　</t>
    </r>
    <r>
      <rPr>
        <u val="single"/>
        <sz val="11"/>
        <rFont val="ＭＳ 明朝"/>
        <family val="1"/>
      </rPr>
      <t>（21-01-29）</t>
    </r>
    <r>
      <rPr>
        <sz val="11"/>
        <rFont val="ＭＳ 明朝"/>
        <family val="1"/>
      </rPr>
      <t xml:space="preserve"> 分子=費用合計
（01-01-24）</t>
    </r>
  </si>
  <si>
    <r>
      <t>（01-01-23）×1,000／365日</t>
    </r>
    <r>
      <rPr>
        <sz val="11"/>
        <rFont val="ＭＳ 明朝"/>
        <family val="1"/>
      </rPr>
      <t xml:space="preserve">
（01-01-22）</t>
    </r>
  </si>
  <si>
    <r>
      <t>（01-01-23）×1,000／365日</t>
    </r>
    <r>
      <rPr>
        <sz val="11"/>
        <rFont val="ＭＳ 明朝"/>
        <family val="1"/>
      </rPr>
      <t xml:space="preserve">
（01-01-21）</t>
    </r>
  </si>
  <si>
    <t>建設改良のための企業債</t>
  </si>
  <si>
    <r>
      <t>企業債元利償還金</t>
    </r>
    <r>
      <rPr>
        <sz val="11"/>
        <rFont val="ＭＳ 明朝"/>
        <family val="1"/>
      </rPr>
      <t xml:space="preserve">
料金収入(給水収益）</t>
    </r>
  </si>
  <si>
    <t>比  率</t>
  </si>
  <si>
    <t>　　―</t>
  </si>
  <si>
    <t>　　　　計</t>
  </si>
  <si>
    <r>
      <t>経常費用－（受託工事費＋不用品売却原価＋付帯事業費）</t>
    </r>
    <r>
      <rPr>
        <sz val="11"/>
        <rFont val="ＭＳ 明朝"/>
        <family val="1"/>
      </rPr>
      <t xml:space="preserve">
年間総有収水量</t>
    </r>
  </si>
  <si>
    <t>－</t>
  </si>
  <si>
    <t>－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</si>
  <si>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</si>
  <si>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</si>
  <si>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</si>
  <si>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</si>
  <si>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</si>
  <si>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</si>
  <si>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</si>
  <si>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</si>
  <si>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</si>
  <si>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</si>
  <si>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</si>
  <si>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</si>
  <si>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</si>
  <si>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東員町</t>
  </si>
  <si>
    <t>菰野町</t>
  </si>
  <si>
    <t>朝日町</t>
  </si>
  <si>
    <t>川越町</t>
  </si>
  <si>
    <t>多気町</t>
  </si>
  <si>
    <t>明和町</t>
  </si>
  <si>
    <t>玉城町</t>
  </si>
  <si>
    <t>南伊勢町</t>
  </si>
  <si>
    <t>紀北町</t>
  </si>
  <si>
    <t>御浜町</t>
  </si>
  <si>
    <t>(㎥/日)</t>
  </si>
  <si>
    <t>(千㎥)</t>
  </si>
  <si>
    <t>(円/㎥)</t>
  </si>
  <si>
    <r>
      <t>(㎥／千円</t>
    </r>
    <r>
      <rPr>
        <sz val="14"/>
        <rFont val="ＭＳ 明朝"/>
        <family val="1"/>
      </rPr>
      <t>)</t>
    </r>
  </si>
  <si>
    <t>(円銭／㎥)</t>
  </si>
  <si>
    <t>(㎥)</t>
  </si>
  <si>
    <t>水量1㎥</t>
  </si>
  <si>
    <t>繰入金に関する調</t>
  </si>
  <si>
    <t xml:space="preserve">     　   団     体     名</t>
  </si>
  <si>
    <t xml:space="preserve"> 項        目</t>
  </si>
  <si>
    <t xml:space="preserve"> 営   業   収   益</t>
  </si>
  <si>
    <t>基 準 額</t>
  </si>
  <si>
    <t>実繰入額</t>
  </si>
  <si>
    <t xml:space="preserve"> 営  業  外  収  益</t>
  </si>
  <si>
    <t xml:space="preserve"> 資　本  勘  定  繰  入  金</t>
  </si>
  <si>
    <t xml:space="preserve"> そ  の  他</t>
  </si>
  <si>
    <t xml:space="preserve"> 繰  入  金  計</t>
  </si>
  <si>
    <t xml:space="preserve"> 　　　繰出基準等に基づくもの</t>
  </si>
  <si>
    <t>そ の 他</t>
  </si>
  <si>
    <t xml:space="preserve"> 資本勘定他会計借入金</t>
  </si>
  <si>
    <t xml:space="preserve"> 基 準 外 繰 入 金    合   計</t>
  </si>
  <si>
    <r>
      <t xml:space="preserve"> 他 会 計 補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助 金</t>
    </r>
  </si>
  <si>
    <t>計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</si>
  <si>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</si>
  <si>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消火栓維持管理費</t>
  </si>
  <si>
    <t>そ　の　他</t>
  </si>
  <si>
    <t>水源開発対策</t>
  </si>
  <si>
    <t>（建設仮勘定支払利息分）</t>
  </si>
  <si>
    <t>広域化対策</t>
  </si>
  <si>
    <t>（建設仮勘定以外支払利息分）</t>
  </si>
  <si>
    <t>水道広域化対策</t>
  </si>
  <si>
    <r>
      <t>高 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</si>
  <si>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 xml:space="preserve">統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道</t>
    </r>
  </si>
  <si>
    <t>（支払利息分）</t>
  </si>
  <si>
    <t>財政再建及び準用再建のた</t>
  </si>
  <si>
    <t>特　別　利　益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</si>
  <si>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</si>
  <si>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他会計出資金・補助金</t>
  </si>
  <si>
    <t>水道水源開発</t>
  </si>
  <si>
    <t>（当年度支出分）</t>
  </si>
  <si>
    <t>水道広域化施設</t>
  </si>
  <si>
    <t>水道水源施設</t>
  </si>
  <si>
    <t>（建設仮勘定元金分）</t>
  </si>
  <si>
    <t>未普及地域解消</t>
  </si>
  <si>
    <r>
      <t>安 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策</t>
    </r>
  </si>
  <si>
    <r>
      <t>老 朽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管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新</t>
    </r>
  </si>
  <si>
    <t>（災害対策）</t>
  </si>
  <si>
    <t>（保安対策）</t>
  </si>
  <si>
    <t>（水質安全対策）</t>
  </si>
  <si>
    <t>（建設仮勘定以外元金償還分）</t>
  </si>
  <si>
    <r>
      <t>統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道</t>
    </r>
  </si>
  <si>
    <t>（元金償還分）</t>
  </si>
  <si>
    <r>
      <t xml:space="preserve"> 他 会 計 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担 金</t>
    </r>
  </si>
  <si>
    <t>消火栓設置費</t>
  </si>
  <si>
    <t>公共水道施設設置費</t>
  </si>
  <si>
    <r>
      <t>他 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</si>
  <si>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 xml:space="preserve"> 収益勘定他会計借入金</t>
  </si>
  <si>
    <t xml:space="preserve"> 収  益  勘  定  繰  入  金</t>
  </si>
  <si>
    <t>簡易水道高料金対策</t>
  </si>
  <si>
    <t>簡易水道未普及解消</t>
  </si>
  <si>
    <t>緊急対策</t>
  </si>
  <si>
    <t>企業債償還額対
減価償却費比率</t>
  </si>
  <si>
    <t>S.4.4.1</t>
  </si>
  <si>
    <t>口径別</t>
  </si>
  <si>
    <t>H.13.4.1</t>
  </si>
  <si>
    <t>S.4.10.3</t>
  </si>
  <si>
    <t>H.17.10.1</t>
  </si>
  <si>
    <t>S.28.5.1</t>
  </si>
  <si>
    <t>H.10.10.1</t>
  </si>
  <si>
    <t>S.26.6.7</t>
  </si>
  <si>
    <t>H.17.4.1</t>
  </si>
  <si>
    <t>T.13.10.1</t>
  </si>
  <si>
    <t>用途別</t>
  </si>
  <si>
    <t>H.9.4.1</t>
  </si>
  <si>
    <t>S.28.4.1</t>
  </si>
  <si>
    <t>H.10.4.1</t>
  </si>
  <si>
    <t>S.40.2.1</t>
  </si>
  <si>
    <t>H.16.4.1</t>
  </si>
  <si>
    <t>S.28.5.20</t>
  </si>
  <si>
    <t>H.17.11.1</t>
  </si>
  <si>
    <t>S.40.10.1</t>
  </si>
  <si>
    <t>H.16.5.1</t>
  </si>
  <si>
    <t>T.14.10.1</t>
  </si>
  <si>
    <t>H.17.7.1</t>
  </si>
  <si>
    <t>S.11.11.1</t>
  </si>
  <si>
    <t>H.15.12.1</t>
  </si>
  <si>
    <t>S.43.11.12</t>
  </si>
  <si>
    <t>H.16.11.1</t>
  </si>
  <si>
    <t>S.37.4.1</t>
  </si>
  <si>
    <t>S.45.4.1</t>
  </si>
  <si>
    <t>S.39.4.1</t>
  </si>
  <si>
    <t>H.17.6.1</t>
  </si>
  <si>
    <t>H.14.4.1</t>
  </si>
  <si>
    <t>S.43.4.1</t>
  </si>
  <si>
    <t>口径別その他</t>
  </si>
  <si>
    <t>H.18.7.1</t>
  </si>
  <si>
    <t>S.57.4.1</t>
  </si>
  <si>
    <t>H.19.4.1</t>
  </si>
  <si>
    <t>S.62.5.1</t>
  </si>
  <si>
    <t>S.52.1.5</t>
  </si>
  <si>
    <t>S.48.1.1</t>
  </si>
  <si>
    <t>S.24.10.16</t>
  </si>
  <si>
    <t>S.30.9.15</t>
  </si>
  <si>
    <t>S.55.4.1</t>
  </si>
  <si>
    <t>H.11.4.20</t>
  </si>
  <si>
    <t>公共施設における無償</t>
  </si>
  <si>
    <t>給水に要する経費</t>
  </si>
  <si>
    <t>応急給水・応急復旧計</t>
  </si>
  <si>
    <t>画策定に要する経費</t>
  </si>
  <si>
    <t>簡易水道の建設改良に要す</t>
  </si>
  <si>
    <t>る経費（臨時措置分）</t>
  </si>
  <si>
    <t>簡易水道の建設改良に</t>
  </si>
  <si>
    <t>要する経費（通常分）</t>
  </si>
  <si>
    <t>地方公営企業法の適用</t>
  </si>
  <si>
    <t>に要する経費</t>
  </si>
  <si>
    <t>簡易水道事業の統合に</t>
  </si>
  <si>
    <t>要する経費</t>
  </si>
  <si>
    <t>めの繰入れに要する経費</t>
  </si>
  <si>
    <t>基礎年金拠出金公的負</t>
  </si>
  <si>
    <t>担経費</t>
  </si>
  <si>
    <t>児童手当に要する経費</t>
  </si>
  <si>
    <t>臨時財政特例債等の償還に</t>
  </si>
  <si>
    <t>要する経費（支払利息分）</t>
  </si>
  <si>
    <t>特定用地の先行取得に</t>
  </si>
  <si>
    <t>（当年度支出分）</t>
  </si>
  <si>
    <t>る経費（通常分）</t>
  </si>
  <si>
    <t>要する経費（元金分）</t>
  </si>
  <si>
    <t>経常収支比率</t>
  </si>
  <si>
    <r>
      <t>（01-01-08）</t>
    </r>
    <r>
      <rPr>
        <sz val="11"/>
        <rFont val="ＭＳ 明朝"/>
        <family val="1"/>
      </rPr>
      <t xml:space="preserve">
（01-01-06）</t>
    </r>
  </si>
  <si>
    <r>
      <t>（01-01-08）</t>
    </r>
    <r>
      <rPr>
        <sz val="11"/>
        <rFont val="ＭＳ 明朝"/>
        <family val="1"/>
      </rPr>
      <t xml:space="preserve">
（01-01-07）</t>
    </r>
  </si>
  <si>
    <r>
      <t>（01-01-24）</t>
    </r>
    <r>
      <rPr>
        <sz val="11"/>
        <rFont val="ＭＳ 明朝"/>
        <family val="1"/>
      </rPr>
      <t xml:space="preserve">
（01-01-23）</t>
    </r>
  </si>
  <si>
    <r>
      <t>（01-01-22）</t>
    </r>
    <r>
      <rPr>
        <sz val="11"/>
        <rFont val="ＭＳ 明朝"/>
        <family val="1"/>
      </rPr>
      <t xml:space="preserve">
（01-01-21）</t>
    </r>
  </si>
  <si>
    <r>
      <t>（01-01-23）</t>
    </r>
    <r>
      <rPr>
        <sz val="11"/>
        <rFont val="ＭＳ 明朝"/>
        <family val="1"/>
      </rPr>
      <t xml:space="preserve">
（22-01-02）</t>
    </r>
  </si>
  <si>
    <r>
      <t>（20-01-03）</t>
    </r>
    <r>
      <rPr>
        <sz val="11"/>
        <rFont val="ＭＳ 明朝"/>
        <family val="1"/>
      </rPr>
      <t xml:space="preserve">
（01-01-24）</t>
    </r>
  </si>
  <si>
    <r>
      <t>（01-01-08）</t>
    </r>
    <r>
      <rPr>
        <sz val="11"/>
        <rFont val="ＭＳ 明朝"/>
        <family val="1"/>
      </rPr>
      <t xml:space="preserve">
（01-01-41）</t>
    </r>
  </si>
  <si>
    <r>
      <t>（01-01-24)×1,000</t>
    </r>
    <r>
      <rPr>
        <sz val="11"/>
        <rFont val="ＭＳ 明朝"/>
        <family val="1"/>
      </rPr>
      <t xml:space="preserve">
（01-01-41）</t>
    </r>
  </si>
  <si>
    <r>
      <t>（20-01-02）</t>
    </r>
    <r>
      <rPr>
        <sz val="11"/>
        <rFont val="ＭＳ 明朝"/>
        <family val="1"/>
      </rPr>
      <t xml:space="preserve">
（01-01-41）</t>
    </r>
  </si>
  <si>
    <r>
      <t>（22-01-31)＋(22-01-39）</t>
    </r>
    <r>
      <rPr>
        <sz val="11"/>
        <rFont val="ＭＳ 明朝"/>
        <family val="1"/>
      </rPr>
      <t xml:space="preserve">
（22-01-56）</t>
    </r>
  </si>
  <si>
    <r>
      <t>（22-01-01）</t>
    </r>
    <r>
      <rPr>
        <sz val="11"/>
        <rFont val="ＭＳ 明朝"/>
        <family val="1"/>
      </rPr>
      <t xml:space="preserve">
（22-01-55)＋(22-01-19）</t>
    </r>
  </si>
  <si>
    <r>
      <t>（22-01-12）</t>
    </r>
    <r>
      <rPr>
        <sz val="11"/>
        <rFont val="ＭＳ 明朝"/>
        <family val="1"/>
      </rPr>
      <t xml:space="preserve">
（22-01-25）</t>
    </r>
  </si>
  <si>
    <r>
      <t>現金及び預金＋未収金</t>
    </r>
    <r>
      <rPr>
        <sz val="11"/>
        <rFont val="ＭＳ 明朝"/>
        <family val="1"/>
      </rPr>
      <t xml:space="preserve">
流　動　負　債</t>
    </r>
  </si>
  <si>
    <r>
      <t>（22-01-13)＋(22-01-14）</t>
    </r>
    <r>
      <rPr>
        <sz val="11"/>
        <rFont val="ＭＳ 明朝"/>
        <family val="1"/>
      </rPr>
      <t xml:space="preserve">
（22-01-25）</t>
    </r>
  </si>
  <si>
    <r>
      <t>（20-01-32）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(22-01-02)+(22-01-07)-(22-01-03)-(22-01-06)+(20-01-32)</t>
    </r>
  </si>
  <si>
    <r>
      <t>（20-01-01）</t>
    </r>
    <r>
      <rPr>
        <sz val="11"/>
        <rFont val="ＭＳ 明朝"/>
        <family val="1"/>
      </rPr>
      <t xml:space="preserve">
（20-01-23）</t>
    </r>
  </si>
  <si>
    <r>
      <t>（20-01-01)-(20-01-45)</t>
    </r>
    <r>
      <rPr>
        <sz val="11"/>
        <rFont val="ＭＳ 明朝"/>
        <family val="1"/>
      </rPr>
      <t xml:space="preserve">
（20-01-23)-(20-01-49)</t>
    </r>
  </si>
  <si>
    <r>
      <t>（20-01-38)＋(20-01-39）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(22-01-20)+(22-01-26)+(22-01-22)+(22-01-36)+(22-01-21)</t>
    </r>
  </si>
  <si>
    <r>
      <t>（23-01-36）</t>
    </r>
    <r>
      <rPr>
        <sz val="11"/>
        <rFont val="ＭＳ 明朝"/>
        <family val="1"/>
      </rPr>
      <t xml:space="preserve">
（20-01-32）</t>
    </r>
  </si>
  <si>
    <r>
      <t>（20-01-38)＋(23-01-32）</t>
    </r>
    <r>
      <rPr>
        <sz val="11"/>
        <rFont val="ＭＳ 明朝"/>
        <family val="1"/>
      </rPr>
      <t xml:space="preserve">
（20-01-03）</t>
    </r>
  </si>
  <si>
    <r>
      <t>（22-01-52）</t>
    </r>
    <r>
      <rPr>
        <sz val="11"/>
        <rFont val="ＭＳ 明朝"/>
        <family val="1"/>
      </rPr>
      <t xml:space="preserve">
（20-01-02)－(20-01-11）</t>
    </r>
  </si>
  <si>
    <r>
      <t>（22-01-25)-((22-01-12)-(23-01-14)）</t>
    </r>
    <r>
      <rPr>
        <sz val="11"/>
        <rFont val="ＭＳ 明朝"/>
        <family val="1"/>
      </rPr>
      <t xml:space="preserve">
（20-01-02)－(20-01-11）</t>
    </r>
  </si>
  <si>
    <t>24-01-12</t>
  </si>
  <si>
    <r>
      <t>（21-01-06）</t>
    </r>
    <r>
      <rPr>
        <sz val="11"/>
        <rFont val="ＭＳ 明朝"/>
        <family val="1"/>
      </rPr>
      <t xml:space="preserve">
（01-01-24）</t>
    </r>
  </si>
  <si>
    <r>
      <t>（21-01-07）</t>
    </r>
    <r>
      <rPr>
        <sz val="11"/>
        <rFont val="ＭＳ 明朝"/>
        <family val="1"/>
      </rPr>
      <t xml:space="preserve">
（01-01-24）</t>
    </r>
  </si>
  <si>
    <r>
      <t>（21-01-11）</t>
    </r>
    <r>
      <rPr>
        <sz val="11"/>
        <rFont val="ＭＳ 明朝"/>
        <family val="1"/>
      </rPr>
      <t xml:space="preserve">
（01-01-24）</t>
    </r>
  </si>
  <si>
    <r>
      <t>（21-01-12）</t>
    </r>
    <r>
      <rPr>
        <sz val="11"/>
        <rFont val="ＭＳ 明朝"/>
        <family val="1"/>
      </rPr>
      <t xml:space="preserve">
（01-01-24）</t>
    </r>
  </si>
  <si>
    <r>
      <t>（21-01-13）</t>
    </r>
    <r>
      <rPr>
        <sz val="11"/>
        <rFont val="ＭＳ 明朝"/>
        <family val="1"/>
      </rPr>
      <t xml:space="preserve">
（01-01-24）</t>
    </r>
  </si>
  <si>
    <r>
      <t>（21-01-14）</t>
    </r>
    <r>
      <rPr>
        <sz val="11"/>
        <rFont val="ＭＳ 明朝"/>
        <family val="1"/>
      </rPr>
      <t xml:space="preserve">
（01-01-24）</t>
    </r>
  </si>
  <si>
    <r>
      <t>（21-01-15）</t>
    </r>
    <r>
      <rPr>
        <sz val="11"/>
        <rFont val="ＭＳ 明朝"/>
        <family val="1"/>
      </rPr>
      <t xml:space="preserve">
（01-01-24）</t>
    </r>
  </si>
  <si>
    <r>
      <t>（21-01-16）</t>
    </r>
    <r>
      <rPr>
        <sz val="11"/>
        <rFont val="ＭＳ 明朝"/>
        <family val="1"/>
      </rPr>
      <t xml:space="preserve">
（01-01-24）</t>
    </r>
  </si>
  <si>
    <r>
      <t>（21-01-17）</t>
    </r>
    <r>
      <rPr>
        <sz val="11"/>
        <rFont val="ＭＳ 明朝"/>
        <family val="1"/>
      </rPr>
      <t xml:space="preserve">
（01-01-24）</t>
    </r>
  </si>
  <si>
    <r>
      <t>（21-01-18）</t>
    </r>
    <r>
      <rPr>
        <sz val="11"/>
        <rFont val="ＭＳ 明朝"/>
        <family val="1"/>
      </rPr>
      <t xml:space="preserve">
（01-01-24）</t>
    </r>
  </si>
  <si>
    <r>
      <t>（21-01-19）</t>
    </r>
    <r>
      <rPr>
        <sz val="11"/>
        <rFont val="ＭＳ 明朝"/>
        <family val="1"/>
      </rPr>
      <t xml:space="preserve">
（01-01-24）</t>
    </r>
  </si>
  <si>
    <r>
      <t>（21-01-26）</t>
    </r>
    <r>
      <rPr>
        <sz val="11"/>
        <rFont val="ＭＳ 明朝"/>
        <family val="1"/>
      </rPr>
      <t xml:space="preserve">
（01-01-24）</t>
    </r>
  </si>
  <si>
    <r>
      <t>（21-01-27）</t>
    </r>
    <r>
      <rPr>
        <sz val="11"/>
        <rFont val="ＭＳ 明朝"/>
        <family val="1"/>
      </rPr>
      <t xml:space="preserve">
（01-01-24）</t>
    </r>
  </si>
  <si>
    <r>
      <t>（21-01-28）</t>
    </r>
    <r>
      <rPr>
        <sz val="11"/>
        <rFont val="ＭＳ 明朝"/>
        <family val="1"/>
      </rPr>
      <t xml:space="preserve">
（01-01-24）</t>
    </r>
  </si>
  <si>
    <r>
      <t>（21-01-29）</t>
    </r>
    <r>
      <rPr>
        <sz val="11"/>
        <rFont val="ＭＳ 明朝"/>
        <family val="1"/>
      </rPr>
      <t xml:space="preserve">
（01-01-24）</t>
    </r>
  </si>
  <si>
    <r>
      <t>（21-01-11)+(21-01-09)+(21-01-27）</t>
    </r>
    <r>
      <rPr>
        <sz val="11"/>
        <rFont val="ＭＳ 明朝"/>
        <family val="1"/>
      </rPr>
      <t xml:space="preserve">
（01-01-24）</t>
    </r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</si>
</sst>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.0;\-#,##0.0"/>
    <numFmt numFmtId="178" formatCode="0.0"/>
    <numFmt numFmtId="179" formatCode="0.000000"/>
    <numFmt numFmtId="180" formatCode="0.0000"/>
    <numFmt numFmtId="181" formatCode="0.000"/>
    <numFmt numFmtId="182" formatCode="0.00000"/>
    <numFmt numFmtId="183" formatCode="#,##0.000"/>
    <numFmt numFmtId="184" formatCode="0.000_);[Red]\(0.000\)"/>
    <numFmt numFmtId="185" formatCode="#,##0.00_ "/>
    <numFmt numFmtId="186" formatCode="#,##0.000_ "/>
    <numFmt numFmtId="187" formatCode="#,##0_ "/>
    <numFmt numFmtId="188" formatCode="0.0%"/>
    <numFmt numFmtId="189" formatCode="0.000%"/>
    <numFmt numFmtId="190" formatCode="0.00_ "/>
    <numFmt numFmtId="191" formatCode="#,##0.0;[Red]\-#,##0.0"/>
    <numFmt numFmtId="192" formatCode="#,##0.00_);[Red]\(#,##0.00\)"/>
    <numFmt numFmtId="193" formatCode="0.00_);[Red]\(0.00\)"/>
    <numFmt numFmtId="194" formatCode="0_ "/>
    <numFmt numFmtId="195" formatCode="0_ ;[Red]\-0\ "/>
    <numFmt numFmtId="196" formatCode="0.0_ ;[Red]\-0.0\ "/>
    <numFmt numFmtId="197" formatCode="0.00_ ;[Red]\-0.00\ "/>
    <numFmt numFmtId="198" formatCode="#,##0.00_ ;[Red]\-#,##0.00\ "/>
  </numFmts>
  <fonts count="17">
    <font>
      <sz val="14"/>
      <name val="ＭＳ 明朝"/>
      <family val="1"/>
    </font>
    <font>
      <sz val="11"/>
      <name val="ＭＳ ゴシック"/>
      <family val="3"/>
    </font>
    <font>
      <sz val="7"/>
      <name val="ＭＳ 明朝"/>
      <family val="1"/>
    </font>
    <font>
      <sz val="14"/>
      <color indexed="8"/>
      <name val=""/>
      <family val="1"/>
    </font>
    <font>
      <sz val="36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u val="single"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10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153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 style="medium">
        <color indexed="8"/>
      </right>
      <top style="medium">
        <color indexed="8"/>
      </top>
      <bottom style="hair"/>
    </border>
    <border>
      <left style="medium">
        <color indexed="8"/>
      </left>
      <right style="medium">
        <color indexed="8"/>
      </right>
      <top style="hair"/>
      <bottom style="hair"/>
    </border>
    <border>
      <left style="medium">
        <color indexed="8"/>
      </left>
      <right>
        <color indexed="63"/>
      </right>
      <top style="hair"/>
      <bottom style="medium"/>
    </border>
    <border>
      <left style="thin">
        <color indexed="8"/>
      </left>
      <right>
        <color indexed="63"/>
      </right>
      <top style="hair"/>
      <bottom style="medium"/>
    </border>
    <border>
      <left style="thin">
        <color indexed="8"/>
      </left>
      <right style="medium">
        <color indexed="8"/>
      </right>
      <top style="hair"/>
      <bottom style="medium"/>
    </border>
    <border>
      <left style="thin">
        <color indexed="8"/>
      </left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</borders>
  <cellStyleXfs count="3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</cellStyleXfs>
  <cellXfs count="577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Border="1" applyAlignment="1">
      <alignment horizontal="center"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1" xfId="0" applyBorder="1" applyAlignment="1">
      <alignment horizontal="center"/>
    </xf>
    <xf numFmtId="37" fontId="0" fillId="0" borderId="9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12" xfId="0" applyBorder="1" applyAlignment="1">
      <alignment horizontal="center"/>
    </xf>
    <xf numFmtId="0" fontId="0" fillId="0" borderId="0" xfId="27">
      <alignment/>
      <protection/>
    </xf>
    <xf numFmtId="0" fontId="0" fillId="0" borderId="13" xfId="27" applyBorder="1">
      <alignment/>
      <protection/>
    </xf>
    <xf numFmtId="0" fontId="0" fillId="0" borderId="13" xfId="27" applyBorder="1" applyAlignment="1">
      <alignment horizontal="right"/>
      <protection/>
    </xf>
    <xf numFmtId="0" fontId="0" fillId="0" borderId="1" xfId="27" applyBorder="1">
      <alignment/>
      <protection/>
    </xf>
    <xf numFmtId="0" fontId="0" fillId="0" borderId="2" xfId="27" applyBorder="1">
      <alignment/>
      <protection/>
    </xf>
    <xf numFmtId="0" fontId="0" fillId="0" borderId="3" xfId="27" applyBorder="1">
      <alignment/>
      <protection/>
    </xf>
    <xf numFmtId="0" fontId="0" fillId="0" borderId="2" xfId="27" applyBorder="1" applyAlignment="1">
      <alignment horizontal="center"/>
      <protection/>
    </xf>
    <xf numFmtId="0" fontId="0" fillId="0" borderId="1" xfId="27" applyBorder="1" applyAlignment="1">
      <alignment horizontal="center"/>
      <protection/>
    </xf>
    <xf numFmtId="0" fontId="0" fillId="0" borderId="3" xfId="27" applyBorder="1" applyAlignment="1">
      <alignment horizontal="center"/>
      <protection/>
    </xf>
    <xf numFmtId="0" fontId="0" fillId="0" borderId="5" xfId="27" applyBorder="1">
      <alignment/>
      <protection/>
    </xf>
    <xf numFmtId="176" fontId="0" fillId="0" borderId="5" xfId="27" applyNumberFormat="1" applyBorder="1" applyProtection="1">
      <alignment/>
      <protection/>
    </xf>
    <xf numFmtId="176" fontId="0" fillId="0" borderId="9" xfId="27" applyNumberFormat="1" applyBorder="1" applyProtection="1">
      <alignment/>
      <protection/>
    </xf>
    <xf numFmtId="176" fontId="0" fillId="0" borderId="10" xfId="27" applyNumberFormat="1" applyBorder="1" applyProtection="1">
      <alignment/>
      <protection/>
    </xf>
    <xf numFmtId="0" fontId="0" fillId="0" borderId="8" xfId="27" applyBorder="1">
      <alignment/>
      <protection/>
    </xf>
    <xf numFmtId="37" fontId="0" fillId="0" borderId="14" xfId="27" applyNumberFormat="1" applyBorder="1" applyProtection="1">
      <alignment/>
      <protection/>
    </xf>
    <xf numFmtId="37" fontId="0" fillId="0" borderId="15" xfId="27" applyNumberFormat="1" applyBorder="1" applyProtection="1">
      <alignment/>
      <protection/>
    </xf>
    <xf numFmtId="37" fontId="0" fillId="0" borderId="16" xfId="27" applyNumberFormat="1" applyBorder="1" applyProtection="1">
      <alignment/>
      <protection/>
    </xf>
    <xf numFmtId="0" fontId="0" fillId="0" borderId="17" xfId="27" applyBorder="1">
      <alignment/>
      <protection/>
    </xf>
    <xf numFmtId="37" fontId="0" fillId="0" borderId="12" xfId="27" applyNumberFormat="1" applyBorder="1" applyProtection="1">
      <alignment/>
      <protection/>
    </xf>
    <xf numFmtId="37" fontId="0" fillId="0" borderId="6" xfId="27" applyNumberFormat="1" applyBorder="1" applyProtection="1">
      <alignment/>
      <protection/>
    </xf>
    <xf numFmtId="37" fontId="0" fillId="0" borderId="7" xfId="27" applyNumberFormat="1" applyBorder="1" applyProtection="1">
      <alignment/>
      <protection/>
    </xf>
    <xf numFmtId="37" fontId="0" fillId="0" borderId="5" xfId="27" applyNumberFormat="1" applyBorder="1" applyProtection="1">
      <alignment/>
      <protection/>
    </xf>
    <xf numFmtId="37" fontId="0" fillId="0" borderId="9" xfId="27" applyNumberFormat="1" applyBorder="1" applyProtection="1">
      <alignment/>
      <protection/>
    </xf>
    <xf numFmtId="37" fontId="0" fillId="0" borderId="10" xfId="27" applyNumberFormat="1" applyBorder="1" applyProtection="1">
      <alignment/>
      <protection/>
    </xf>
    <xf numFmtId="0" fontId="0" fillId="0" borderId="0" xfId="26">
      <alignment/>
      <protection/>
    </xf>
    <xf numFmtId="176" fontId="0" fillId="0" borderId="0" xfId="26" applyNumberFormat="1" applyProtection="1">
      <alignment/>
      <protection/>
    </xf>
    <xf numFmtId="0" fontId="0" fillId="0" borderId="13" xfId="26" applyBorder="1">
      <alignment/>
      <protection/>
    </xf>
    <xf numFmtId="0" fontId="0" fillId="0" borderId="1" xfId="26" applyBorder="1">
      <alignment/>
      <protection/>
    </xf>
    <xf numFmtId="0" fontId="0" fillId="0" borderId="2" xfId="26" applyBorder="1">
      <alignment/>
      <protection/>
    </xf>
    <xf numFmtId="0" fontId="0" fillId="0" borderId="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1" xfId="26" applyBorder="1" applyAlignment="1">
      <alignment horizontal="center"/>
      <protection/>
    </xf>
    <xf numFmtId="0" fontId="0" fillId="0" borderId="3" xfId="26" applyBorder="1" applyAlignment="1">
      <alignment horizontal="center"/>
      <protection/>
    </xf>
    <xf numFmtId="0" fontId="0" fillId="0" borderId="5" xfId="26" applyBorder="1">
      <alignment/>
      <protection/>
    </xf>
    <xf numFmtId="0" fontId="0" fillId="0" borderId="9" xfId="26" applyBorder="1">
      <alignment/>
      <protection/>
    </xf>
    <xf numFmtId="0" fontId="0" fillId="0" borderId="10" xfId="26" applyBorder="1">
      <alignment/>
      <protection/>
    </xf>
    <xf numFmtId="0" fontId="0" fillId="0" borderId="8" xfId="26" applyBorder="1">
      <alignment/>
      <protection/>
    </xf>
    <xf numFmtId="37" fontId="0" fillId="0" borderId="14" xfId="26" applyNumberFormat="1" applyBorder="1" applyProtection="1">
      <alignment/>
      <protection/>
    </xf>
    <xf numFmtId="37" fontId="0" fillId="0" borderId="15" xfId="26" applyNumberFormat="1" applyBorder="1" applyProtection="1">
      <alignment/>
      <protection/>
    </xf>
    <xf numFmtId="37" fontId="0" fillId="0" borderId="16" xfId="26" applyNumberFormat="1" applyBorder="1" applyProtection="1">
      <alignment/>
      <protection/>
    </xf>
    <xf numFmtId="0" fontId="0" fillId="0" borderId="17" xfId="26" applyBorder="1">
      <alignment/>
      <protection/>
    </xf>
    <xf numFmtId="37" fontId="0" fillId="0" borderId="12" xfId="26" applyNumberFormat="1" applyBorder="1" applyProtection="1">
      <alignment/>
      <protection/>
    </xf>
    <xf numFmtId="37" fontId="0" fillId="0" borderId="6" xfId="26" applyNumberFormat="1" applyBorder="1" applyProtection="1">
      <alignment/>
      <protection/>
    </xf>
    <xf numFmtId="37" fontId="0" fillId="0" borderId="7" xfId="26" applyNumberFormat="1" applyBorder="1" applyProtection="1">
      <alignment/>
      <protection/>
    </xf>
    <xf numFmtId="0" fontId="0" fillId="0" borderId="14" xfId="26" applyBorder="1">
      <alignment/>
      <protection/>
    </xf>
    <xf numFmtId="37" fontId="0" fillId="0" borderId="1" xfId="26" applyNumberFormat="1" applyBorder="1" applyProtection="1">
      <alignment/>
      <protection/>
    </xf>
    <xf numFmtId="37" fontId="0" fillId="0" borderId="2" xfId="26" applyNumberFormat="1" applyBorder="1" applyProtection="1">
      <alignment/>
      <protection/>
    </xf>
    <xf numFmtId="37" fontId="0" fillId="0" borderId="3" xfId="26" applyNumberFormat="1" applyBorder="1" applyProtection="1">
      <alignment/>
      <protection/>
    </xf>
    <xf numFmtId="37" fontId="0" fillId="0" borderId="0" xfId="26" applyNumberFormat="1" applyProtection="1">
      <alignment/>
      <protection/>
    </xf>
    <xf numFmtId="0" fontId="0" fillId="0" borderId="0" xfId="25">
      <alignment/>
      <protection/>
    </xf>
    <xf numFmtId="0" fontId="0" fillId="0" borderId="13" xfId="25" applyBorder="1">
      <alignment/>
      <protection/>
    </xf>
    <xf numFmtId="0" fontId="0" fillId="0" borderId="13" xfId="25" applyBorder="1" applyAlignment="1">
      <alignment horizontal="right"/>
      <protection/>
    </xf>
    <xf numFmtId="0" fontId="0" fillId="0" borderId="1" xfId="25" applyBorder="1">
      <alignment/>
      <protection/>
    </xf>
    <xf numFmtId="0" fontId="0" fillId="0" borderId="2" xfId="25" applyBorder="1">
      <alignment/>
      <protection/>
    </xf>
    <xf numFmtId="0" fontId="0" fillId="0" borderId="4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1" xfId="25" applyBorder="1" applyAlignment="1">
      <alignment horizontal="center"/>
      <protection/>
    </xf>
    <xf numFmtId="0" fontId="0" fillId="0" borderId="4" xfId="25" applyBorder="1" applyAlignment="1">
      <alignment horizontal="center"/>
      <protection/>
    </xf>
    <xf numFmtId="0" fontId="0" fillId="0" borderId="5" xfId="25" applyBorder="1">
      <alignment/>
      <protection/>
    </xf>
    <xf numFmtId="176" fontId="0" fillId="0" borderId="5" xfId="25" applyNumberFormat="1" applyBorder="1" applyProtection="1">
      <alignment/>
      <protection/>
    </xf>
    <xf numFmtId="176" fontId="0" fillId="0" borderId="9" xfId="25" applyNumberFormat="1" applyBorder="1" applyProtection="1">
      <alignment/>
      <protection/>
    </xf>
    <xf numFmtId="176" fontId="0" fillId="0" borderId="11" xfId="25" applyNumberFormat="1" applyBorder="1" applyProtection="1">
      <alignment/>
      <protection/>
    </xf>
    <xf numFmtId="0" fontId="0" fillId="0" borderId="6" xfId="25" applyBorder="1">
      <alignment/>
      <protection/>
    </xf>
    <xf numFmtId="37" fontId="0" fillId="0" borderId="12" xfId="25" applyNumberFormat="1" applyBorder="1" applyProtection="1">
      <alignment/>
      <protection/>
    </xf>
    <xf numFmtId="37" fontId="0" fillId="0" borderId="6" xfId="25" applyNumberFormat="1" applyBorder="1" applyProtection="1">
      <alignment/>
      <protection/>
    </xf>
    <xf numFmtId="37" fontId="0" fillId="0" borderId="18" xfId="25" applyNumberFormat="1" applyBorder="1" applyProtection="1">
      <alignment/>
      <protection/>
    </xf>
    <xf numFmtId="0" fontId="0" fillId="0" borderId="15" xfId="25" applyBorder="1">
      <alignment/>
      <protection/>
    </xf>
    <xf numFmtId="37" fontId="0" fillId="0" borderId="14" xfId="25" applyNumberFormat="1" applyBorder="1" applyProtection="1">
      <alignment/>
      <protection/>
    </xf>
    <xf numFmtId="37" fontId="0" fillId="0" borderId="15" xfId="25" applyNumberFormat="1" applyBorder="1" applyProtection="1">
      <alignment/>
      <protection/>
    </xf>
    <xf numFmtId="37" fontId="0" fillId="0" borderId="19" xfId="25" applyNumberFormat="1" applyBorder="1" applyProtection="1">
      <alignment/>
      <protection/>
    </xf>
    <xf numFmtId="39" fontId="0" fillId="0" borderId="12" xfId="24" applyNumberFormat="1" applyBorder="1" applyProtection="1">
      <alignment/>
      <protection/>
    </xf>
    <xf numFmtId="39" fontId="0" fillId="0" borderId="6" xfId="24" applyNumberFormat="1" applyBorder="1" applyProtection="1">
      <alignment/>
      <protection/>
    </xf>
    <xf numFmtId="177" fontId="0" fillId="0" borderId="6" xfId="24" applyNumberFormat="1" applyBorder="1" applyProtection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0" xfId="24" applyNumberFormat="1" applyProtection="1">
      <alignment/>
      <protection/>
    </xf>
    <xf numFmtId="39" fontId="0" fillId="0" borderId="0" xfId="24" applyNumberFormat="1" applyProtection="1">
      <alignment/>
      <protection/>
    </xf>
    <xf numFmtId="37" fontId="4" fillId="0" borderId="0" xfId="0" applyFont="1" applyAlignment="1">
      <alignment/>
    </xf>
    <xf numFmtId="37" fontId="0" fillId="0" borderId="0" xfId="0" applyBorder="1" applyAlignment="1">
      <alignment/>
    </xf>
    <xf numFmtId="37" fontId="0" fillId="0" borderId="20" xfId="0" applyBorder="1" applyAlignment="1">
      <alignment/>
    </xf>
    <xf numFmtId="37" fontId="0" fillId="0" borderId="21" xfId="0" applyBorder="1" applyAlignment="1">
      <alignment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4" xfId="0" applyBorder="1" applyAlignment="1">
      <alignment/>
    </xf>
    <xf numFmtId="37" fontId="0" fillId="0" borderId="25" xfId="0" applyBorder="1" applyAlignment="1">
      <alignment/>
    </xf>
    <xf numFmtId="49" fontId="0" fillId="0" borderId="0" xfId="0" applyNumberFormat="1" applyAlignment="1">
      <alignment horizontal="center"/>
    </xf>
    <xf numFmtId="37" fontId="0" fillId="0" borderId="26" xfId="0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37" fontId="0" fillId="0" borderId="29" xfId="0" applyBorder="1" applyAlignment="1">
      <alignment horizontal="center"/>
    </xf>
    <xf numFmtId="0" fontId="0" fillId="0" borderId="13" xfId="26" applyFont="1" applyBorder="1">
      <alignment/>
      <protection/>
    </xf>
    <xf numFmtId="0" fontId="0" fillId="0" borderId="13" xfId="26" applyBorder="1" applyAlignment="1">
      <alignment horizontal="right"/>
      <protection/>
    </xf>
    <xf numFmtId="0" fontId="0" fillId="0" borderId="30" xfId="26" applyBorder="1">
      <alignment/>
      <protection/>
    </xf>
    <xf numFmtId="0" fontId="0" fillId="0" borderId="31" xfId="26" applyBorder="1">
      <alignment/>
      <protection/>
    </xf>
    <xf numFmtId="0" fontId="0" fillId="0" borderId="23" xfId="26" applyBorder="1">
      <alignment/>
      <protection/>
    </xf>
    <xf numFmtId="0" fontId="0" fillId="0" borderId="4" xfId="26" applyBorder="1">
      <alignment/>
      <protection/>
    </xf>
    <xf numFmtId="0" fontId="0" fillId="0" borderId="4" xfId="26" applyBorder="1" applyAlignment="1">
      <alignment horizontal="center"/>
      <protection/>
    </xf>
    <xf numFmtId="0" fontId="0" fillId="0" borderId="11" xfId="26" applyBorder="1">
      <alignment/>
      <protection/>
    </xf>
    <xf numFmtId="37" fontId="0" fillId="0" borderId="19" xfId="26" applyNumberFormat="1" applyBorder="1" applyProtection="1">
      <alignment/>
      <protection/>
    </xf>
    <xf numFmtId="37" fontId="0" fillId="0" borderId="18" xfId="26" applyNumberFormat="1" applyBorder="1" applyProtection="1">
      <alignment/>
      <protection/>
    </xf>
    <xf numFmtId="37" fontId="0" fillId="0" borderId="4" xfId="26" applyNumberFormat="1" applyBorder="1" applyProtection="1">
      <alignment/>
      <protection/>
    </xf>
    <xf numFmtId="0" fontId="5" fillId="0" borderId="0" xfId="26" applyFont="1">
      <alignment/>
      <protection/>
    </xf>
    <xf numFmtId="0" fontId="0" fillId="0" borderId="30" xfId="27" applyBorder="1">
      <alignment/>
      <protection/>
    </xf>
    <xf numFmtId="0" fontId="0" fillId="0" borderId="31" xfId="27" applyBorder="1">
      <alignment/>
      <protection/>
    </xf>
    <xf numFmtId="0" fontId="0" fillId="0" borderId="32" xfId="27" applyBorder="1">
      <alignment/>
      <protection/>
    </xf>
    <xf numFmtId="176" fontId="0" fillId="0" borderId="33" xfId="27" applyNumberFormat="1" applyBorder="1" applyProtection="1">
      <alignment/>
      <protection/>
    </xf>
    <xf numFmtId="37" fontId="0" fillId="0" borderId="34" xfId="27" applyNumberFormat="1" applyBorder="1" applyProtection="1">
      <alignment/>
      <protection/>
    </xf>
    <xf numFmtId="37" fontId="0" fillId="0" borderId="35" xfId="27" applyNumberFormat="1" applyBorder="1" applyProtection="1">
      <alignment/>
      <protection/>
    </xf>
    <xf numFmtId="37" fontId="0" fillId="0" borderId="33" xfId="27" applyNumberFormat="1" applyBorder="1" applyProtection="1">
      <alignment/>
      <protection/>
    </xf>
    <xf numFmtId="0" fontId="0" fillId="0" borderId="23" xfId="27" applyBorder="1">
      <alignment/>
      <protection/>
    </xf>
    <xf numFmtId="0" fontId="0" fillId="0" borderId="4" xfId="27" applyBorder="1">
      <alignment/>
      <protection/>
    </xf>
    <xf numFmtId="0" fontId="0" fillId="0" borderId="4" xfId="27" applyBorder="1" applyAlignment="1">
      <alignment horizontal="center"/>
      <protection/>
    </xf>
    <xf numFmtId="176" fontId="0" fillId="0" borderId="11" xfId="27" applyNumberFormat="1" applyBorder="1" applyProtection="1">
      <alignment/>
      <protection/>
    </xf>
    <xf numFmtId="37" fontId="0" fillId="0" borderId="19" xfId="27" applyNumberFormat="1" applyBorder="1" applyProtection="1">
      <alignment/>
      <protection/>
    </xf>
    <xf numFmtId="37" fontId="0" fillId="0" borderId="18" xfId="27" applyNumberFormat="1" applyBorder="1" applyProtection="1">
      <alignment/>
      <protection/>
    </xf>
    <xf numFmtId="37" fontId="0" fillId="0" borderId="11" xfId="27" applyNumberFormat="1" applyBorder="1" applyProtection="1">
      <alignment/>
      <protection/>
    </xf>
    <xf numFmtId="0" fontId="0" fillId="0" borderId="13" xfId="27" applyFont="1" applyBorder="1">
      <alignment/>
      <protection/>
    </xf>
    <xf numFmtId="0" fontId="0" fillId="0" borderId="17" xfId="27" applyFont="1" applyBorder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37" xfId="25" applyNumberFormat="1" applyBorder="1" applyProtection="1">
      <alignment/>
      <protection/>
    </xf>
    <xf numFmtId="37" fontId="0" fillId="0" borderId="38" xfId="25" applyNumberFormat="1" applyBorder="1" applyProtection="1">
      <alignment/>
      <protection/>
    </xf>
    <xf numFmtId="0" fontId="0" fillId="0" borderId="37" xfId="25" applyBorder="1">
      <alignment/>
      <protection/>
    </xf>
    <xf numFmtId="0" fontId="0" fillId="0" borderId="6" xfId="25" applyFont="1" applyBorder="1">
      <alignment/>
      <protection/>
    </xf>
    <xf numFmtId="0" fontId="0" fillId="0" borderId="39" xfId="25" applyFont="1" applyBorder="1">
      <alignment/>
      <protection/>
    </xf>
    <xf numFmtId="49" fontId="0" fillId="0" borderId="6" xfId="25" applyNumberFormat="1" applyFont="1" applyBorder="1" applyAlignment="1">
      <alignment vertical="center" wrapText="1"/>
      <protection/>
    </xf>
    <xf numFmtId="0" fontId="0" fillId="0" borderId="40" xfId="25" applyBorder="1">
      <alignment/>
      <protection/>
    </xf>
    <xf numFmtId="0" fontId="0" fillId="0" borderId="41" xfId="25" applyBorder="1">
      <alignment/>
      <protection/>
    </xf>
    <xf numFmtId="0" fontId="0" fillId="0" borderId="41" xfId="25" applyBorder="1" applyAlignment="1">
      <alignment horizontal="center"/>
      <protection/>
    </xf>
    <xf numFmtId="0" fontId="0" fillId="0" borderId="42" xfId="25" applyBorder="1">
      <alignment/>
      <protection/>
    </xf>
    <xf numFmtId="37" fontId="0" fillId="0" borderId="43" xfId="25" applyNumberFormat="1" applyBorder="1" applyProtection="1">
      <alignment/>
      <protection/>
    </xf>
    <xf numFmtId="37" fontId="0" fillId="0" borderId="44" xfId="25" applyNumberFormat="1" applyBorder="1" applyProtection="1">
      <alignment/>
      <protection/>
    </xf>
    <xf numFmtId="37" fontId="0" fillId="0" borderId="45" xfId="25" applyNumberFormat="1" applyBorder="1" applyProtection="1">
      <alignment/>
      <protection/>
    </xf>
    <xf numFmtId="37" fontId="0" fillId="0" borderId="0" xfId="0" applyFill="1" applyAlignment="1">
      <alignment/>
    </xf>
    <xf numFmtId="0" fontId="0" fillId="0" borderId="1" xfId="27" applyBorder="1" applyAlignment="1">
      <alignment horizontal="left"/>
      <protection/>
    </xf>
    <xf numFmtId="37" fontId="0" fillId="0" borderId="46" xfId="27" applyNumberFormat="1" applyBorder="1" applyProtection="1">
      <alignment/>
      <protection/>
    </xf>
    <xf numFmtId="37" fontId="0" fillId="0" borderId="47" xfId="27" applyNumberFormat="1" applyBorder="1" applyProtection="1">
      <alignment/>
      <protection/>
    </xf>
    <xf numFmtId="37" fontId="0" fillId="0" borderId="48" xfId="27" applyNumberFormat="1" applyBorder="1" applyProtection="1">
      <alignment/>
      <protection/>
    </xf>
    <xf numFmtId="37" fontId="0" fillId="0" borderId="49" xfId="27" applyNumberFormat="1" applyBorder="1" applyProtection="1">
      <alignment/>
      <protection/>
    </xf>
    <xf numFmtId="37" fontId="0" fillId="0" borderId="50" xfId="27" applyNumberFormat="1" applyBorder="1" applyProtection="1">
      <alignment/>
      <protection/>
    </xf>
    <xf numFmtId="37" fontId="0" fillId="0" borderId="51" xfId="27" applyNumberFormat="1" applyBorder="1" applyProtection="1">
      <alignment/>
      <protection/>
    </xf>
    <xf numFmtId="37" fontId="0" fillId="0" borderId="52" xfId="27" applyNumberFormat="1" applyBorder="1" applyProtection="1">
      <alignment/>
      <protection/>
    </xf>
    <xf numFmtId="37" fontId="0" fillId="0" borderId="53" xfId="27" applyNumberFormat="1" applyBorder="1" applyProtection="1">
      <alignment/>
      <protection/>
    </xf>
    <xf numFmtId="0" fontId="0" fillId="0" borderId="40" xfId="27" applyBorder="1">
      <alignment/>
      <protection/>
    </xf>
    <xf numFmtId="0" fontId="0" fillId="0" borderId="41" xfId="27" applyBorder="1">
      <alignment/>
      <protection/>
    </xf>
    <xf numFmtId="0" fontId="0" fillId="0" borderId="41" xfId="27" applyBorder="1" applyAlignment="1">
      <alignment horizontal="center"/>
      <protection/>
    </xf>
    <xf numFmtId="0" fontId="0" fillId="0" borderId="42" xfId="27" applyBorder="1">
      <alignment/>
      <protection/>
    </xf>
    <xf numFmtId="37" fontId="0" fillId="0" borderId="54" xfId="27" applyNumberFormat="1" applyBorder="1" applyProtection="1">
      <alignment/>
      <protection/>
    </xf>
    <xf numFmtId="37" fontId="0" fillId="0" borderId="55" xfId="27" applyNumberFormat="1" applyBorder="1" applyProtection="1">
      <alignment/>
      <protection/>
    </xf>
    <xf numFmtId="37" fontId="0" fillId="0" borderId="44" xfId="27" applyNumberFormat="1" applyBorder="1" applyProtection="1">
      <alignment/>
      <protection/>
    </xf>
    <xf numFmtId="37" fontId="0" fillId="0" borderId="56" xfId="27" applyNumberFormat="1" applyBorder="1" applyProtection="1">
      <alignment/>
      <protection/>
    </xf>
    <xf numFmtId="37" fontId="0" fillId="0" borderId="57" xfId="27" applyNumberFormat="1" applyBorder="1" applyProtection="1">
      <alignment/>
      <protection/>
    </xf>
    <xf numFmtId="37" fontId="0" fillId="0" borderId="58" xfId="27" applyNumberFormat="1" applyBorder="1" applyProtection="1">
      <alignment/>
      <protection/>
    </xf>
    <xf numFmtId="37" fontId="0" fillId="0" borderId="59" xfId="27" applyNumberFormat="1" applyBorder="1" applyProtection="1">
      <alignment/>
      <protection/>
    </xf>
    <xf numFmtId="37" fontId="0" fillId="0" borderId="60" xfId="27" applyNumberFormat="1" applyBorder="1" applyProtection="1">
      <alignment/>
      <protection/>
    </xf>
    <xf numFmtId="37" fontId="0" fillId="0" borderId="61" xfId="27" applyNumberFormat="1" applyBorder="1" applyProtection="1">
      <alignment/>
      <protection/>
    </xf>
    <xf numFmtId="37" fontId="0" fillId="0" borderId="62" xfId="27" applyNumberFormat="1" applyBorder="1" applyProtection="1">
      <alignment/>
      <protection/>
    </xf>
    <xf numFmtId="37" fontId="0" fillId="0" borderId="63" xfId="27" applyNumberFormat="1" applyBorder="1" applyProtection="1">
      <alignment/>
      <protection/>
    </xf>
    <xf numFmtId="37" fontId="0" fillId="0" borderId="64" xfId="27" applyNumberFormat="1" applyBorder="1" applyProtection="1">
      <alignment/>
      <protection/>
    </xf>
    <xf numFmtId="37" fontId="0" fillId="0" borderId="65" xfId="27" applyNumberFormat="1" applyBorder="1" applyProtection="1">
      <alignment/>
      <protection/>
    </xf>
    <xf numFmtId="37" fontId="0" fillId="0" borderId="36" xfId="27" applyNumberFormat="1" applyBorder="1" applyProtection="1">
      <alignment/>
      <protection/>
    </xf>
    <xf numFmtId="37" fontId="0" fillId="0" borderId="37" xfId="27" applyNumberFormat="1" applyBorder="1" applyProtection="1">
      <alignment/>
      <protection/>
    </xf>
    <xf numFmtId="37" fontId="0" fillId="0" borderId="66" xfId="27" applyNumberFormat="1" applyBorder="1" applyProtection="1">
      <alignment/>
      <protection/>
    </xf>
    <xf numFmtId="37" fontId="0" fillId="0" borderId="38" xfId="27" applyNumberFormat="1" applyBorder="1" applyProtection="1">
      <alignment/>
      <protection/>
    </xf>
    <xf numFmtId="37" fontId="0" fillId="0" borderId="45" xfId="27" applyNumberFormat="1" applyBorder="1" applyProtection="1">
      <alignment/>
      <protection/>
    </xf>
    <xf numFmtId="0" fontId="0" fillId="0" borderId="63" xfId="27" applyFont="1" applyBorder="1">
      <alignment/>
      <protection/>
    </xf>
    <xf numFmtId="0" fontId="0" fillId="0" borderId="66" xfId="27" applyFont="1" applyBorder="1">
      <alignment/>
      <protection/>
    </xf>
    <xf numFmtId="0" fontId="0" fillId="0" borderId="20" xfId="27" applyBorder="1">
      <alignment/>
      <protection/>
    </xf>
    <xf numFmtId="0" fontId="0" fillId="0" borderId="21" xfId="27" applyBorder="1">
      <alignment/>
      <protection/>
    </xf>
    <xf numFmtId="0" fontId="0" fillId="0" borderId="25" xfId="27" applyBorder="1">
      <alignment/>
      <protection/>
    </xf>
    <xf numFmtId="0" fontId="0" fillId="0" borderId="67" xfId="27" applyBorder="1">
      <alignment/>
      <protection/>
    </xf>
    <xf numFmtId="0" fontId="0" fillId="0" borderId="68" xfId="27" applyBorder="1">
      <alignment/>
      <protection/>
    </xf>
    <xf numFmtId="0" fontId="0" fillId="0" borderId="69" xfId="27" applyFont="1" applyBorder="1">
      <alignment/>
      <protection/>
    </xf>
    <xf numFmtId="0" fontId="0" fillId="0" borderId="70" xfId="27" applyFont="1" applyBorder="1">
      <alignment/>
      <protection/>
    </xf>
    <xf numFmtId="0" fontId="0" fillId="0" borderId="71" xfId="27" applyFont="1" applyBorder="1">
      <alignment/>
      <protection/>
    </xf>
    <xf numFmtId="0" fontId="0" fillId="0" borderId="72" xfId="27" applyBorder="1">
      <alignment/>
      <protection/>
    </xf>
    <xf numFmtId="0" fontId="0" fillId="0" borderId="14" xfId="27" applyBorder="1">
      <alignment/>
      <protection/>
    </xf>
    <xf numFmtId="0" fontId="0" fillId="0" borderId="73" xfId="27" applyFont="1" applyBorder="1">
      <alignment/>
      <protection/>
    </xf>
    <xf numFmtId="0" fontId="0" fillId="0" borderId="74" xfId="27" applyFont="1" applyBorder="1">
      <alignment/>
      <protection/>
    </xf>
    <xf numFmtId="37" fontId="0" fillId="0" borderId="75" xfId="27" applyNumberFormat="1" applyBorder="1" applyProtection="1">
      <alignment/>
      <protection/>
    </xf>
    <xf numFmtId="37" fontId="0" fillId="0" borderId="76" xfId="27" applyNumberFormat="1" applyBorder="1" applyProtection="1">
      <alignment/>
      <protection/>
    </xf>
    <xf numFmtId="37" fontId="0" fillId="0" borderId="73" xfId="27" applyNumberFormat="1" applyBorder="1" applyProtection="1">
      <alignment/>
      <protection/>
    </xf>
    <xf numFmtId="37" fontId="0" fillId="0" borderId="77" xfId="27" applyNumberFormat="1" applyBorder="1" applyProtection="1">
      <alignment/>
      <protection/>
    </xf>
    <xf numFmtId="37" fontId="0" fillId="0" borderId="78" xfId="27" applyNumberFormat="1" applyBorder="1" applyProtection="1">
      <alignment/>
      <protection/>
    </xf>
    <xf numFmtId="37" fontId="0" fillId="0" borderId="72" xfId="27" applyNumberFormat="1" applyBorder="1" applyProtection="1">
      <alignment/>
      <protection/>
    </xf>
    <xf numFmtId="37" fontId="0" fillId="0" borderId="79" xfId="27" applyNumberFormat="1" applyBorder="1" applyProtection="1">
      <alignment/>
      <protection/>
    </xf>
    <xf numFmtId="37" fontId="0" fillId="0" borderId="80" xfId="27" applyNumberFormat="1" applyBorder="1" applyProtection="1">
      <alignment/>
      <protection/>
    </xf>
    <xf numFmtId="37" fontId="0" fillId="0" borderId="81" xfId="27" applyNumberFormat="1" applyBorder="1" applyProtection="1">
      <alignment/>
      <protection/>
    </xf>
    <xf numFmtId="37" fontId="0" fillId="0" borderId="82" xfId="27" applyNumberFormat="1" applyBorder="1" applyProtection="1">
      <alignment/>
      <protection/>
    </xf>
    <xf numFmtId="37" fontId="0" fillId="0" borderId="26" xfId="27" applyNumberFormat="1" applyBorder="1" applyProtection="1">
      <alignment/>
      <protection/>
    </xf>
    <xf numFmtId="37" fontId="0" fillId="0" borderId="27" xfId="27" applyNumberFormat="1" applyBorder="1" applyProtection="1">
      <alignment/>
      <protection/>
    </xf>
    <xf numFmtId="37" fontId="0" fillId="0" borderId="28" xfId="27" applyNumberFormat="1" applyBorder="1" applyProtection="1">
      <alignment/>
      <protection/>
    </xf>
    <xf numFmtId="37" fontId="0" fillId="0" borderId="83" xfId="27" applyNumberFormat="1" applyBorder="1" applyProtection="1">
      <alignment/>
      <protection/>
    </xf>
    <xf numFmtId="37" fontId="0" fillId="0" borderId="84" xfId="27" applyNumberFormat="1" applyBorder="1" applyProtection="1">
      <alignment/>
      <protection/>
    </xf>
    <xf numFmtId="0" fontId="0" fillId="0" borderId="85" xfId="27" applyFont="1" applyBorder="1" applyAlignment="1">
      <alignment wrapText="1"/>
      <protection/>
    </xf>
    <xf numFmtId="0" fontId="0" fillId="0" borderId="26" xfId="27" applyBorder="1">
      <alignment/>
      <protection/>
    </xf>
    <xf numFmtId="0" fontId="0" fillId="0" borderId="86" xfId="27" applyFont="1" applyBorder="1">
      <alignment/>
      <protection/>
    </xf>
    <xf numFmtId="37" fontId="0" fillId="0" borderId="87" xfId="27" applyNumberFormat="1" applyBorder="1" applyProtection="1">
      <alignment/>
      <protection/>
    </xf>
    <xf numFmtId="37" fontId="0" fillId="0" borderId="88" xfId="27" applyNumberFormat="1" applyBorder="1" applyProtection="1">
      <alignment/>
      <protection/>
    </xf>
    <xf numFmtId="37" fontId="0" fillId="0" borderId="89" xfId="27" applyNumberFormat="1" applyBorder="1" applyProtection="1">
      <alignment/>
      <protection/>
    </xf>
    <xf numFmtId="37" fontId="0" fillId="0" borderId="90" xfId="27" applyNumberFormat="1" applyBorder="1" applyProtection="1">
      <alignment/>
      <protection/>
    </xf>
    <xf numFmtId="37" fontId="0" fillId="0" borderId="91" xfId="27" applyNumberFormat="1" applyBorder="1" applyProtection="1">
      <alignment/>
      <protection/>
    </xf>
    <xf numFmtId="37" fontId="11" fillId="0" borderId="0" xfId="0" applyFont="1" applyAlignment="1">
      <alignment wrapText="1"/>
    </xf>
    <xf numFmtId="37" fontId="0" fillId="0" borderId="81" xfId="0" applyBorder="1" applyAlignment="1">
      <alignment horizontal="center" vertical="center"/>
    </xf>
    <xf numFmtId="37" fontId="11" fillId="0" borderId="81" xfId="0" applyFont="1" applyBorder="1" applyAlignment="1">
      <alignment horizontal="center" vertical="center" wrapText="1"/>
    </xf>
    <xf numFmtId="0" fontId="10" fillId="0" borderId="81" xfId="24" applyFont="1" applyBorder="1" applyAlignment="1">
      <alignment horizontal="center" vertical="center" wrapText="1"/>
      <protection/>
    </xf>
    <xf numFmtId="37" fontId="11" fillId="0" borderId="0" xfId="0" applyFont="1" applyAlignment="1">
      <alignment vertical="center"/>
    </xf>
    <xf numFmtId="37" fontId="11" fillId="0" borderId="0" xfId="0" applyFont="1" applyAlignment="1">
      <alignment horizontal="center" vertical="center"/>
    </xf>
    <xf numFmtId="49" fontId="11" fillId="0" borderId="81" xfId="24" applyNumberFormat="1" applyFont="1" applyBorder="1" applyAlignment="1">
      <alignment horizontal="center" vertical="center" wrapText="1"/>
      <protection/>
    </xf>
    <xf numFmtId="0" fontId="11" fillId="0" borderId="81" xfId="24" applyFont="1" applyBorder="1" applyAlignment="1">
      <alignment horizontal="center" vertical="center" wrapText="1"/>
      <protection/>
    </xf>
    <xf numFmtId="37" fontId="11" fillId="0" borderId="81" xfId="0" applyFont="1" applyBorder="1" applyAlignment="1">
      <alignment horizontal="center" vertical="center"/>
    </xf>
    <xf numFmtId="0" fontId="11" fillId="0" borderId="81" xfId="24" applyFont="1" applyBorder="1" applyAlignment="1">
      <alignment horizontal="center" vertical="center"/>
      <protection/>
    </xf>
    <xf numFmtId="37" fontId="0" fillId="0" borderId="0" xfId="0" applyAlignment="1">
      <alignment horizontal="right"/>
    </xf>
    <xf numFmtId="37" fontId="0" fillId="0" borderId="43" xfId="27" applyNumberFormat="1" applyBorder="1" applyProtection="1">
      <alignment/>
      <protection/>
    </xf>
    <xf numFmtId="37" fontId="0" fillId="0" borderId="42" xfId="27" applyNumberFormat="1" applyBorder="1" applyProtection="1">
      <alignment/>
      <protection/>
    </xf>
    <xf numFmtId="0" fontId="0" fillId="0" borderId="92" xfId="26" applyBorder="1">
      <alignment/>
      <protection/>
    </xf>
    <xf numFmtId="0" fontId="0" fillId="0" borderId="93" xfId="26" applyBorder="1">
      <alignment/>
      <protection/>
    </xf>
    <xf numFmtId="0" fontId="0" fillId="0" borderId="94" xfId="26" applyBorder="1">
      <alignment/>
      <protection/>
    </xf>
    <xf numFmtId="0" fontId="0" fillId="0" borderId="40" xfId="26" applyBorder="1">
      <alignment/>
      <protection/>
    </xf>
    <xf numFmtId="0" fontId="0" fillId="0" borderId="41" xfId="26" applyBorder="1">
      <alignment/>
      <protection/>
    </xf>
    <xf numFmtId="0" fontId="0" fillId="0" borderId="41" xfId="26" applyBorder="1" applyAlignment="1">
      <alignment horizontal="center"/>
      <protection/>
    </xf>
    <xf numFmtId="0" fontId="0" fillId="0" borderId="42" xfId="26" applyBorder="1">
      <alignment/>
      <protection/>
    </xf>
    <xf numFmtId="37" fontId="0" fillId="0" borderId="44" xfId="26" applyNumberFormat="1" applyBorder="1" applyProtection="1">
      <alignment/>
      <protection/>
    </xf>
    <xf numFmtId="37" fontId="0" fillId="0" borderId="43" xfId="26" applyNumberFormat="1" applyBorder="1" applyProtection="1">
      <alignment/>
      <protection/>
    </xf>
    <xf numFmtId="37" fontId="0" fillId="0" borderId="41" xfId="26" applyNumberFormat="1" applyBorder="1" applyProtection="1">
      <alignment/>
      <protection/>
    </xf>
    <xf numFmtId="37" fontId="0" fillId="0" borderId="42" xfId="26" applyNumberFormat="1" applyBorder="1" applyProtection="1">
      <alignment/>
      <protection/>
    </xf>
    <xf numFmtId="37" fontId="0" fillId="0" borderId="0" xfId="0" applyAlignment="1">
      <alignment horizontal="center"/>
    </xf>
    <xf numFmtId="37" fontId="0" fillId="0" borderId="0" xfId="0" applyBorder="1" applyAlignment="1">
      <alignment horizontal="center"/>
    </xf>
    <xf numFmtId="37" fontId="0" fillId="0" borderId="27" xfId="0" applyBorder="1" applyAlignment="1">
      <alignment horizontal="center"/>
    </xf>
    <xf numFmtId="37" fontId="4" fillId="0" borderId="0" xfId="0" applyFont="1" applyAlignment="1">
      <alignment horizontal="right"/>
    </xf>
    <xf numFmtId="37" fontId="0" fillId="0" borderId="83" xfId="0" applyBorder="1" applyAlignment="1">
      <alignment shrinkToFit="1"/>
    </xf>
    <xf numFmtId="0" fontId="0" fillId="0" borderId="0" xfId="25" applyBorder="1">
      <alignment/>
      <protection/>
    </xf>
    <xf numFmtId="0" fontId="0" fillId="0" borderId="20" xfId="25" applyBorder="1">
      <alignment/>
      <protection/>
    </xf>
    <xf numFmtId="0" fontId="0" fillId="0" borderId="24" xfId="25" applyBorder="1">
      <alignment/>
      <protection/>
    </xf>
    <xf numFmtId="0" fontId="0" fillId="0" borderId="25" xfId="25" applyBorder="1">
      <alignment/>
      <protection/>
    </xf>
    <xf numFmtId="0" fontId="0" fillId="0" borderId="67" xfId="25" applyBorder="1">
      <alignment/>
      <protection/>
    </xf>
    <xf numFmtId="0" fontId="0" fillId="0" borderId="68" xfId="25" applyBorder="1">
      <alignment/>
      <protection/>
    </xf>
    <xf numFmtId="0" fontId="0" fillId="0" borderId="95" xfId="25" applyBorder="1">
      <alignment/>
      <protection/>
    </xf>
    <xf numFmtId="0" fontId="7" fillId="0" borderId="95" xfId="25" applyFont="1" applyBorder="1" applyAlignment="1">
      <alignment vertical="center" wrapText="1"/>
      <protection/>
    </xf>
    <xf numFmtId="0" fontId="0" fillId="0" borderId="29" xfId="25" applyBorder="1">
      <alignment/>
      <protection/>
    </xf>
    <xf numFmtId="0" fontId="0" fillId="0" borderId="95" xfId="25" applyFont="1" applyBorder="1" applyAlignment="1">
      <alignment horizontal="right" shrinkToFit="1"/>
      <protection/>
    </xf>
    <xf numFmtId="0" fontId="0" fillId="0" borderId="96" xfId="25" applyBorder="1">
      <alignment/>
      <protection/>
    </xf>
    <xf numFmtId="37" fontId="0" fillId="0" borderId="97" xfId="0" applyBorder="1" applyAlignment="1">
      <alignment/>
    </xf>
    <xf numFmtId="192" fontId="0" fillId="0" borderId="97" xfId="0" applyNumberFormat="1" applyBorder="1" applyAlignment="1">
      <alignment/>
    </xf>
    <xf numFmtId="37" fontId="0" fillId="0" borderId="38" xfId="0" applyBorder="1" applyAlignment="1">
      <alignment/>
    </xf>
    <xf numFmtId="192" fontId="0" fillId="0" borderId="38" xfId="0" applyNumberFormat="1" applyBorder="1" applyAlignment="1">
      <alignment/>
    </xf>
    <xf numFmtId="37" fontId="0" fillId="0" borderId="2" xfId="0" applyNumberFormat="1" applyFill="1" applyBorder="1" applyAlignment="1" applyProtection="1">
      <alignment/>
      <protection/>
    </xf>
    <xf numFmtId="0" fontId="0" fillId="0" borderId="24" xfId="26" applyBorder="1">
      <alignment/>
      <protection/>
    </xf>
    <xf numFmtId="176" fontId="0" fillId="0" borderId="13" xfId="25" applyNumberFormat="1" applyBorder="1" applyProtection="1">
      <alignment/>
      <protection/>
    </xf>
    <xf numFmtId="37" fontId="0" fillId="0" borderId="17" xfId="25" applyNumberFormat="1" applyBorder="1" applyProtection="1">
      <alignment/>
      <protection/>
    </xf>
    <xf numFmtId="37" fontId="0" fillId="0" borderId="8" xfId="25" applyNumberFormat="1" applyBorder="1" applyProtection="1">
      <alignment/>
      <protection/>
    </xf>
    <xf numFmtId="37" fontId="0" fillId="0" borderId="98" xfId="25" applyNumberFormat="1" applyBorder="1" applyProtection="1">
      <alignment/>
      <protection/>
    </xf>
    <xf numFmtId="0" fontId="0" fillId="0" borderId="0" xfId="25" applyFont="1" applyBorder="1" applyAlignment="1">
      <alignment horizontal="center"/>
      <protection/>
    </xf>
    <xf numFmtId="0" fontId="0" fillId="0" borderId="4" xfId="25" applyFont="1" applyBorder="1" applyAlignment="1">
      <alignment horizontal="center"/>
      <protection/>
    </xf>
    <xf numFmtId="177" fontId="0" fillId="0" borderId="6" xfId="24" applyNumberFormat="1" applyFill="1" applyBorder="1" applyProtection="1">
      <alignment/>
      <protection/>
    </xf>
    <xf numFmtId="39" fontId="0" fillId="0" borderId="6" xfId="24" applyNumberFormat="1" applyFill="1" applyBorder="1" applyProtection="1">
      <alignment/>
      <protection/>
    </xf>
    <xf numFmtId="37" fontId="0" fillId="0" borderId="6" xfId="24" applyNumberFormat="1" applyFill="1" applyBorder="1" applyProtection="1">
      <alignment/>
      <protection/>
    </xf>
    <xf numFmtId="39" fontId="0" fillId="0" borderId="7" xfId="24" applyNumberFormat="1" applyFill="1" applyBorder="1" applyProtection="1">
      <alignment/>
      <protection/>
    </xf>
    <xf numFmtId="39" fontId="0" fillId="0" borderId="12" xfId="24" applyNumberFormat="1" applyFill="1" applyBorder="1" applyProtection="1">
      <alignment/>
      <protection/>
    </xf>
    <xf numFmtId="39" fontId="0" fillId="0" borderId="99" xfId="24" applyNumberFormat="1" applyFill="1" applyBorder="1" applyProtection="1">
      <alignment/>
      <protection/>
    </xf>
    <xf numFmtId="37" fontId="0" fillId="0" borderId="0" xfId="24" applyNumberFormat="1" applyFill="1" applyProtection="1">
      <alignment/>
      <protection/>
    </xf>
    <xf numFmtId="39" fontId="0" fillId="0" borderId="0" xfId="24" applyNumberFormat="1" applyFill="1" applyProtection="1">
      <alignment/>
      <protection/>
    </xf>
    <xf numFmtId="39" fontId="0" fillId="0" borderId="100" xfId="24" applyNumberFormat="1" applyFill="1" applyBorder="1" applyProtection="1">
      <alignment/>
      <protection/>
    </xf>
    <xf numFmtId="0" fontId="5" fillId="0" borderId="0" xfId="26" applyFont="1" applyAlignment="1" applyProtection="1">
      <alignment horizontal="center" vertical="center" shrinkToFit="1"/>
      <protection/>
    </xf>
    <xf numFmtId="0" fontId="0" fillId="0" borderId="0" xfId="24" applyProtection="1">
      <alignment/>
      <protection/>
    </xf>
    <xf numFmtId="0" fontId="0" fillId="0" borderId="0" xfId="24" applyFill="1" applyProtection="1">
      <alignment/>
      <protection/>
    </xf>
    <xf numFmtId="0" fontId="0" fillId="0" borderId="13" xfId="24" applyBorder="1" applyProtection="1">
      <alignment/>
      <protection/>
    </xf>
    <xf numFmtId="0" fontId="0" fillId="0" borderId="13" xfId="24" applyFill="1" applyBorder="1" applyProtection="1">
      <alignment/>
      <protection/>
    </xf>
    <xf numFmtId="0" fontId="0" fillId="0" borderId="101" xfId="24" applyFont="1" applyBorder="1" applyAlignment="1" applyProtection="1">
      <alignment horizontal="center" vertical="center" wrapText="1"/>
      <protection/>
    </xf>
    <xf numFmtId="0" fontId="0" fillId="0" borderId="101" xfId="24" applyFont="1" applyFill="1" applyBorder="1" applyAlignment="1" applyProtection="1">
      <alignment horizontal="center" vertical="center" wrapText="1"/>
      <protection/>
    </xf>
    <xf numFmtId="0" fontId="9" fillId="0" borderId="1" xfId="24" applyFont="1" applyBorder="1" applyAlignment="1" applyProtection="1">
      <alignment horizontal="center" vertical="center"/>
      <protection/>
    </xf>
    <xf numFmtId="0" fontId="9" fillId="0" borderId="0" xfId="24" applyFont="1" applyAlignment="1" applyProtection="1">
      <alignment horizontal="center" vertical="center"/>
      <protection/>
    </xf>
    <xf numFmtId="0" fontId="0" fillId="0" borderId="1" xfId="24" applyBorder="1" applyProtection="1">
      <alignment/>
      <protection/>
    </xf>
    <xf numFmtId="0" fontId="0" fillId="0" borderId="2" xfId="24" applyBorder="1" applyAlignment="1" applyProtection="1">
      <alignment horizontal="center"/>
      <protection/>
    </xf>
    <xf numFmtId="0" fontId="0" fillId="0" borderId="2" xfId="24" applyBorder="1" applyProtection="1">
      <alignment/>
      <protection/>
    </xf>
    <xf numFmtId="0" fontId="0" fillId="0" borderId="2" xfId="24" applyFill="1" applyBorder="1" applyProtection="1">
      <alignment/>
      <protection/>
    </xf>
    <xf numFmtId="0" fontId="0" fillId="0" borderId="3" xfId="24" applyFill="1" applyBorder="1" applyProtection="1">
      <alignment/>
      <protection/>
    </xf>
    <xf numFmtId="0" fontId="0" fillId="0" borderId="1" xfId="24" applyFill="1" applyBorder="1" applyProtection="1">
      <alignment/>
      <protection/>
    </xf>
    <xf numFmtId="0" fontId="0" fillId="0" borderId="41" xfId="24" applyBorder="1" applyProtection="1">
      <alignment/>
      <protection/>
    </xf>
    <xf numFmtId="0" fontId="0" fillId="0" borderId="1" xfId="24" applyFill="1" applyBorder="1" applyAlignment="1" applyProtection="1">
      <alignment horizontal="center"/>
      <protection/>
    </xf>
    <xf numFmtId="0" fontId="0" fillId="0" borderId="102" xfId="24" applyFill="1" applyBorder="1" applyProtection="1">
      <alignment/>
      <protection/>
    </xf>
    <xf numFmtId="0" fontId="0" fillId="0" borderId="102" xfId="24" applyFill="1" applyBorder="1" applyAlignment="1" applyProtection="1">
      <alignment horizontal="center"/>
      <protection/>
    </xf>
    <xf numFmtId="0" fontId="3" fillId="0" borderId="103" xfId="24" applyFont="1" applyFill="1" applyBorder="1" applyProtection="1">
      <alignment/>
      <protection/>
    </xf>
    <xf numFmtId="0" fontId="0" fillId="0" borderId="1" xfId="24" applyBorder="1" applyAlignment="1" applyProtection="1">
      <alignment horizontal="center"/>
      <protection/>
    </xf>
    <xf numFmtId="0" fontId="0" fillId="0" borderId="2" xfId="24" applyFill="1" applyBorder="1" applyAlignment="1" applyProtection="1">
      <alignment horizontal="center"/>
      <protection/>
    </xf>
    <xf numFmtId="0" fontId="3" fillId="0" borderId="104" xfId="24" applyFont="1" applyFill="1" applyBorder="1" applyAlignment="1" applyProtection="1">
      <alignment horizontal="center"/>
      <protection/>
    </xf>
    <xf numFmtId="0" fontId="0" fillId="0" borderId="3" xfId="24" applyFill="1" applyBorder="1" applyAlignment="1" applyProtection="1">
      <alignment horizontal="center"/>
      <protection/>
    </xf>
    <xf numFmtId="0" fontId="0" fillId="0" borderId="41" xfId="24" applyBorder="1" applyAlignment="1" applyProtection="1">
      <alignment horizontal="center"/>
      <protection/>
    </xf>
    <xf numFmtId="0" fontId="3" fillId="0" borderId="104" xfId="24" applyFont="1" applyFill="1" applyBorder="1" applyProtection="1">
      <alignment/>
      <protection/>
    </xf>
    <xf numFmtId="0" fontId="0" fillId="0" borderId="5" xfId="24" applyBorder="1" applyAlignment="1" applyProtection="1">
      <alignment horizontal="right"/>
      <protection/>
    </xf>
    <xf numFmtId="0" fontId="0" fillId="0" borderId="9" xfId="24" applyBorder="1" applyAlignment="1" applyProtection="1">
      <alignment horizontal="right"/>
      <protection/>
    </xf>
    <xf numFmtId="0" fontId="0" fillId="0" borderId="9" xfId="24" applyFill="1" applyBorder="1" applyAlignment="1" applyProtection="1">
      <alignment horizontal="right"/>
      <protection/>
    </xf>
    <xf numFmtId="0" fontId="0" fillId="0" borderId="10" xfId="24" applyFill="1" applyBorder="1" applyAlignment="1" applyProtection="1">
      <alignment horizontal="right"/>
      <protection/>
    </xf>
    <xf numFmtId="0" fontId="0" fillId="0" borderId="42" xfId="24" applyBorder="1" applyAlignment="1" applyProtection="1">
      <alignment horizontal="right"/>
      <protection/>
    </xf>
    <xf numFmtId="0" fontId="0" fillId="0" borderId="5" xfId="24" applyFill="1" applyBorder="1" applyAlignment="1" applyProtection="1">
      <alignment horizontal="center"/>
      <protection/>
    </xf>
    <xf numFmtId="0" fontId="0" fillId="0" borderId="105" xfId="24" applyFill="1" applyBorder="1" applyProtection="1">
      <alignment/>
      <protection/>
    </xf>
    <xf numFmtId="0" fontId="3" fillId="0" borderId="106" xfId="24" applyFont="1" applyFill="1" applyBorder="1" applyProtection="1">
      <alignment/>
      <protection/>
    </xf>
    <xf numFmtId="37" fontId="0" fillId="0" borderId="43" xfId="24" applyNumberFormat="1" applyBorder="1" applyProtection="1">
      <alignment/>
      <protection/>
    </xf>
    <xf numFmtId="177" fontId="0" fillId="0" borderId="0" xfId="24" applyNumberFormat="1" applyProtection="1">
      <alignment/>
      <protection/>
    </xf>
    <xf numFmtId="177" fontId="0" fillId="0" borderId="0" xfId="24" applyNumberFormat="1" applyFill="1" applyProtection="1">
      <alignment/>
      <protection/>
    </xf>
    <xf numFmtId="38" fontId="0" fillId="0" borderId="0" xfId="17" applyAlignment="1" applyProtection="1">
      <alignment/>
      <protection/>
    </xf>
    <xf numFmtId="38" fontId="0" fillId="0" borderId="0" xfId="17" applyFill="1" applyAlignment="1" applyProtection="1">
      <alignment/>
      <protection/>
    </xf>
    <xf numFmtId="40" fontId="0" fillId="0" borderId="0" xfId="17" applyNumberFormat="1" applyFill="1" applyAlignment="1" applyProtection="1">
      <alignment/>
      <protection/>
    </xf>
    <xf numFmtId="37" fontId="0" fillId="0" borderId="107" xfId="0" applyBorder="1" applyAlignment="1">
      <alignment/>
    </xf>
    <xf numFmtId="37" fontId="0" fillId="0" borderId="37" xfId="0" applyBorder="1" applyAlignment="1">
      <alignment/>
    </xf>
    <xf numFmtId="0" fontId="0" fillId="0" borderId="108" xfId="25" applyFont="1" applyBorder="1" applyAlignment="1">
      <alignment horizontal="center"/>
      <protection/>
    </xf>
    <xf numFmtId="0" fontId="0" fillId="0" borderId="3" xfId="25" applyFont="1" applyBorder="1" applyAlignment="1">
      <alignment horizontal="center"/>
      <protection/>
    </xf>
    <xf numFmtId="0" fontId="0" fillId="0" borderId="21" xfId="26" applyBorder="1">
      <alignment/>
      <protection/>
    </xf>
    <xf numFmtId="0" fontId="0" fillId="0" borderId="24" xfId="27" applyBorder="1">
      <alignment/>
      <protection/>
    </xf>
    <xf numFmtId="0" fontId="0" fillId="0" borderId="0" xfId="27" applyBorder="1">
      <alignment/>
      <protection/>
    </xf>
    <xf numFmtId="176" fontId="0" fillId="0" borderId="13" xfId="27" applyNumberFormat="1" applyBorder="1" applyProtection="1">
      <alignment/>
      <protection/>
    </xf>
    <xf numFmtId="37" fontId="0" fillId="0" borderId="109" xfId="27" applyNumberFormat="1" applyBorder="1" applyProtection="1">
      <alignment/>
      <protection/>
    </xf>
    <xf numFmtId="37" fontId="0" fillId="0" borderId="110" xfId="27" applyNumberFormat="1" applyBorder="1" applyProtection="1">
      <alignment/>
      <protection/>
    </xf>
    <xf numFmtId="37" fontId="0" fillId="0" borderId="111" xfId="27" applyNumberFormat="1" applyBorder="1" applyProtection="1">
      <alignment/>
      <protection/>
    </xf>
    <xf numFmtId="37" fontId="0" fillId="0" borderId="8" xfId="27" applyNumberFormat="1" applyBorder="1" applyProtection="1">
      <alignment/>
      <protection/>
    </xf>
    <xf numFmtId="37" fontId="0" fillId="0" borderId="112" xfId="27" applyNumberFormat="1" applyBorder="1" applyProtection="1">
      <alignment/>
      <protection/>
    </xf>
    <xf numFmtId="37" fontId="0" fillId="0" borderId="98" xfId="27" applyNumberFormat="1" applyBorder="1" applyProtection="1">
      <alignment/>
      <protection/>
    </xf>
    <xf numFmtId="37" fontId="0" fillId="0" borderId="113" xfId="27" applyNumberFormat="1" applyBorder="1" applyProtection="1">
      <alignment/>
      <protection/>
    </xf>
    <xf numFmtId="37" fontId="0" fillId="0" borderId="114" xfId="27" applyNumberFormat="1" applyBorder="1" applyProtection="1">
      <alignment/>
      <protection/>
    </xf>
    <xf numFmtId="37" fontId="0" fillId="0" borderId="115" xfId="27" applyNumberFormat="1" applyBorder="1" applyProtection="1">
      <alignment/>
      <protection/>
    </xf>
    <xf numFmtId="37" fontId="0" fillId="0" borderId="22" xfId="27" applyNumberFormat="1" applyBorder="1" applyProtection="1">
      <alignment/>
      <protection/>
    </xf>
    <xf numFmtId="0" fontId="0" fillId="0" borderId="3" xfId="25" applyBorder="1">
      <alignment/>
      <protection/>
    </xf>
    <xf numFmtId="176" fontId="0" fillId="0" borderId="10" xfId="25" applyNumberFormat="1" applyBorder="1" applyProtection="1">
      <alignment/>
      <protection/>
    </xf>
    <xf numFmtId="37" fontId="0" fillId="0" borderId="7" xfId="25" applyNumberFormat="1" applyBorder="1" applyProtection="1">
      <alignment/>
      <protection/>
    </xf>
    <xf numFmtId="37" fontId="0" fillId="0" borderId="16" xfId="25" applyNumberFormat="1" applyBorder="1" applyProtection="1">
      <alignment/>
      <protection/>
    </xf>
    <xf numFmtId="37" fontId="0" fillId="0" borderId="66" xfId="25" applyNumberFormat="1" applyBorder="1" applyProtection="1">
      <alignment/>
      <protection/>
    </xf>
    <xf numFmtId="0" fontId="0" fillId="0" borderId="0" xfId="25" applyBorder="1" applyAlignment="1">
      <alignment horizontal="center"/>
      <protection/>
    </xf>
    <xf numFmtId="0" fontId="0" fillId="0" borderId="32" xfId="25" applyBorder="1">
      <alignment/>
      <protection/>
    </xf>
    <xf numFmtId="0" fontId="0" fillId="0" borderId="32" xfId="25" applyFont="1" applyBorder="1" applyAlignment="1">
      <alignment horizontal="center"/>
      <protection/>
    </xf>
    <xf numFmtId="176" fontId="0" fillId="0" borderId="33" xfId="25" applyNumberFormat="1" applyBorder="1" applyProtection="1">
      <alignment/>
      <protection/>
    </xf>
    <xf numFmtId="37" fontId="0" fillId="0" borderId="35" xfId="25" applyNumberFormat="1" applyBorder="1" applyProtection="1">
      <alignment/>
      <protection/>
    </xf>
    <xf numFmtId="37" fontId="0" fillId="0" borderId="34" xfId="25" applyNumberFormat="1" applyBorder="1" applyProtection="1">
      <alignment/>
      <protection/>
    </xf>
    <xf numFmtId="37" fontId="0" fillId="0" borderId="116" xfId="25" applyNumberFormat="1" applyBorder="1" applyProtection="1">
      <alignment/>
      <protection/>
    </xf>
    <xf numFmtId="192" fontId="0" fillId="0" borderId="23" xfId="0" applyNumberFormat="1" applyBorder="1" applyAlignment="1">
      <alignment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6" xfId="0" applyNumberFormat="1" applyFill="1" applyBorder="1" applyAlignment="1" applyProtection="1">
      <alignment horizontal="center"/>
      <protection/>
    </xf>
    <xf numFmtId="37" fontId="0" fillId="0" borderId="0" xfId="0" applyFill="1" applyAlignment="1">
      <alignment horizontal="center"/>
    </xf>
    <xf numFmtId="37" fontId="0" fillId="0" borderId="0" xfId="0" applyFill="1" applyBorder="1" applyAlignment="1">
      <alignment/>
    </xf>
    <xf numFmtId="37" fontId="0" fillId="0" borderId="0" xfId="0" applyFill="1" applyBorder="1" applyAlignment="1">
      <alignment horizontal="center"/>
    </xf>
    <xf numFmtId="37" fontId="0" fillId="0" borderId="88" xfId="0" applyFill="1" applyBorder="1" applyAlignment="1">
      <alignment/>
    </xf>
    <xf numFmtId="37" fontId="0" fillId="0" borderId="22" xfId="0" applyFill="1" applyBorder="1" applyAlignment="1">
      <alignment horizontal="center"/>
    </xf>
    <xf numFmtId="37" fontId="0" fillId="0" borderId="22" xfId="0" applyFill="1" applyBorder="1" applyAlignment="1">
      <alignment/>
    </xf>
    <xf numFmtId="37" fontId="0" fillId="0" borderId="21" xfId="0" applyFill="1" applyBorder="1" applyAlignment="1">
      <alignment/>
    </xf>
    <xf numFmtId="37" fontId="0" fillId="0" borderId="2" xfId="0" applyFill="1" applyBorder="1" applyAlignment="1">
      <alignment/>
    </xf>
    <xf numFmtId="37" fontId="0" fillId="0" borderId="2" xfId="0" applyFill="1" applyBorder="1" applyAlignment="1">
      <alignment horizontal="center"/>
    </xf>
    <xf numFmtId="37" fontId="0" fillId="0" borderId="15" xfId="0" applyFill="1" applyBorder="1" applyAlignment="1">
      <alignment horizontal="center"/>
    </xf>
    <xf numFmtId="37" fontId="0" fillId="0" borderId="9" xfId="0" applyFill="1" applyBorder="1" applyAlignment="1">
      <alignment/>
    </xf>
    <xf numFmtId="37" fontId="0" fillId="0" borderId="9" xfId="0" applyFill="1" applyBorder="1" applyAlignment="1">
      <alignment horizontal="right"/>
    </xf>
    <xf numFmtId="37" fontId="0" fillId="0" borderId="9" xfId="0" applyFill="1" applyBorder="1" applyAlignment="1">
      <alignment horizontal="center"/>
    </xf>
    <xf numFmtId="37" fontId="0" fillId="0" borderId="6" xfId="0" applyFill="1" applyBorder="1" applyAlignment="1" applyProtection="1">
      <alignment/>
      <protection/>
    </xf>
    <xf numFmtId="37" fontId="0" fillId="0" borderId="6" xfId="0" applyNumberFormat="1" applyFill="1" applyBorder="1" applyAlignment="1" applyProtection="1">
      <alignment/>
      <protection/>
    </xf>
    <xf numFmtId="0" fontId="0" fillId="0" borderId="23" xfId="25" applyBorder="1">
      <alignment/>
      <protection/>
    </xf>
    <xf numFmtId="0" fontId="0" fillId="0" borderId="30" xfId="25" applyBorder="1">
      <alignment/>
      <protection/>
    </xf>
    <xf numFmtId="0" fontId="0" fillId="0" borderId="117" xfId="25" applyBorder="1">
      <alignment/>
      <protection/>
    </xf>
    <xf numFmtId="193" fontId="0" fillId="0" borderId="0" xfId="0" applyNumberFormat="1" applyAlignment="1">
      <alignment/>
    </xf>
    <xf numFmtId="37" fontId="0" fillId="0" borderId="5" xfId="26" applyNumberFormat="1" applyBorder="1" applyProtection="1">
      <alignment/>
      <protection/>
    </xf>
    <xf numFmtId="37" fontId="0" fillId="0" borderId="9" xfId="26" applyNumberFormat="1" applyBorder="1" applyProtection="1">
      <alignment/>
      <protection/>
    </xf>
    <xf numFmtId="37" fontId="0" fillId="0" borderId="10" xfId="26" applyNumberFormat="1" applyBorder="1" applyProtection="1">
      <alignment/>
      <protection/>
    </xf>
    <xf numFmtId="37" fontId="0" fillId="0" borderId="11" xfId="26" applyNumberFormat="1" applyBorder="1" applyProtection="1">
      <alignment/>
      <protection/>
    </xf>
    <xf numFmtId="0" fontId="0" fillId="0" borderId="32" xfId="26" applyBorder="1">
      <alignment/>
      <protection/>
    </xf>
    <xf numFmtId="0" fontId="0" fillId="0" borderId="33" xfId="26" applyBorder="1">
      <alignment/>
      <protection/>
    </xf>
    <xf numFmtId="37" fontId="0" fillId="0" borderId="34" xfId="26" applyNumberFormat="1" applyBorder="1" applyProtection="1">
      <alignment/>
      <protection/>
    </xf>
    <xf numFmtId="37" fontId="0" fillId="0" borderId="35" xfId="26" applyNumberFormat="1" applyBorder="1" applyProtection="1">
      <alignment/>
      <protection/>
    </xf>
    <xf numFmtId="37" fontId="0" fillId="0" borderId="32" xfId="26" applyNumberFormat="1" applyBorder="1" applyProtection="1">
      <alignment/>
      <protection/>
    </xf>
    <xf numFmtId="37" fontId="0" fillId="0" borderId="33" xfId="26" applyNumberFormat="1" applyBorder="1" applyProtection="1">
      <alignment/>
      <protection/>
    </xf>
    <xf numFmtId="37" fontId="0" fillId="0" borderId="72" xfId="27" applyNumberFormat="1" applyBorder="1" applyAlignment="1" applyProtection="1">
      <alignment vertical="center"/>
      <protection/>
    </xf>
    <xf numFmtId="37" fontId="0" fillId="0" borderId="79" xfId="27" applyNumberFormat="1" applyBorder="1" applyAlignment="1" applyProtection="1">
      <alignment vertical="center"/>
      <protection/>
    </xf>
    <xf numFmtId="37" fontId="0" fillId="0" borderId="80" xfId="27" applyNumberFormat="1" applyBorder="1" applyAlignment="1" applyProtection="1">
      <alignment vertical="center"/>
      <protection/>
    </xf>
    <xf numFmtId="37" fontId="0" fillId="0" borderId="114" xfId="27" applyNumberFormat="1" applyBorder="1" applyAlignment="1" applyProtection="1">
      <alignment vertical="center"/>
      <protection/>
    </xf>
    <xf numFmtId="37" fontId="0" fillId="0" borderId="81" xfId="27" applyNumberFormat="1" applyBorder="1" applyAlignment="1" applyProtection="1">
      <alignment vertical="center"/>
      <protection/>
    </xf>
    <xf numFmtId="37" fontId="0" fillId="0" borderId="82" xfId="27" applyNumberFormat="1" applyBorder="1" applyAlignment="1" applyProtection="1">
      <alignment vertical="center"/>
      <protection/>
    </xf>
    <xf numFmtId="0" fontId="0" fillId="0" borderId="118" xfId="25" applyBorder="1">
      <alignment/>
      <protection/>
    </xf>
    <xf numFmtId="0" fontId="0" fillId="0" borderId="119" xfId="25" applyBorder="1">
      <alignment/>
      <protection/>
    </xf>
    <xf numFmtId="0" fontId="0" fillId="0" borderId="119" xfId="25" applyBorder="1" applyAlignment="1">
      <alignment horizontal="center"/>
      <protection/>
    </xf>
    <xf numFmtId="176" fontId="0" fillId="0" borderId="120" xfId="25" applyNumberFormat="1" applyBorder="1" applyProtection="1">
      <alignment/>
      <protection/>
    </xf>
    <xf numFmtId="37" fontId="0" fillId="0" borderId="121" xfId="25" applyNumberFormat="1" applyBorder="1" applyProtection="1">
      <alignment/>
      <protection/>
    </xf>
    <xf numFmtId="37" fontId="0" fillId="0" borderId="122" xfId="25" applyNumberFormat="1" applyBorder="1" applyProtection="1">
      <alignment/>
      <protection/>
    </xf>
    <xf numFmtId="37" fontId="0" fillId="0" borderId="123" xfId="25" applyNumberFormat="1" applyBorder="1" applyProtection="1">
      <alignment/>
      <protection/>
    </xf>
    <xf numFmtId="0" fontId="0" fillId="0" borderId="124" xfId="25" applyBorder="1" applyAlignment="1">
      <alignment vertical="center"/>
      <protection/>
    </xf>
    <xf numFmtId="0" fontId="0" fillId="0" borderId="125" xfId="25" applyBorder="1" applyAlignment="1">
      <alignment vertical="center"/>
      <protection/>
    </xf>
    <xf numFmtId="0" fontId="0" fillId="0" borderId="126" xfId="25" applyBorder="1" applyAlignment="1">
      <alignment vertical="center"/>
      <protection/>
    </xf>
    <xf numFmtId="0" fontId="0" fillId="0" borderId="0" xfId="24" applyFill="1" applyBorder="1" applyProtection="1">
      <alignment/>
      <protection/>
    </xf>
    <xf numFmtId="0" fontId="7" fillId="0" borderId="0" xfId="24" applyFont="1" applyFill="1" applyBorder="1" applyAlignment="1" applyProtection="1">
      <alignment horizontal="center"/>
      <protection/>
    </xf>
    <xf numFmtId="0" fontId="0" fillId="0" borderId="13" xfId="24" applyFill="1" applyBorder="1" applyAlignment="1" applyProtection="1">
      <alignment horizontal="right"/>
      <protection/>
    </xf>
    <xf numFmtId="39" fontId="0" fillId="0" borderId="17" xfId="24" applyNumberFormat="1" applyFill="1" applyBorder="1" applyProtection="1">
      <alignment/>
      <protection/>
    </xf>
    <xf numFmtId="0" fontId="0" fillId="0" borderId="21" xfId="24" applyFill="1" applyBorder="1" applyProtection="1">
      <alignment/>
      <protection/>
    </xf>
    <xf numFmtId="0" fontId="0" fillId="0" borderId="30" xfId="24" applyFill="1" applyBorder="1" applyProtection="1">
      <alignment/>
      <protection/>
    </xf>
    <xf numFmtId="0" fontId="0" fillId="0" borderId="2" xfId="24" applyFont="1" applyFill="1" applyBorder="1" applyAlignment="1" applyProtection="1">
      <alignment horizontal="center"/>
      <protection/>
    </xf>
    <xf numFmtId="2" fontId="0" fillId="0" borderId="127" xfId="24" applyNumberFormat="1" applyFill="1" applyBorder="1" applyAlignment="1" applyProtection="1">
      <alignment vertical="center"/>
      <protection/>
    </xf>
    <xf numFmtId="2" fontId="0" fillId="0" borderId="128" xfId="24" applyNumberFormat="1" applyFill="1" applyBorder="1" applyAlignment="1" applyProtection="1">
      <alignment vertical="center"/>
      <protection/>
    </xf>
    <xf numFmtId="178" fontId="0" fillId="0" borderId="128" xfId="24" applyNumberFormat="1" applyFill="1" applyBorder="1" applyAlignment="1" applyProtection="1">
      <alignment vertical="center"/>
      <protection/>
    </xf>
    <xf numFmtId="40" fontId="0" fillId="0" borderId="128" xfId="17" applyNumberFormat="1" applyFill="1" applyBorder="1" applyAlignment="1" applyProtection="1">
      <alignment vertical="center"/>
      <protection/>
    </xf>
    <xf numFmtId="38" fontId="0" fillId="0" borderId="128" xfId="17" applyFill="1" applyBorder="1" applyAlignment="1" applyProtection="1">
      <alignment vertical="center"/>
      <protection/>
    </xf>
    <xf numFmtId="2" fontId="0" fillId="0" borderId="129" xfId="24" applyNumberFormat="1" applyFill="1" applyBorder="1" applyAlignment="1" applyProtection="1">
      <alignment vertical="center"/>
      <protection/>
    </xf>
    <xf numFmtId="2" fontId="0" fillId="0" borderId="130" xfId="24" applyNumberFormat="1" applyFill="1" applyBorder="1" applyAlignment="1" applyProtection="1">
      <alignment vertical="center"/>
      <protection/>
    </xf>
    <xf numFmtId="2" fontId="0" fillId="0" borderId="131" xfId="24" applyNumberFormat="1" applyFill="1" applyBorder="1" applyAlignment="1" applyProtection="1">
      <alignment vertical="center"/>
      <protection/>
    </xf>
    <xf numFmtId="37" fontId="0" fillId="0" borderId="101" xfId="24" applyNumberFormat="1" applyFill="1" applyBorder="1" applyAlignment="1" applyProtection="1">
      <alignment vertical="center"/>
      <protection/>
    </xf>
    <xf numFmtId="39" fontId="0" fillId="0" borderId="132" xfId="24" applyNumberFormat="1" applyFill="1" applyBorder="1" applyAlignment="1" applyProtection="1">
      <alignment vertical="center"/>
      <protection/>
    </xf>
    <xf numFmtId="39" fontId="0" fillId="0" borderId="133" xfId="24" applyNumberFormat="1" applyFill="1" applyBorder="1" applyAlignment="1" applyProtection="1">
      <alignment vertical="center"/>
      <protection/>
    </xf>
    <xf numFmtId="39" fontId="0" fillId="0" borderId="134" xfId="24" applyNumberFormat="1" applyFill="1" applyBorder="1" applyAlignment="1" applyProtection="1">
      <alignment vertical="center"/>
      <protection/>
    </xf>
    <xf numFmtId="39" fontId="0" fillId="0" borderId="130" xfId="24" applyNumberFormat="1" applyFill="1" applyBorder="1" applyAlignment="1" applyProtection="1">
      <alignment vertical="center"/>
      <protection/>
    </xf>
    <xf numFmtId="37" fontId="0" fillId="0" borderId="14" xfId="25" applyNumberFormat="1" applyBorder="1" applyAlignment="1" applyProtection="1">
      <alignment/>
      <protection/>
    </xf>
    <xf numFmtId="37" fontId="0" fillId="0" borderId="15" xfId="25" applyNumberFormat="1" applyBorder="1" applyAlignment="1" applyProtection="1">
      <alignment/>
      <protection/>
    </xf>
    <xf numFmtId="37" fontId="0" fillId="0" borderId="19" xfId="25" applyNumberFormat="1" applyBorder="1" applyAlignment="1" applyProtection="1">
      <alignment/>
      <protection/>
    </xf>
    <xf numFmtId="37" fontId="0" fillId="0" borderId="16" xfId="25" applyNumberFormat="1" applyBorder="1" applyAlignment="1" applyProtection="1">
      <alignment/>
      <protection/>
    </xf>
    <xf numFmtId="37" fontId="0" fillId="0" borderId="34" xfId="25" applyNumberFormat="1" applyBorder="1" applyAlignment="1" applyProtection="1">
      <alignment/>
      <protection/>
    </xf>
    <xf numFmtId="37" fontId="0" fillId="0" borderId="8" xfId="25" applyNumberFormat="1" applyBorder="1" applyAlignment="1" applyProtection="1">
      <alignment/>
      <protection/>
    </xf>
    <xf numFmtId="37" fontId="0" fillId="0" borderId="122" xfId="25" applyNumberFormat="1" applyBorder="1" applyAlignment="1" applyProtection="1">
      <alignment/>
      <protection/>
    </xf>
    <xf numFmtId="37" fontId="0" fillId="0" borderId="44" xfId="25" applyNumberFormat="1" applyBorder="1" applyAlignment="1" applyProtection="1">
      <alignment/>
      <protection/>
    </xf>
    <xf numFmtId="37" fontId="0" fillId="0" borderId="126" xfId="25" applyNumberFormat="1" applyBorder="1" applyAlignment="1" applyProtection="1">
      <alignment/>
      <protection/>
    </xf>
    <xf numFmtId="37" fontId="0" fillId="0" borderId="135" xfId="25" applyNumberFormat="1" applyBorder="1" applyAlignment="1" applyProtection="1">
      <alignment/>
      <protection/>
    </xf>
    <xf numFmtId="37" fontId="0" fillId="0" borderId="136" xfId="25" applyNumberFormat="1" applyBorder="1" applyAlignment="1" applyProtection="1">
      <alignment/>
      <protection/>
    </xf>
    <xf numFmtId="37" fontId="0" fillId="0" borderId="137" xfId="25" applyNumberFormat="1" applyBorder="1" applyAlignment="1" applyProtection="1">
      <alignment/>
      <protection/>
    </xf>
    <xf numFmtId="37" fontId="0" fillId="0" borderId="138" xfId="25" applyNumberFormat="1" applyBorder="1" applyAlignment="1" applyProtection="1">
      <alignment/>
      <protection/>
    </xf>
    <xf numFmtId="37" fontId="0" fillId="0" borderId="124" xfId="25" applyNumberFormat="1" applyBorder="1" applyAlignment="1" applyProtection="1">
      <alignment/>
      <protection/>
    </xf>
    <xf numFmtId="37" fontId="0" fillId="0" borderId="139" xfId="25" applyNumberFormat="1" applyBorder="1" applyAlignment="1" applyProtection="1">
      <alignment/>
      <protection/>
    </xf>
    <xf numFmtId="37" fontId="0" fillId="0" borderId="140" xfId="25" applyNumberFormat="1" applyBorder="1" applyAlignment="1" applyProtection="1">
      <alignment/>
      <protection/>
    </xf>
    <xf numFmtId="0" fontId="13" fillId="0" borderId="81" xfId="24" applyFont="1" applyBorder="1" applyAlignment="1">
      <alignment horizontal="center" vertical="center" wrapText="1"/>
      <protection/>
    </xf>
    <xf numFmtId="39" fontId="0" fillId="0" borderId="6" xfId="24" applyNumberFormat="1" applyFont="1" applyFill="1" applyBorder="1" applyAlignment="1" applyProtection="1">
      <alignment horizontal="center"/>
      <protection/>
    </xf>
    <xf numFmtId="39" fontId="0" fillId="0" borderId="6" xfId="24" applyNumberFormat="1" applyFill="1" applyBorder="1" applyAlignment="1" applyProtection="1">
      <alignment horizontal="center"/>
      <protection/>
    </xf>
    <xf numFmtId="192" fontId="0" fillId="0" borderId="115" xfId="0" applyNumberFormat="1" applyBorder="1" applyAlignment="1" applyProtection="1">
      <alignment shrinkToFit="1"/>
      <protection/>
    </xf>
    <xf numFmtId="192" fontId="0" fillId="0" borderId="27" xfId="0" applyNumberFormat="1" applyBorder="1" applyAlignment="1" applyProtection="1">
      <alignment shrinkToFit="1"/>
      <protection/>
    </xf>
    <xf numFmtId="0" fontId="0" fillId="0" borderId="2" xfId="24" applyFont="1" applyFill="1" applyBorder="1" applyAlignment="1" applyProtection="1">
      <alignment/>
      <protection/>
    </xf>
    <xf numFmtId="0" fontId="0" fillId="0" borderId="9" xfId="24" applyFont="1" applyFill="1" applyBorder="1" applyAlignment="1" applyProtection="1">
      <alignment horizontal="center" shrinkToFit="1"/>
      <protection/>
    </xf>
    <xf numFmtId="0" fontId="0" fillId="0" borderId="2" xfId="24" applyFont="1" applyFill="1" applyBorder="1" applyAlignment="1" applyProtection="1">
      <alignment horizontal="center"/>
      <protection/>
    </xf>
    <xf numFmtId="0" fontId="0" fillId="0" borderId="9" xfId="24" applyFont="1" applyBorder="1" applyAlignment="1" applyProtection="1">
      <alignment horizontal="right"/>
      <protection/>
    </xf>
    <xf numFmtId="0" fontId="0" fillId="0" borderId="1" xfId="24" applyFont="1" applyFill="1" applyBorder="1" applyAlignment="1" applyProtection="1">
      <alignment horizontal="center"/>
      <protection/>
    </xf>
    <xf numFmtId="37" fontId="0" fillId="0" borderId="0" xfId="23">
      <alignment/>
      <protection/>
    </xf>
    <xf numFmtId="37" fontId="0" fillId="0" borderId="13" xfId="23" applyBorder="1">
      <alignment/>
      <protection/>
    </xf>
    <xf numFmtId="37" fontId="0" fillId="0" borderId="13" xfId="23" applyBorder="1" applyAlignment="1">
      <alignment horizontal="right"/>
      <protection/>
    </xf>
    <xf numFmtId="37" fontId="0" fillId="0" borderId="13" xfId="23" applyBorder="1" applyAlignment="1">
      <alignment horizontal="center"/>
      <protection/>
    </xf>
    <xf numFmtId="37" fontId="0" fillId="0" borderId="1" xfId="23" applyBorder="1">
      <alignment/>
      <protection/>
    </xf>
    <xf numFmtId="37" fontId="0" fillId="0" borderId="31" xfId="23" applyBorder="1">
      <alignment/>
      <protection/>
    </xf>
    <xf numFmtId="37" fontId="0" fillId="0" borderId="23" xfId="23" applyBorder="1">
      <alignment/>
      <protection/>
    </xf>
    <xf numFmtId="37" fontId="0" fillId="0" borderId="2" xfId="23" applyBorder="1">
      <alignment/>
      <protection/>
    </xf>
    <xf numFmtId="37" fontId="0" fillId="0" borderId="30" xfId="23" applyBorder="1">
      <alignment/>
      <protection/>
    </xf>
    <xf numFmtId="37" fontId="0" fillId="0" borderId="32" xfId="23" applyBorder="1">
      <alignment/>
      <protection/>
    </xf>
    <xf numFmtId="37" fontId="0" fillId="0" borderId="4" xfId="23" applyBorder="1">
      <alignment/>
      <protection/>
    </xf>
    <xf numFmtId="37" fontId="0" fillId="0" borderId="3" xfId="23" applyBorder="1">
      <alignment/>
      <protection/>
    </xf>
    <xf numFmtId="37" fontId="0" fillId="0" borderId="32" xfId="23" applyFont="1" applyBorder="1" applyAlignment="1">
      <alignment horizontal="center"/>
      <protection/>
    </xf>
    <xf numFmtId="37" fontId="0" fillId="0" borderId="4" xfId="23" applyBorder="1" applyAlignment="1">
      <alignment horizontal="center"/>
      <protection/>
    </xf>
    <xf numFmtId="37" fontId="0" fillId="0" borderId="2" xfId="23" applyBorder="1" applyAlignment="1">
      <alignment horizontal="center"/>
      <protection/>
    </xf>
    <xf numFmtId="37" fontId="0" fillId="0" borderId="5" xfId="23" applyBorder="1">
      <alignment/>
      <protection/>
    </xf>
    <xf numFmtId="37" fontId="0" fillId="0" borderId="33" xfId="23" applyBorder="1">
      <alignment/>
      <protection/>
    </xf>
    <xf numFmtId="37" fontId="0" fillId="0" borderId="11" xfId="23" applyBorder="1">
      <alignment/>
      <protection/>
    </xf>
    <xf numFmtId="176" fontId="0" fillId="0" borderId="9" xfId="23" applyNumberFormat="1" applyBorder="1" applyProtection="1">
      <alignment/>
      <protection/>
    </xf>
    <xf numFmtId="176" fontId="0" fillId="0" borderId="10" xfId="23" applyNumberFormat="1" applyBorder="1" applyProtection="1">
      <alignment/>
      <protection/>
    </xf>
    <xf numFmtId="37" fontId="0" fillId="0" borderId="2" xfId="23" applyNumberFormat="1" applyBorder="1" applyProtection="1">
      <alignment/>
      <protection/>
    </xf>
    <xf numFmtId="37" fontId="0" fillId="0" borderId="17" xfId="23" applyBorder="1" applyAlignment="1">
      <alignment horizontal="center"/>
      <protection/>
    </xf>
    <xf numFmtId="37" fontId="0" fillId="0" borderId="35" xfId="23" applyBorder="1">
      <alignment/>
      <protection/>
    </xf>
    <xf numFmtId="37" fontId="0" fillId="0" borderId="18" xfId="23" applyNumberFormat="1" applyBorder="1" applyProtection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12" xfId="23" applyBorder="1">
      <alignment/>
      <protection/>
    </xf>
    <xf numFmtId="37" fontId="0" fillId="0" borderId="7" xfId="23" applyNumberFormat="1" applyBorder="1" applyProtection="1">
      <alignment/>
      <protection/>
    </xf>
    <xf numFmtId="37" fontId="0" fillId="0" borderId="8" xfId="23" applyBorder="1">
      <alignment/>
      <protection/>
    </xf>
    <xf numFmtId="37" fontId="0" fillId="0" borderId="8" xfId="23" applyBorder="1" applyAlignment="1">
      <alignment horizontal="center"/>
      <protection/>
    </xf>
    <xf numFmtId="37" fontId="0" fillId="0" borderId="34" xfId="23" applyBorder="1">
      <alignment/>
      <protection/>
    </xf>
    <xf numFmtId="37" fontId="0" fillId="0" borderId="19" xfId="23" applyNumberFormat="1" applyBorder="1" applyProtection="1">
      <alignment/>
      <protection/>
    </xf>
    <xf numFmtId="37" fontId="0" fillId="0" borderId="15" xfId="23" applyNumberFormat="1" applyBorder="1" applyProtection="1">
      <alignment/>
      <protection/>
    </xf>
    <xf numFmtId="37" fontId="0" fillId="0" borderId="14" xfId="23" applyBorder="1">
      <alignment/>
      <protection/>
    </xf>
    <xf numFmtId="37" fontId="0" fillId="0" borderId="16" xfId="23" applyNumberFormat="1" applyBorder="1" applyProtection="1">
      <alignment/>
      <protection/>
    </xf>
    <xf numFmtId="37" fontId="0" fillId="0" borderId="0" xfId="23" applyFont="1">
      <alignment/>
      <protection/>
    </xf>
    <xf numFmtId="37" fontId="11" fillId="0" borderId="0" xfId="23" applyFont="1" applyAlignment="1">
      <alignment vertical="center"/>
      <protection/>
    </xf>
    <xf numFmtId="37" fontId="0" fillId="0" borderId="8" xfId="23" applyFont="1" applyBorder="1">
      <alignment/>
      <protection/>
    </xf>
    <xf numFmtId="37" fontId="0" fillId="0" borderId="1" xfId="23" applyNumberFormat="1" applyBorder="1" applyProtection="1">
      <alignment/>
      <protection/>
    </xf>
    <xf numFmtId="37" fontId="0" fillId="0" borderId="3" xfId="23" applyNumberFormat="1" applyBorder="1" applyProtection="1">
      <alignment/>
      <protection/>
    </xf>
    <xf numFmtId="37" fontId="0" fillId="0" borderId="76" xfId="23" applyNumberFormat="1" applyBorder="1" applyProtection="1">
      <alignment/>
      <protection/>
    </xf>
    <xf numFmtId="37" fontId="0" fillId="0" borderId="73" xfId="23" applyNumberFormat="1" applyBorder="1" applyProtection="1">
      <alignment/>
      <protection/>
    </xf>
    <xf numFmtId="37" fontId="0" fillId="0" borderId="78" xfId="23" applyBorder="1">
      <alignment/>
      <protection/>
    </xf>
    <xf numFmtId="0" fontId="0" fillId="0" borderId="0" xfId="21">
      <alignment/>
      <protection/>
    </xf>
    <xf numFmtId="0" fontId="0" fillId="0" borderId="8" xfId="21" applyBorder="1">
      <alignment/>
      <protection/>
    </xf>
    <xf numFmtId="37" fontId="0" fillId="0" borderId="19" xfId="23" applyBorder="1">
      <alignment/>
      <protection/>
    </xf>
    <xf numFmtId="37" fontId="0" fillId="0" borderId="6" xfId="23" applyNumberFormat="1" applyFill="1" applyBorder="1" applyProtection="1">
      <alignment/>
      <protection/>
    </xf>
    <xf numFmtId="37" fontId="0" fillId="0" borderId="4" xfId="23" applyNumberFormat="1" applyBorder="1" applyProtection="1">
      <alignment/>
      <protection/>
    </xf>
    <xf numFmtId="37" fontId="0" fillId="0" borderId="17" xfId="23" applyBorder="1">
      <alignment/>
      <protection/>
    </xf>
    <xf numFmtId="37" fontId="0" fillId="0" borderId="0" xfId="23" applyNumberFormat="1" applyProtection="1">
      <alignment/>
      <protection/>
    </xf>
    <xf numFmtId="37" fontId="0" fillId="0" borderId="18" xfId="23" applyBorder="1">
      <alignment/>
      <protection/>
    </xf>
    <xf numFmtId="37" fontId="0" fillId="0" borderId="0" xfId="23" applyAlignment="1">
      <alignment horizontal="right"/>
      <protection/>
    </xf>
    <xf numFmtId="37" fontId="0" fillId="0" borderId="0" xfId="23" applyAlignment="1">
      <alignment horizontal="center"/>
      <protection/>
    </xf>
    <xf numFmtId="176" fontId="0" fillId="0" borderId="11" xfId="23" applyNumberFormat="1" applyBorder="1" applyProtection="1">
      <alignment/>
      <protection/>
    </xf>
    <xf numFmtId="37" fontId="0" fillId="0" borderId="77" xfId="23" applyNumberFormat="1" applyBorder="1" applyProtection="1">
      <alignment/>
      <protection/>
    </xf>
    <xf numFmtId="37" fontId="0" fillId="0" borderId="4" xfId="23" applyFont="1" applyBorder="1" applyAlignment="1">
      <alignment horizontal="center"/>
      <protection/>
    </xf>
    <xf numFmtId="37" fontId="0" fillId="0" borderId="2" xfId="23" applyFont="1" applyBorder="1" applyAlignment="1">
      <alignment horizontal="center"/>
      <protection/>
    </xf>
    <xf numFmtId="37" fontId="0" fillId="0" borderId="0" xfId="23" applyBorder="1">
      <alignment/>
      <protection/>
    </xf>
    <xf numFmtId="37" fontId="0" fillId="0" borderId="0" xfId="23" applyBorder="1" applyAlignment="1">
      <alignment horizontal="center"/>
      <protection/>
    </xf>
    <xf numFmtId="37" fontId="0" fillId="0" borderId="3" xfId="23" applyBorder="1" applyAlignment="1">
      <alignment horizontal="center"/>
      <protection/>
    </xf>
    <xf numFmtId="37" fontId="0" fillId="0" borderId="1" xfId="23" applyFont="1" applyBorder="1" applyAlignment="1">
      <alignment horizontal="center"/>
      <protection/>
    </xf>
    <xf numFmtId="37" fontId="0" fillId="0" borderId="1" xfId="23" applyFont="1" applyBorder="1">
      <alignment/>
      <protection/>
    </xf>
    <xf numFmtId="37" fontId="0" fillId="0" borderId="0" xfId="23" applyFont="1" applyBorder="1">
      <alignment/>
      <protection/>
    </xf>
    <xf numFmtId="37" fontId="7" fillId="0" borderId="8" xfId="23" applyFont="1" applyBorder="1">
      <alignment/>
      <protection/>
    </xf>
    <xf numFmtId="37" fontId="8" fillId="0" borderId="8" xfId="23" applyFont="1" applyBorder="1">
      <alignment/>
      <protection/>
    </xf>
    <xf numFmtId="37" fontId="7" fillId="0" borderId="0" xfId="23" applyFont="1">
      <alignment/>
      <protection/>
    </xf>
    <xf numFmtId="37" fontId="0" fillId="0" borderId="114" xfId="23" applyFont="1" applyBorder="1">
      <alignment/>
      <protection/>
    </xf>
    <xf numFmtId="37" fontId="0" fillId="0" borderId="141" xfId="23" applyBorder="1">
      <alignment/>
      <protection/>
    </xf>
    <xf numFmtId="37" fontId="0" fillId="0" borderId="83" xfId="23" applyNumberFormat="1" applyBorder="1" applyProtection="1">
      <alignment/>
      <protection/>
    </xf>
    <xf numFmtId="37" fontId="0" fillId="0" borderId="83" xfId="23" applyBorder="1">
      <alignment/>
      <protection/>
    </xf>
    <xf numFmtId="37" fontId="0" fillId="0" borderId="27" xfId="23" applyNumberFormat="1" applyBorder="1" applyProtection="1">
      <alignment/>
      <protection/>
    </xf>
    <xf numFmtId="37" fontId="0" fillId="0" borderId="28" xfId="23" applyNumberFormat="1" applyBorder="1" applyProtection="1">
      <alignment/>
      <protection/>
    </xf>
    <xf numFmtId="37" fontId="0" fillId="0" borderId="84" xfId="23" applyBorder="1">
      <alignment/>
      <protection/>
    </xf>
    <xf numFmtId="38" fontId="14" fillId="0" borderId="0" xfId="22" applyNumberFormat="1" applyFont="1">
      <alignment/>
      <protection/>
    </xf>
    <xf numFmtId="0" fontId="0" fillId="0" borderId="13" xfId="21" applyBorder="1">
      <alignment/>
      <protection/>
    </xf>
    <xf numFmtId="37" fontId="0" fillId="0" borderId="0" xfId="23" applyFont="1" applyFill="1" applyAlignment="1">
      <alignment/>
      <protection/>
    </xf>
    <xf numFmtId="37" fontId="0" fillId="0" borderId="8" xfId="23" applyFont="1" applyFill="1" applyBorder="1">
      <alignment/>
      <protection/>
    </xf>
    <xf numFmtId="0" fontId="0" fillId="0" borderId="0" xfId="21" applyBorder="1">
      <alignment/>
      <protection/>
    </xf>
    <xf numFmtId="37" fontId="0" fillId="0" borderId="29" xfId="23" applyBorder="1" applyAlignment="1">
      <alignment horizontal="center"/>
      <protection/>
    </xf>
    <xf numFmtId="37" fontId="0" fillId="0" borderId="142" xfId="23" applyBorder="1">
      <alignment/>
      <protection/>
    </xf>
    <xf numFmtId="37" fontId="0" fillId="0" borderId="77" xfId="23" applyBorder="1">
      <alignment/>
      <protection/>
    </xf>
    <xf numFmtId="37" fontId="0" fillId="0" borderId="13" xfId="23" applyFont="1" applyBorder="1">
      <alignment/>
      <protection/>
    </xf>
    <xf numFmtId="37" fontId="0" fillId="0" borderId="11" xfId="23" applyNumberFormat="1" applyBorder="1" applyProtection="1">
      <alignment/>
      <protection/>
    </xf>
    <xf numFmtId="37" fontId="0" fillId="0" borderId="9" xfId="23" applyNumberFormat="1" applyBorder="1" applyProtection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42" xfId="23" applyBorder="1">
      <alignment/>
      <protection/>
    </xf>
    <xf numFmtId="37" fontId="0" fillId="0" borderId="17" xfId="23" applyFill="1" applyBorder="1" applyAlignment="1">
      <alignment horizontal="center"/>
      <protection/>
    </xf>
    <xf numFmtId="37" fontId="0" fillId="0" borderId="8" xfId="23" applyFill="1" applyBorder="1" applyAlignment="1">
      <alignment horizontal="center"/>
      <protection/>
    </xf>
    <xf numFmtId="0" fontId="10" fillId="0" borderId="81" xfId="24" applyFont="1" applyFill="1" applyBorder="1" applyAlignment="1">
      <alignment horizontal="center" vertical="center" wrapText="1"/>
      <protection/>
    </xf>
    <xf numFmtId="0" fontId="0" fillId="0" borderId="40" xfId="24" applyBorder="1" applyProtection="1">
      <alignment/>
      <protection/>
    </xf>
    <xf numFmtId="0" fontId="0" fillId="0" borderId="42" xfId="24" applyBorder="1" applyProtection="1">
      <alignment/>
      <protection/>
    </xf>
    <xf numFmtId="0" fontId="0" fillId="0" borderId="43" xfId="24" applyBorder="1" applyAlignment="1" applyProtection="1">
      <alignment horizontal="center"/>
      <protection/>
    </xf>
    <xf numFmtId="0" fontId="0" fillId="0" borderId="43" xfId="24" applyFont="1" applyBorder="1" applyAlignment="1" applyProtection="1">
      <alignment horizontal="center"/>
      <protection/>
    </xf>
    <xf numFmtId="0" fontId="0" fillId="0" borderId="101" xfId="24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>
      <alignment horizontal="center" shrinkToFit="1"/>
    </xf>
    <xf numFmtId="49" fontId="6" fillId="0" borderId="0" xfId="0" applyNumberFormat="1" applyFont="1" applyFill="1" applyBorder="1" applyAlignment="1">
      <alignment horizontal="right" shrinkToFit="1"/>
    </xf>
    <xf numFmtId="37" fontId="0" fillId="0" borderId="0" xfId="23" applyFont="1" applyAlignment="1">
      <alignment/>
      <protection/>
    </xf>
    <xf numFmtId="37" fontId="7" fillId="0" borderId="0" xfId="23" applyFont="1" applyFill="1" applyAlignment="1">
      <alignment/>
      <protection/>
    </xf>
    <xf numFmtId="37" fontId="7" fillId="0" borderId="8" xfId="23" applyFont="1" applyFill="1" applyBorder="1">
      <alignment/>
      <protection/>
    </xf>
    <xf numFmtId="0" fontId="0" fillId="0" borderId="72" xfId="27" applyFont="1" applyBorder="1" applyAlignment="1">
      <alignment/>
      <protection/>
    </xf>
    <xf numFmtId="0" fontId="0" fillId="0" borderId="85" xfId="27" applyFont="1" applyBorder="1" applyAlignment="1">
      <alignment/>
      <protection/>
    </xf>
    <xf numFmtId="0" fontId="0" fillId="0" borderId="46" xfId="27" applyFont="1" applyBorder="1" applyAlignment="1">
      <alignment horizontal="center" vertical="center" textRotation="255"/>
      <protection/>
    </xf>
    <xf numFmtId="37" fontId="0" fillId="0" borderId="50" xfId="0" applyBorder="1" applyAlignment="1">
      <alignment horizontal="center" vertical="center" textRotation="255"/>
    </xf>
    <xf numFmtId="37" fontId="0" fillId="0" borderId="56" xfId="0" applyBorder="1" applyAlignment="1">
      <alignment horizontal="center" vertical="center" textRotation="255"/>
    </xf>
    <xf numFmtId="0" fontId="0" fillId="0" borderId="143" xfId="27" applyFont="1" applyBorder="1" applyAlignment="1">
      <alignment vertical="center"/>
      <protection/>
    </xf>
    <xf numFmtId="0" fontId="0" fillId="0" borderId="144" xfId="27" applyFont="1" applyBorder="1" applyAlignment="1">
      <alignment vertical="center"/>
      <protection/>
    </xf>
    <xf numFmtId="0" fontId="0" fillId="0" borderId="145" xfId="27" applyFont="1" applyBorder="1" applyAlignment="1">
      <alignment/>
      <protection/>
    </xf>
    <xf numFmtId="0" fontId="0" fillId="0" borderId="146" xfId="27" applyFont="1" applyBorder="1" applyAlignment="1">
      <alignment/>
      <protection/>
    </xf>
    <xf numFmtId="0" fontId="0" fillId="0" borderId="85" xfId="27" applyBorder="1" applyAlignment="1">
      <alignment/>
      <protection/>
    </xf>
    <xf numFmtId="0" fontId="0" fillId="0" borderId="26" xfId="27" applyFont="1" applyBorder="1" applyAlignment="1">
      <alignment vertical="center" wrapText="1"/>
      <protection/>
    </xf>
    <xf numFmtId="0" fontId="0" fillId="0" borderId="86" xfId="27" applyBorder="1" applyAlignment="1">
      <alignment vertical="center" wrapText="1"/>
      <protection/>
    </xf>
    <xf numFmtId="0" fontId="0" fillId="0" borderId="87" xfId="27" applyFont="1" applyBorder="1" applyAlignment="1">
      <alignment/>
      <protection/>
    </xf>
    <xf numFmtId="0" fontId="0" fillId="0" borderId="147" xfId="27" applyFont="1" applyBorder="1" applyAlignment="1">
      <alignment/>
      <protection/>
    </xf>
    <xf numFmtId="0" fontId="0" fillId="0" borderId="0" xfId="27" applyFont="1" applyAlignment="1">
      <alignment horizontal="center" vertical="center"/>
      <protection/>
    </xf>
    <xf numFmtId="0" fontId="0" fillId="0" borderId="13" xfId="27" applyBorder="1" applyAlignment="1">
      <alignment horizontal="center" vertical="center"/>
      <protection/>
    </xf>
    <xf numFmtId="0" fontId="0" fillId="0" borderId="31" xfId="25" applyFont="1" applyBorder="1" applyAlignment="1">
      <alignment horizontal="center" vertical="center" textRotation="255"/>
      <protection/>
    </xf>
    <xf numFmtId="0" fontId="0" fillId="0" borderId="32" xfId="25" applyBorder="1" applyAlignment="1">
      <alignment horizontal="center" vertical="center" textRotation="255"/>
      <protection/>
    </xf>
    <xf numFmtId="0" fontId="0" fillId="0" borderId="34" xfId="25" applyBorder="1" applyAlignment="1">
      <alignment horizontal="center" vertical="center" textRotation="255"/>
      <protection/>
    </xf>
    <xf numFmtId="0" fontId="0" fillId="0" borderId="148" xfId="25" applyFont="1" applyBorder="1" applyAlignment="1">
      <alignment horizontal="center" vertical="center" textRotation="255"/>
      <protection/>
    </xf>
    <xf numFmtId="0" fontId="0" fillId="0" borderId="32" xfId="25" applyFont="1" applyBorder="1" applyAlignment="1">
      <alignment horizontal="center" vertical="center" textRotation="255"/>
      <protection/>
    </xf>
    <xf numFmtId="0" fontId="0" fillId="0" borderId="34" xfId="25" applyFont="1" applyBorder="1" applyAlignment="1">
      <alignment horizontal="center" vertical="center" textRotation="255"/>
      <protection/>
    </xf>
    <xf numFmtId="0" fontId="0" fillId="0" borderId="149" xfId="25" applyFont="1" applyBorder="1" applyAlignment="1">
      <alignment horizontal="center"/>
      <protection/>
    </xf>
    <xf numFmtId="0" fontId="0" fillId="0" borderId="150" xfId="25" applyFont="1" applyBorder="1" applyAlignment="1">
      <alignment horizontal="center"/>
      <protection/>
    </xf>
    <xf numFmtId="0" fontId="7" fillId="0" borderId="37" xfId="25" applyFont="1" applyBorder="1" applyAlignment="1">
      <alignment horizontal="left" shrinkToFit="1"/>
      <protection/>
    </xf>
    <xf numFmtId="0" fontId="7" fillId="0" borderId="96" xfId="25" applyFont="1" applyBorder="1" applyAlignment="1">
      <alignment horizontal="left" shrinkToFit="1"/>
      <protection/>
    </xf>
    <xf numFmtId="0" fontId="0" fillId="0" borderId="37" xfId="25" applyFont="1" applyBorder="1" applyAlignment="1">
      <alignment wrapText="1"/>
      <protection/>
    </xf>
    <xf numFmtId="0" fontId="0" fillId="0" borderId="96" xfId="25" applyFont="1" applyBorder="1" applyAlignment="1">
      <alignment wrapText="1"/>
      <protection/>
    </xf>
    <xf numFmtId="0" fontId="7" fillId="0" borderId="62" xfId="25" applyFont="1" applyBorder="1" applyAlignment="1">
      <alignment horizontal="left" shrinkToFit="1"/>
      <protection/>
    </xf>
    <xf numFmtId="0" fontId="7" fillId="0" borderId="151" xfId="25" applyFont="1" applyBorder="1" applyAlignment="1">
      <alignment horizontal="left" shrinkToFit="1"/>
      <protection/>
    </xf>
    <xf numFmtId="0" fontId="0" fillId="0" borderId="76" xfId="25" applyFont="1" applyBorder="1" applyAlignment="1">
      <alignment horizontal="center" vertical="center" shrinkToFit="1"/>
      <protection/>
    </xf>
    <xf numFmtId="0" fontId="0" fillId="0" borderId="152" xfId="25" applyBorder="1" applyAlignment="1">
      <alignment horizontal="center" vertical="center" shrinkToFit="1"/>
      <protection/>
    </xf>
    <xf numFmtId="0" fontId="5" fillId="0" borderId="0" xfId="26" applyFont="1" applyAlignment="1" applyProtection="1">
      <alignment horizontal="left" vertical="center" shrinkToFit="1"/>
      <protection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●統計資料（ ８．公共下水道）" xfId="21"/>
    <cellStyle name="標準_46010データ・法適（上水道）" xfId="22"/>
    <cellStyle name="標準_公共繰入" xfId="23"/>
    <cellStyle name="標準_水道経１" xfId="24"/>
    <cellStyle name="標準_水道資本" xfId="25"/>
    <cellStyle name="標準_水道損益" xfId="26"/>
    <cellStyle name="標準_水道貸１" xfId="27"/>
    <cellStyle name="Followed Hyperlink" xfId="28"/>
    <cellStyle name="未定義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47</xdr:row>
      <xdr:rowOff>0</xdr:rowOff>
    </xdr:from>
    <xdr:to>
      <xdr:col>2</xdr:col>
      <xdr:colOff>219075</xdr:colOff>
      <xdr:row>47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57225" y="13544550"/>
          <a:ext cx="857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56</xdr:row>
      <xdr:rowOff>47625</xdr:rowOff>
    </xdr:from>
    <xdr:to>
      <xdr:col>2</xdr:col>
      <xdr:colOff>219075</xdr:colOff>
      <xdr:row>57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714375" y="12458700"/>
          <a:ext cx="95250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"/>
  <sheetViews>
    <sheetView showGridLines="0" showZeros="0" tabSelected="1" zoomScale="75" zoomScaleNormal="75" zoomScaleSheetLayoutView="75"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1" width="13.5" style="0" customWidth="1"/>
    <col min="2" max="6" width="10.66015625" style="0" customWidth="1"/>
    <col min="13" max="14" width="10.66015625" style="0" customWidth="1"/>
    <col min="15" max="16" width="11.58203125" style="0" customWidth="1"/>
    <col min="17" max="17" width="12.41015625" style="0" customWidth="1"/>
    <col min="18" max="19" width="10.66015625" style="0" customWidth="1"/>
    <col min="20" max="20" width="13.66015625" style="0" bestFit="1" customWidth="1"/>
    <col min="21" max="21" width="11.08203125" style="244" customWidth="1"/>
    <col min="25" max="25" width="10.41015625" style="0" bestFit="1" customWidth="1"/>
  </cols>
  <sheetData>
    <row r="1" spans="1:24" s="356" customFormat="1" ht="21" hidden="1">
      <c r="A1" s="540"/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</row>
    <row r="2" spans="1:22" ht="42">
      <c r="A2" s="93"/>
      <c r="B2" s="101"/>
      <c r="C2" s="247" t="s">
        <v>232</v>
      </c>
      <c r="Q2" s="151"/>
      <c r="R2" s="151"/>
      <c r="S2" s="151"/>
      <c r="T2" s="151"/>
      <c r="U2" s="355"/>
      <c r="V2" s="151"/>
    </row>
    <row r="3" spans="2:22" ht="17.25">
      <c r="B3" s="101"/>
      <c r="Q3" s="151"/>
      <c r="R3" s="151"/>
      <c r="S3" s="151"/>
      <c r="T3" s="151"/>
      <c r="U3" s="355"/>
      <c r="V3" s="151"/>
    </row>
    <row r="4" spans="1:24" ht="18" thickBot="1">
      <c r="A4" s="94" t="s">
        <v>0</v>
      </c>
      <c r="B4" s="105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356"/>
      <c r="R4" s="356"/>
      <c r="S4" s="356"/>
      <c r="T4" s="356"/>
      <c r="U4" s="357"/>
      <c r="V4" s="356"/>
      <c r="W4" s="94"/>
      <c r="X4" s="94"/>
    </row>
    <row r="5" spans="1:24" ht="17.25">
      <c r="A5" s="95"/>
      <c r="B5" s="106"/>
      <c r="C5" s="96"/>
      <c r="D5" s="96"/>
      <c r="E5" s="96"/>
      <c r="F5" s="96"/>
      <c r="G5" s="97"/>
      <c r="H5" s="97"/>
      <c r="I5" s="97"/>
      <c r="J5" s="97"/>
      <c r="K5" s="97"/>
      <c r="L5" s="97"/>
      <c r="M5" s="96"/>
      <c r="N5" s="98"/>
      <c r="O5" s="99"/>
      <c r="P5" s="96"/>
      <c r="Q5" s="358"/>
      <c r="R5" s="359" t="s">
        <v>1</v>
      </c>
      <c r="S5" s="360"/>
      <c r="T5" s="359" t="s">
        <v>2</v>
      </c>
      <c r="U5" s="359"/>
      <c r="V5" s="361"/>
      <c r="W5" s="99"/>
      <c r="X5" s="100"/>
    </row>
    <row r="6" spans="1:24" ht="17.25">
      <c r="A6" s="1"/>
      <c r="B6" s="352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2" t="s">
        <v>8</v>
      </c>
      <c r="H6" s="2" t="s">
        <v>8</v>
      </c>
      <c r="I6" s="2" t="s">
        <v>8</v>
      </c>
      <c r="J6" s="2" t="s">
        <v>8</v>
      </c>
      <c r="K6" s="2" t="s">
        <v>8</v>
      </c>
      <c r="L6" s="2" t="s">
        <v>8</v>
      </c>
      <c r="M6" s="9" t="s">
        <v>9</v>
      </c>
      <c r="N6" s="11" t="s">
        <v>10</v>
      </c>
      <c r="O6" s="245" t="s">
        <v>11</v>
      </c>
      <c r="P6" s="9" t="s">
        <v>11</v>
      </c>
      <c r="Q6" s="362"/>
      <c r="R6" s="362"/>
      <c r="S6" s="362"/>
      <c r="T6" s="363" t="s">
        <v>12</v>
      </c>
      <c r="U6" s="363"/>
      <c r="V6" s="364" t="s">
        <v>13</v>
      </c>
      <c r="W6" s="8" t="s">
        <v>14</v>
      </c>
      <c r="X6" s="108" t="s">
        <v>15</v>
      </c>
    </row>
    <row r="7" spans="1:24" ht="17.25">
      <c r="A7" s="12" t="s">
        <v>16</v>
      </c>
      <c r="B7" s="352"/>
      <c r="C7" s="9" t="s">
        <v>17</v>
      </c>
      <c r="D7" s="9" t="s">
        <v>18</v>
      </c>
      <c r="E7" s="9" t="s">
        <v>18</v>
      </c>
      <c r="F7" s="2"/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/>
      <c r="N7" s="11" t="s">
        <v>25</v>
      </c>
      <c r="O7" s="245" t="s">
        <v>26</v>
      </c>
      <c r="P7" s="9" t="s">
        <v>27</v>
      </c>
      <c r="Q7" s="362" t="s">
        <v>28</v>
      </c>
      <c r="R7" s="363" t="s">
        <v>29</v>
      </c>
      <c r="S7" s="363" t="s">
        <v>30</v>
      </c>
      <c r="T7" s="363" t="s">
        <v>31</v>
      </c>
      <c r="U7" s="363" t="s">
        <v>32</v>
      </c>
      <c r="V7" s="363" t="s">
        <v>33</v>
      </c>
      <c r="W7" s="9" t="s">
        <v>34</v>
      </c>
      <c r="X7" s="3"/>
    </row>
    <row r="8" spans="1:24" ht="17.25">
      <c r="A8" s="1"/>
      <c r="B8" s="352" t="s">
        <v>35</v>
      </c>
      <c r="C8" s="2"/>
      <c r="D8" s="2"/>
      <c r="E8" s="2"/>
      <c r="F8" s="2"/>
      <c r="G8" s="2" t="s">
        <v>36</v>
      </c>
      <c r="H8" s="2"/>
      <c r="I8" s="2"/>
      <c r="J8" s="2"/>
      <c r="K8" s="2"/>
      <c r="L8" s="2"/>
      <c r="M8" s="2"/>
      <c r="N8" s="4"/>
      <c r="O8" s="94"/>
      <c r="P8" s="2"/>
      <c r="Q8" s="362"/>
      <c r="R8" s="362"/>
      <c r="S8" s="362"/>
      <c r="T8" s="363" t="s">
        <v>37</v>
      </c>
      <c r="U8" s="363" t="s">
        <v>38</v>
      </c>
      <c r="V8" s="363" t="s">
        <v>39</v>
      </c>
      <c r="W8" s="9" t="s">
        <v>39</v>
      </c>
      <c r="X8" s="10" t="s">
        <v>40</v>
      </c>
    </row>
    <row r="9" spans="1:24" ht="18" thickBot="1">
      <c r="A9" s="5"/>
      <c r="B9" s="353"/>
      <c r="C9" s="13" t="s">
        <v>41</v>
      </c>
      <c r="D9" s="13" t="s">
        <v>41</v>
      </c>
      <c r="E9" s="13" t="s">
        <v>41</v>
      </c>
      <c r="F9" s="13" t="s">
        <v>414</v>
      </c>
      <c r="G9" s="13" t="s">
        <v>414</v>
      </c>
      <c r="H9" s="13" t="s">
        <v>414</v>
      </c>
      <c r="I9" s="13" t="s">
        <v>414</v>
      </c>
      <c r="J9" s="13" t="s">
        <v>414</v>
      </c>
      <c r="K9" s="13" t="s">
        <v>414</v>
      </c>
      <c r="L9" s="13" t="s">
        <v>414</v>
      </c>
      <c r="M9" s="13" t="s">
        <v>414</v>
      </c>
      <c r="N9" s="15" t="s">
        <v>414</v>
      </c>
      <c r="O9" s="15" t="s">
        <v>415</v>
      </c>
      <c r="P9" s="15" t="s">
        <v>415</v>
      </c>
      <c r="Q9" s="365"/>
      <c r="R9" s="366" t="s">
        <v>42</v>
      </c>
      <c r="S9" s="366" t="s">
        <v>416</v>
      </c>
      <c r="T9" s="366" t="s">
        <v>42</v>
      </c>
      <c r="U9" s="367"/>
      <c r="V9" s="366" t="s">
        <v>41</v>
      </c>
      <c r="W9" s="13" t="s">
        <v>41</v>
      </c>
      <c r="X9" s="14" t="s">
        <v>41</v>
      </c>
    </row>
    <row r="10" spans="1:25" ht="24.75" customHeight="1">
      <c r="A10" s="16" t="s">
        <v>391</v>
      </c>
      <c r="B10" s="354" t="s">
        <v>476</v>
      </c>
      <c r="C10" s="6">
        <v>292343</v>
      </c>
      <c r="D10" s="6">
        <v>317400</v>
      </c>
      <c r="E10" s="6">
        <v>280136</v>
      </c>
      <c r="F10" s="6">
        <v>214733</v>
      </c>
      <c r="G10" s="6">
        <v>38647</v>
      </c>
      <c r="H10" s="6">
        <v>0</v>
      </c>
      <c r="I10" s="6">
        <v>32660</v>
      </c>
      <c r="J10" s="6">
        <v>16910</v>
      </c>
      <c r="K10" s="6">
        <v>126516</v>
      </c>
      <c r="L10" s="6">
        <v>0</v>
      </c>
      <c r="M10" s="321">
        <v>214733</v>
      </c>
      <c r="N10" s="260">
        <v>136921</v>
      </c>
      <c r="O10" s="351">
        <v>44287.81</v>
      </c>
      <c r="P10" s="261">
        <v>37869.39</v>
      </c>
      <c r="Q10" s="368" t="s">
        <v>477</v>
      </c>
      <c r="R10" s="369">
        <v>420</v>
      </c>
      <c r="S10" s="369">
        <v>52</v>
      </c>
      <c r="T10" s="369">
        <v>945</v>
      </c>
      <c r="U10" s="354" t="s">
        <v>478</v>
      </c>
      <c r="V10" s="369">
        <v>102</v>
      </c>
      <c r="W10" s="6">
        <v>13</v>
      </c>
      <c r="X10" s="7">
        <v>115</v>
      </c>
      <c r="Y10" s="264"/>
    </row>
    <row r="11" spans="1:25" ht="24.75" customHeight="1">
      <c r="A11" s="16" t="s">
        <v>43</v>
      </c>
      <c r="B11" s="354" t="s">
        <v>479</v>
      </c>
      <c r="C11" s="6">
        <v>313751</v>
      </c>
      <c r="D11" s="6">
        <v>322500</v>
      </c>
      <c r="E11" s="6">
        <v>313350</v>
      </c>
      <c r="F11" s="6">
        <v>193030</v>
      </c>
      <c r="G11" s="6">
        <v>0</v>
      </c>
      <c r="H11" s="6">
        <v>0</v>
      </c>
      <c r="I11" s="6">
        <v>0</v>
      </c>
      <c r="J11" s="6">
        <v>114330</v>
      </c>
      <c r="K11" s="6">
        <v>78700</v>
      </c>
      <c r="L11" s="6">
        <v>0</v>
      </c>
      <c r="M11" s="322">
        <v>193030</v>
      </c>
      <c r="N11" s="262">
        <v>136297</v>
      </c>
      <c r="O11" s="263">
        <v>44649.07</v>
      </c>
      <c r="P11" s="263">
        <v>40159.84</v>
      </c>
      <c r="Q11" s="368" t="s">
        <v>44</v>
      </c>
      <c r="R11" s="369">
        <v>903</v>
      </c>
      <c r="S11" s="369">
        <v>21</v>
      </c>
      <c r="T11" s="369">
        <v>1008</v>
      </c>
      <c r="U11" s="354" t="s">
        <v>480</v>
      </c>
      <c r="V11" s="369">
        <v>102</v>
      </c>
      <c r="W11" s="6">
        <v>15</v>
      </c>
      <c r="X11" s="7">
        <v>117</v>
      </c>
      <c r="Y11" s="264"/>
    </row>
    <row r="12" spans="1:25" ht="24.75" customHeight="1">
      <c r="A12" s="16" t="s">
        <v>392</v>
      </c>
      <c r="B12" s="354" t="s">
        <v>481</v>
      </c>
      <c r="C12" s="6">
        <v>135507</v>
      </c>
      <c r="D12" s="6">
        <v>142406</v>
      </c>
      <c r="E12" s="6">
        <v>134636</v>
      </c>
      <c r="F12" s="6">
        <v>92072</v>
      </c>
      <c r="G12" s="6">
        <v>0</v>
      </c>
      <c r="H12" s="6">
        <v>0</v>
      </c>
      <c r="I12" s="6">
        <v>10000</v>
      </c>
      <c r="J12" s="6">
        <v>44772</v>
      </c>
      <c r="K12" s="6">
        <v>37300</v>
      </c>
      <c r="L12" s="6">
        <v>0</v>
      </c>
      <c r="M12" s="322">
        <v>92072</v>
      </c>
      <c r="N12" s="262">
        <v>54550</v>
      </c>
      <c r="O12" s="263">
        <v>18304.2</v>
      </c>
      <c r="P12" s="263">
        <v>15978.74</v>
      </c>
      <c r="Q12" s="368" t="s">
        <v>477</v>
      </c>
      <c r="R12" s="369">
        <v>1312</v>
      </c>
      <c r="S12" s="369">
        <v>145</v>
      </c>
      <c r="T12" s="369">
        <v>1312</v>
      </c>
      <c r="U12" s="354" t="s">
        <v>482</v>
      </c>
      <c r="V12" s="369">
        <v>31</v>
      </c>
      <c r="W12" s="6">
        <v>9</v>
      </c>
      <c r="X12" s="7">
        <v>40</v>
      </c>
      <c r="Y12" s="264"/>
    </row>
    <row r="13" spans="1:25" ht="24.75" customHeight="1">
      <c r="A13" s="16" t="s">
        <v>393</v>
      </c>
      <c r="B13" s="354" t="s">
        <v>483</v>
      </c>
      <c r="C13" s="6">
        <v>171320</v>
      </c>
      <c r="D13" s="6">
        <v>193500</v>
      </c>
      <c r="E13" s="6">
        <v>159572</v>
      </c>
      <c r="F13" s="6">
        <v>137146</v>
      </c>
      <c r="G13" s="6">
        <v>2346</v>
      </c>
      <c r="H13" s="6">
        <v>0</v>
      </c>
      <c r="I13" s="6">
        <v>10000</v>
      </c>
      <c r="J13" s="6">
        <v>51000</v>
      </c>
      <c r="K13" s="6">
        <v>73800</v>
      </c>
      <c r="L13" s="6">
        <v>0</v>
      </c>
      <c r="M13" s="322">
        <v>98446</v>
      </c>
      <c r="N13" s="262">
        <v>75116</v>
      </c>
      <c r="O13" s="263">
        <v>24063.6</v>
      </c>
      <c r="P13" s="263">
        <v>20938.24</v>
      </c>
      <c r="Q13" s="368" t="s">
        <v>477</v>
      </c>
      <c r="R13" s="369">
        <v>420</v>
      </c>
      <c r="S13" s="369">
        <v>90</v>
      </c>
      <c r="T13" s="369">
        <v>1323</v>
      </c>
      <c r="U13" s="354" t="s">
        <v>484</v>
      </c>
      <c r="V13" s="369">
        <v>46</v>
      </c>
      <c r="W13" s="6">
        <v>12</v>
      </c>
      <c r="X13" s="7">
        <v>58</v>
      </c>
      <c r="Y13" s="264"/>
    </row>
    <row r="14" spans="1:25" ht="24.75" customHeight="1">
      <c r="A14" s="16" t="s">
        <v>394</v>
      </c>
      <c r="B14" s="354" t="s">
        <v>485</v>
      </c>
      <c r="C14" s="6">
        <v>141936</v>
      </c>
      <c r="D14" s="6">
        <v>166000</v>
      </c>
      <c r="E14" s="6">
        <v>141775</v>
      </c>
      <c r="F14" s="6">
        <v>96643</v>
      </c>
      <c r="G14" s="6">
        <v>543</v>
      </c>
      <c r="H14" s="6">
        <v>0</v>
      </c>
      <c r="I14" s="6">
        <v>10000</v>
      </c>
      <c r="J14" s="6">
        <v>59800</v>
      </c>
      <c r="K14" s="6">
        <v>26300</v>
      </c>
      <c r="L14" s="6">
        <v>0</v>
      </c>
      <c r="M14" s="322">
        <v>96643</v>
      </c>
      <c r="N14" s="262">
        <v>71523</v>
      </c>
      <c r="O14" s="263">
        <v>22368.89</v>
      </c>
      <c r="P14" s="263">
        <v>19085.2</v>
      </c>
      <c r="Q14" s="368" t="s">
        <v>486</v>
      </c>
      <c r="R14" s="369">
        <v>630</v>
      </c>
      <c r="S14" s="369">
        <v>105</v>
      </c>
      <c r="T14" s="369">
        <v>630</v>
      </c>
      <c r="U14" s="354" t="s">
        <v>487</v>
      </c>
      <c r="V14" s="369">
        <v>30</v>
      </c>
      <c r="W14" s="6">
        <v>6</v>
      </c>
      <c r="X14" s="7">
        <v>36</v>
      </c>
      <c r="Y14" s="264"/>
    </row>
    <row r="15" spans="1:25" ht="24.75" customHeight="1">
      <c r="A15" s="16" t="s">
        <v>395</v>
      </c>
      <c r="B15" s="354" t="s">
        <v>488</v>
      </c>
      <c r="C15" s="6">
        <v>203716</v>
      </c>
      <c r="D15" s="6">
        <v>205500</v>
      </c>
      <c r="E15" s="6">
        <v>203434</v>
      </c>
      <c r="F15" s="6">
        <v>112000</v>
      </c>
      <c r="G15" s="6">
        <v>900</v>
      </c>
      <c r="H15" s="6">
        <v>0</v>
      </c>
      <c r="I15" s="6">
        <v>0</v>
      </c>
      <c r="J15" s="6">
        <v>94500</v>
      </c>
      <c r="K15" s="6">
        <v>16600</v>
      </c>
      <c r="L15" s="6">
        <v>0</v>
      </c>
      <c r="M15" s="322">
        <v>112000</v>
      </c>
      <c r="N15" s="262">
        <v>82633</v>
      </c>
      <c r="O15" s="263">
        <v>27391.89</v>
      </c>
      <c r="P15" s="263">
        <v>25082.05</v>
      </c>
      <c r="Q15" s="368" t="s">
        <v>477</v>
      </c>
      <c r="R15" s="369">
        <v>577</v>
      </c>
      <c r="S15" s="369">
        <v>63</v>
      </c>
      <c r="T15" s="369">
        <v>1207</v>
      </c>
      <c r="U15" s="354" t="s">
        <v>489</v>
      </c>
      <c r="V15" s="369">
        <v>62</v>
      </c>
      <c r="W15" s="6">
        <v>16</v>
      </c>
      <c r="X15" s="7">
        <v>78</v>
      </c>
      <c r="Y15" s="264"/>
    </row>
    <row r="16" spans="1:25" ht="24.75" customHeight="1">
      <c r="A16" s="16" t="s">
        <v>396</v>
      </c>
      <c r="B16" s="354" t="s">
        <v>490</v>
      </c>
      <c r="C16" s="6">
        <v>83400</v>
      </c>
      <c r="D16" s="6">
        <v>93000</v>
      </c>
      <c r="E16" s="6">
        <v>81626</v>
      </c>
      <c r="F16" s="6">
        <v>57024</v>
      </c>
      <c r="G16" s="6">
        <v>14688</v>
      </c>
      <c r="H16" s="6">
        <v>42336</v>
      </c>
      <c r="I16" s="6">
        <v>0</v>
      </c>
      <c r="J16" s="6">
        <v>0</v>
      </c>
      <c r="K16" s="6">
        <v>0</v>
      </c>
      <c r="L16" s="6">
        <v>0</v>
      </c>
      <c r="M16" s="322">
        <v>50000</v>
      </c>
      <c r="N16" s="262">
        <v>34693</v>
      </c>
      <c r="O16" s="263">
        <v>11491.1</v>
      </c>
      <c r="P16" s="263">
        <v>10292.55</v>
      </c>
      <c r="Q16" s="368" t="s">
        <v>486</v>
      </c>
      <c r="R16" s="369">
        <v>1102</v>
      </c>
      <c r="S16" s="369">
        <v>120</v>
      </c>
      <c r="T16" s="369">
        <v>1102</v>
      </c>
      <c r="U16" s="354" t="s">
        <v>491</v>
      </c>
      <c r="V16" s="369">
        <v>27</v>
      </c>
      <c r="W16" s="6">
        <v>7</v>
      </c>
      <c r="X16" s="7">
        <v>34</v>
      </c>
      <c r="Y16" s="264"/>
    </row>
    <row r="17" spans="1:25" ht="24.75" customHeight="1">
      <c r="A17" s="16" t="s">
        <v>397</v>
      </c>
      <c r="B17" s="354" t="s">
        <v>492</v>
      </c>
      <c r="C17" s="6">
        <v>22193</v>
      </c>
      <c r="D17" s="6">
        <v>27900</v>
      </c>
      <c r="E17" s="6">
        <v>22109</v>
      </c>
      <c r="F17" s="6">
        <v>23078</v>
      </c>
      <c r="G17" s="6">
        <v>1138</v>
      </c>
      <c r="H17" s="6">
        <v>0</v>
      </c>
      <c r="I17" s="6">
        <v>10643</v>
      </c>
      <c r="J17" s="6">
        <v>11297</v>
      </c>
      <c r="K17" s="6">
        <v>0</v>
      </c>
      <c r="L17" s="6">
        <v>0</v>
      </c>
      <c r="M17" s="322">
        <v>23078</v>
      </c>
      <c r="N17" s="262">
        <v>12850</v>
      </c>
      <c r="O17" s="263">
        <v>4527.7</v>
      </c>
      <c r="P17" s="263">
        <v>3721.09</v>
      </c>
      <c r="Q17" s="368" t="s">
        <v>477</v>
      </c>
      <c r="R17" s="369">
        <v>878</v>
      </c>
      <c r="S17" s="369">
        <v>139</v>
      </c>
      <c r="T17" s="369">
        <v>878</v>
      </c>
      <c r="U17" s="354" t="s">
        <v>493</v>
      </c>
      <c r="V17" s="369">
        <v>10</v>
      </c>
      <c r="W17" s="6">
        <v>0</v>
      </c>
      <c r="X17" s="7">
        <v>10</v>
      </c>
      <c r="Y17" s="264"/>
    </row>
    <row r="18" spans="1:25" ht="24.75" customHeight="1">
      <c r="A18" s="16" t="s">
        <v>398</v>
      </c>
      <c r="B18" s="354" t="s">
        <v>494</v>
      </c>
      <c r="C18" s="6">
        <v>50052</v>
      </c>
      <c r="D18" s="6">
        <v>58170</v>
      </c>
      <c r="E18" s="6">
        <v>49927</v>
      </c>
      <c r="F18" s="6">
        <v>37563</v>
      </c>
      <c r="G18" s="6">
        <v>220</v>
      </c>
      <c r="H18" s="6">
        <v>0</v>
      </c>
      <c r="I18" s="6">
        <v>2655</v>
      </c>
      <c r="J18" s="6">
        <v>34688</v>
      </c>
      <c r="K18" s="6">
        <v>0</v>
      </c>
      <c r="L18" s="6">
        <v>0</v>
      </c>
      <c r="M18" s="322">
        <v>37563</v>
      </c>
      <c r="N18" s="262">
        <v>26292</v>
      </c>
      <c r="O18" s="263">
        <v>7821.14</v>
      </c>
      <c r="P18" s="263">
        <v>7186.83</v>
      </c>
      <c r="Q18" s="368" t="s">
        <v>477</v>
      </c>
      <c r="R18" s="369">
        <v>1050</v>
      </c>
      <c r="S18" s="369">
        <v>92</v>
      </c>
      <c r="T18" s="369">
        <v>1050</v>
      </c>
      <c r="U18" s="354" t="s">
        <v>495</v>
      </c>
      <c r="V18" s="369">
        <v>13</v>
      </c>
      <c r="W18" s="6">
        <v>1</v>
      </c>
      <c r="X18" s="7">
        <v>14</v>
      </c>
      <c r="Y18" s="264"/>
    </row>
    <row r="19" spans="1:25" ht="24.75" customHeight="1">
      <c r="A19" s="16" t="s">
        <v>399</v>
      </c>
      <c r="B19" s="354" t="s">
        <v>496</v>
      </c>
      <c r="C19" s="6">
        <v>23212</v>
      </c>
      <c r="D19" s="6">
        <v>31000</v>
      </c>
      <c r="E19" s="6">
        <v>23175</v>
      </c>
      <c r="F19" s="6">
        <v>50000</v>
      </c>
      <c r="G19" s="6">
        <v>0</v>
      </c>
      <c r="H19" s="6">
        <v>0</v>
      </c>
      <c r="I19" s="6">
        <v>0</v>
      </c>
      <c r="J19" s="6">
        <v>30000</v>
      </c>
      <c r="K19" s="6">
        <v>20000</v>
      </c>
      <c r="L19" s="6">
        <v>0</v>
      </c>
      <c r="M19" s="322">
        <v>50000</v>
      </c>
      <c r="N19" s="262">
        <v>19013</v>
      </c>
      <c r="O19" s="263">
        <v>5004.87</v>
      </c>
      <c r="P19" s="263">
        <v>4415.66</v>
      </c>
      <c r="Q19" s="368" t="s">
        <v>477</v>
      </c>
      <c r="R19" s="369">
        <v>1512</v>
      </c>
      <c r="S19" s="369">
        <v>178</v>
      </c>
      <c r="T19" s="369">
        <v>1512</v>
      </c>
      <c r="U19" s="354" t="s">
        <v>497</v>
      </c>
      <c r="V19" s="369">
        <v>17</v>
      </c>
      <c r="W19" s="6">
        <v>0</v>
      </c>
      <c r="X19" s="7">
        <v>17</v>
      </c>
      <c r="Y19" s="264"/>
    </row>
    <row r="20" spans="1:25" ht="24.75" customHeight="1">
      <c r="A20" s="16" t="s">
        <v>400</v>
      </c>
      <c r="B20" s="354" t="s">
        <v>498</v>
      </c>
      <c r="C20" s="6">
        <v>20877</v>
      </c>
      <c r="D20" s="6">
        <v>25682</v>
      </c>
      <c r="E20" s="6">
        <v>18727</v>
      </c>
      <c r="F20" s="6">
        <v>11008</v>
      </c>
      <c r="G20" s="6">
        <v>2392</v>
      </c>
      <c r="H20" s="6">
        <v>0</v>
      </c>
      <c r="I20" s="6">
        <v>3583</v>
      </c>
      <c r="J20" s="6">
        <v>5033</v>
      </c>
      <c r="K20" s="6">
        <v>0</v>
      </c>
      <c r="L20" s="6">
        <v>0</v>
      </c>
      <c r="M20" s="322">
        <v>11008</v>
      </c>
      <c r="N20" s="262">
        <v>10239</v>
      </c>
      <c r="O20" s="263">
        <v>3267.92</v>
      </c>
      <c r="P20" s="263">
        <v>2526.1</v>
      </c>
      <c r="Q20" s="368" t="s">
        <v>486</v>
      </c>
      <c r="R20" s="369">
        <v>940</v>
      </c>
      <c r="S20" s="369">
        <v>110</v>
      </c>
      <c r="T20" s="369">
        <v>1050</v>
      </c>
      <c r="U20" s="354" t="s">
        <v>487</v>
      </c>
      <c r="V20" s="369">
        <v>11</v>
      </c>
      <c r="W20" s="6">
        <v>3</v>
      </c>
      <c r="X20" s="7">
        <v>14</v>
      </c>
      <c r="Y20" s="264"/>
    </row>
    <row r="21" spans="1:25" ht="24.75" customHeight="1">
      <c r="A21" s="16" t="s">
        <v>401</v>
      </c>
      <c r="B21" s="354" t="s">
        <v>499</v>
      </c>
      <c r="C21" s="6">
        <v>46863</v>
      </c>
      <c r="D21" s="6">
        <v>52391</v>
      </c>
      <c r="E21" s="6">
        <v>46827</v>
      </c>
      <c r="F21" s="6">
        <v>30470</v>
      </c>
      <c r="G21" s="6">
        <v>1273</v>
      </c>
      <c r="H21" s="6">
        <v>0</v>
      </c>
      <c r="I21" s="6">
        <v>16611</v>
      </c>
      <c r="J21" s="6">
        <v>12586</v>
      </c>
      <c r="K21" s="6">
        <v>0</v>
      </c>
      <c r="L21" s="6">
        <v>0</v>
      </c>
      <c r="M21" s="322">
        <v>28294</v>
      </c>
      <c r="N21" s="262">
        <v>22104</v>
      </c>
      <c r="O21" s="263">
        <v>6560.03</v>
      </c>
      <c r="P21" s="263">
        <v>5648.18</v>
      </c>
      <c r="Q21" s="368" t="s">
        <v>24</v>
      </c>
      <c r="R21" s="369">
        <v>630</v>
      </c>
      <c r="S21" s="369">
        <v>30</v>
      </c>
      <c r="T21" s="369">
        <v>945</v>
      </c>
      <c r="U21" s="354" t="s">
        <v>499</v>
      </c>
      <c r="V21" s="369">
        <v>16</v>
      </c>
      <c r="W21" s="6">
        <v>0</v>
      </c>
      <c r="X21" s="7">
        <v>16</v>
      </c>
      <c r="Y21" s="264"/>
    </row>
    <row r="22" spans="1:25" ht="24.75" customHeight="1">
      <c r="A22" s="16" t="s">
        <v>402</v>
      </c>
      <c r="B22" s="354" t="s">
        <v>500</v>
      </c>
      <c r="C22" s="6">
        <v>59773</v>
      </c>
      <c r="D22" s="6">
        <v>56300</v>
      </c>
      <c r="E22" s="6">
        <v>58805</v>
      </c>
      <c r="F22" s="6">
        <v>41000</v>
      </c>
      <c r="G22" s="6">
        <v>0</v>
      </c>
      <c r="H22" s="6">
        <v>0</v>
      </c>
      <c r="I22" s="6">
        <v>0</v>
      </c>
      <c r="J22" s="6">
        <v>0</v>
      </c>
      <c r="K22" s="6">
        <v>41000</v>
      </c>
      <c r="L22" s="6">
        <v>0</v>
      </c>
      <c r="M22" s="322">
        <v>41000</v>
      </c>
      <c r="N22" s="262">
        <v>29107</v>
      </c>
      <c r="O22" s="263">
        <v>7949.4</v>
      </c>
      <c r="P22" s="263">
        <v>6993.95</v>
      </c>
      <c r="Q22" s="368" t="s">
        <v>477</v>
      </c>
      <c r="R22" s="369">
        <v>1680</v>
      </c>
      <c r="S22" s="369">
        <v>178</v>
      </c>
      <c r="T22" s="369">
        <v>1680</v>
      </c>
      <c r="U22" s="354" t="s">
        <v>487</v>
      </c>
      <c r="V22" s="369">
        <v>18</v>
      </c>
      <c r="W22" s="6">
        <v>0</v>
      </c>
      <c r="X22" s="7">
        <v>18</v>
      </c>
      <c r="Y22" s="264"/>
    </row>
    <row r="23" spans="1:25" ht="24.75" customHeight="1">
      <c r="A23" s="16" t="s">
        <v>403</v>
      </c>
      <c r="B23" s="354" t="s">
        <v>501</v>
      </c>
      <c r="C23" s="6">
        <v>101906</v>
      </c>
      <c r="D23" s="6">
        <v>91000</v>
      </c>
      <c r="E23" s="6">
        <v>78632</v>
      </c>
      <c r="F23" s="6">
        <v>44830</v>
      </c>
      <c r="G23" s="6">
        <v>14772</v>
      </c>
      <c r="H23" s="6">
        <v>1665</v>
      </c>
      <c r="I23" s="6">
        <v>802</v>
      </c>
      <c r="J23" s="6">
        <v>27591</v>
      </c>
      <c r="K23" s="6">
        <v>0</v>
      </c>
      <c r="L23" s="6">
        <v>0</v>
      </c>
      <c r="M23" s="322">
        <v>43750</v>
      </c>
      <c r="N23" s="262">
        <v>39925</v>
      </c>
      <c r="O23" s="263">
        <v>12273.08</v>
      </c>
      <c r="P23" s="263">
        <v>10219.82</v>
      </c>
      <c r="Q23" s="368" t="s">
        <v>24</v>
      </c>
      <c r="R23" s="369">
        <v>840</v>
      </c>
      <c r="S23" s="369">
        <v>168</v>
      </c>
      <c r="T23" s="369">
        <v>892</v>
      </c>
      <c r="U23" s="354" t="s">
        <v>501</v>
      </c>
      <c r="V23" s="369">
        <v>37</v>
      </c>
      <c r="W23" s="6">
        <v>3</v>
      </c>
      <c r="X23" s="7">
        <v>40</v>
      </c>
      <c r="Y23" s="264"/>
    </row>
    <row r="24" spans="1:25" ht="24.75" customHeight="1">
      <c r="A24" s="16" t="s">
        <v>45</v>
      </c>
      <c r="B24" s="354" t="s">
        <v>502</v>
      </c>
      <c r="C24" s="6">
        <v>7013</v>
      </c>
      <c r="D24" s="6">
        <v>8000</v>
      </c>
      <c r="E24" s="6">
        <v>7013</v>
      </c>
      <c r="F24" s="6">
        <v>4500</v>
      </c>
      <c r="G24" s="6">
        <v>0</v>
      </c>
      <c r="H24" s="6">
        <v>0</v>
      </c>
      <c r="I24" s="6">
        <v>0</v>
      </c>
      <c r="J24" s="6">
        <v>0</v>
      </c>
      <c r="K24" s="6">
        <v>4500</v>
      </c>
      <c r="L24" s="6">
        <v>0</v>
      </c>
      <c r="M24" s="322">
        <v>4500</v>
      </c>
      <c r="N24" s="262">
        <v>4113</v>
      </c>
      <c r="O24" s="263">
        <v>1056.78</v>
      </c>
      <c r="P24" s="263">
        <v>1010.16</v>
      </c>
      <c r="Q24" s="368" t="s">
        <v>24</v>
      </c>
      <c r="R24" s="369">
        <v>1150</v>
      </c>
      <c r="S24" s="369">
        <v>140</v>
      </c>
      <c r="T24" s="369">
        <v>1150</v>
      </c>
      <c r="U24" s="354" t="s">
        <v>487</v>
      </c>
      <c r="V24" s="369">
        <v>1</v>
      </c>
      <c r="W24" s="6">
        <v>0</v>
      </c>
      <c r="X24" s="7">
        <v>1</v>
      </c>
      <c r="Y24" s="264"/>
    </row>
    <row r="25" spans="1:25" ht="24.75" customHeight="1">
      <c r="A25" s="16" t="s">
        <v>404</v>
      </c>
      <c r="B25" s="354" t="s">
        <v>503</v>
      </c>
      <c r="C25" s="6">
        <v>26156</v>
      </c>
      <c r="D25" s="6">
        <v>30000</v>
      </c>
      <c r="E25" s="6">
        <v>26008</v>
      </c>
      <c r="F25" s="6">
        <v>18600</v>
      </c>
      <c r="G25" s="6">
        <v>0</v>
      </c>
      <c r="H25" s="6">
        <v>0</v>
      </c>
      <c r="I25" s="6">
        <v>0</v>
      </c>
      <c r="J25" s="6">
        <v>18600</v>
      </c>
      <c r="K25" s="6">
        <v>0</v>
      </c>
      <c r="L25" s="6">
        <v>0</v>
      </c>
      <c r="M25" s="322">
        <v>18600</v>
      </c>
      <c r="N25" s="262">
        <v>11134</v>
      </c>
      <c r="O25" s="263">
        <v>3240.14</v>
      </c>
      <c r="P25" s="263">
        <v>2961.48</v>
      </c>
      <c r="Q25" s="368" t="s">
        <v>477</v>
      </c>
      <c r="R25" s="369">
        <v>556</v>
      </c>
      <c r="S25" s="369">
        <v>73</v>
      </c>
      <c r="T25" s="369">
        <v>556</v>
      </c>
      <c r="U25" s="354" t="s">
        <v>487</v>
      </c>
      <c r="V25" s="369">
        <v>6</v>
      </c>
      <c r="W25" s="6">
        <v>0</v>
      </c>
      <c r="X25" s="7">
        <v>6</v>
      </c>
      <c r="Y25" s="264"/>
    </row>
    <row r="26" spans="1:25" ht="24.75" customHeight="1">
      <c r="A26" s="16" t="s">
        <v>405</v>
      </c>
      <c r="B26" s="354" t="s">
        <v>504</v>
      </c>
      <c r="C26" s="6">
        <v>40550</v>
      </c>
      <c r="D26" s="6">
        <v>43350</v>
      </c>
      <c r="E26" s="6">
        <v>40222</v>
      </c>
      <c r="F26" s="6">
        <v>23100</v>
      </c>
      <c r="G26" s="6">
        <v>2400</v>
      </c>
      <c r="H26" s="6">
        <v>0</v>
      </c>
      <c r="I26" s="6">
        <v>0</v>
      </c>
      <c r="J26" s="6">
        <v>18100</v>
      </c>
      <c r="K26" s="6">
        <v>2600</v>
      </c>
      <c r="L26" s="6">
        <v>0</v>
      </c>
      <c r="M26" s="322">
        <v>23100</v>
      </c>
      <c r="N26" s="262">
        <v>16823</v>
      </c>
      <c r="O26" s="263">
        <v>5434.39</v>
      </c>
      <c r="P26" s="263">
        <v>4747.94</v>
      </c>
      <c r="Q26" s="368" t="s">
        <v>477</v>
      </c>
      <c r="R26" s="369">
        <v>1627</v>
      </c>
      <c r="S26" s="369">
        <v>42</v>
      </c>
      <c r="T26" s="369">
        <v>2047</v>
      </c>
      <c r="U26" s="354" t="s">
        <v>505</v>
      </c>
      <c r="V26" s="369">
        <v>11</v>
      </c>
      <c r="W26" s="6">
        <v>0</v>
      </c>
      <c r="X26" s="7">
        <v>11</v>
      </c>
      <c r="Y26" s="264"/>
    </row>
    <row r="27" spans="1:25" ht="24.75" customHeight="1">
      <c r="A27" s="16" t="s">
        <v>406</v>
      </c>
      <c r="B27" s="354" t="s">
        <v>490</v>
      </c>
      <c r="C27" s="6">
        <v>8623</v>
      </c>
      <c r="D27" s="6">
        <v>9000</v>
      </c>
      <c r="E27" s="6">
        <v>8623</v>
      </c>
      <c r="F27" s="6">
        <v>6100</v>
      </c>
      <c r="G27" s="6">
        <v>0</v>
      </c>
      <c r="H27" s="6">
        <v>0</v>
      </c>
      <c r="I27" s="6">
        <v>2000</v>
      </c>
      <c r="J27" s="6">
        <v>700</v>
      </c>
      <c r="K27" s="6">
        <v>3400</v>
      </c>
      <c r="L27" s="6">
        <v>0</v>
      </c>
      <c r="M27" s="322">
        <v>6100</v>
      </c>
      <c r="N27" s="262">
        <v>4114</v>
      </c>
      <c r="O27" s="263">
        <v>1174.8</v>
      </c>
      <c r="P27" s="263">
        <v>1031.9</v>
      </c>
      <c r="Q27" s="368" t="s">
        <v>477</v>
      </c>
      <c r="R27" s="369">
        <v>840</v>
      </c>
      <c r="S27" s="369">
        <v>35</v>
      </c>
      <c r="T27" s="369">
        <v>1200</v>
      </c>
      <c r="U27" s="354" t="s">
        <v>506</v>
      </c>
      <c r="V27" s="369">
        <v>3</v>
      </c>
      <c r="W27" s="6">
        <v>0</v>
      </c>
      <c r="X27" s="7">
        <v>3</v>
      </c>
      <c r="Y27" s="264"/>
    </row>
    <row r="28" spans="1:25" ht="24.75" customHeight="1">
      <c r="A28" s="16" t="s">
        <v>407</v>
      </c>
      <c r="B28" s="354" t="s">
        <v>507</v>
      </c>
      <c r="C28" s="6">
        <v>13542</v>
      </c>
      <c r="D28" s="6">
        <v>14800</v>
      </c>
      <c r="E28" s="6">
        <v>13542</v>
      </c>
      <c r="F28" s="6">
        <v>7722</v>
      </c>
      <c r="G28" s="6">
        <v>0</v>
      </c>
      <c r="H28" s="6">
        <v>0</v>
      </c>
      <c r="I28" s="6">
        <v>922</v>
      </c>
      <c r="J28" s="6">
        <v>0</v>
      </c>
      <c r="K28" s="6">
        <v>6800</v>
      </c>
      <c r="L28" s="6">
        <v>0</v>
      </c>
      <c r="M28" s="322">
        <v>10322</v>
      </c>
      <c r="N28" s="262">
        <v>6630</v>
      </c>
      <c r="O28" s="263">
        <v>1884.49</v>
      </c>
      <c r="P28" s="263">
        <v>1770.97</v>
      </c>
      <c r="Q28" s="368" t="s">
        <v>508</v>
      </c>
      <c r="R28" s="369">
        <v>693</v>
      </c>
      <c r="S28" s="369">
        <v>10</v>
      </c>
      <c r="T28" s="369">
        <v>798</v>
      </c>
      <c r="U28" s="354" t="s">
        <v>509</v>
      </c>
      <c r="V28" s="369">
        <v>5</v>
      </c>
      <c r="W28" s="6">
        <v>0</v>
      </c>
      <c r="X28" s="7">
        <v>5</v>
      </c>
      <c r="Y28" s="264"/>
    </row>
    <row r="29" spans="1:25" ht="24.75" customHeight="1">
      <c r="A29" s="16" t="s">
        <v>408</v>
      </c>
      <c r="B29" s="354" t="s">
        <v>510</v>
      </c>
      <c r="C29" s="6">
        <v>15877</v>
      </c>
      <c r="D29" s="6">
        <v>16300</v>
      </c>
      <c r="E29" s="6">
        <v>15195</v>
      </c>
      <c r="F29" s="6">
        <v>7132</v>
      </c>
      <c r="G29" s="6">
        <v>630</v>
      </c>
      <c r="H29" s="6">
        <v>0</v>
      </c>
      <c r="I29" s="6">
        <v>150</v>
      </c>
      <c r="J29" s="6">
        <v>3630</v>
      </c>
      <c r="K29" s="6">
        <v>2722</v>
      </c>
      <c r="L29" s="6">
        <v>0</v>
      </c>
      <c r="M29" s="322">
        <v>8660</v>
      </c>
      <c r="N29" s="262">
        <v>7239</v>
      </c>
      <c r="O29" s="263">
        <v>2139.37</v>
      </c>
      <c r="P29" s="263">
        <v>1922.01</v>
      </c>
      <c r="Q29" s="368" t="s">
        <v>477</v>
      </c>
      <c r="R29" s="369">
        <v>1890</v>
      </c>
      <c r="S29" s="369">
        <v>105</v>
      </c>
      <c r="T29" s="369">
        <v>1890</v>
      </c>
      <c r="U29" s="354" t="s">
        <v>511</v>
      </c>
      <c r="V29" s="369">
        <v>1</v>
      </c>
      <c r="W29" s="6">
        <v>0</v>
      </c>
      <c r="X29" s="7">
        <v>1</v>
      </c>
      <c r="Y29" s="264"/>
    </row>
    <row r="30" spans="1:25" ht="24.75" customHeight="1">
      <c r="A30" s="16" t="s">
        <v>409</v>
      </c>
      <c r="B30" s="354" t="s">
        <v>512</v>
      </c>
      <c r="C30" s="6">
        <v>23471</v>
      </c>
      <c r="D30" s="6">
        <v>25500</v>
      </c>
      <c r="E30" s="6">
        <v>23258</v>
      </c>
      <c r="F30" s="6">
        <v>11440</v>
      </c>
      <c r="G30" s="6">
        <v>0</v>
      </c>
      <c r="H30" s="6">
        <v>0</v>
      </c>
      <c r="I30" s="6">
        <v>0</v>
      </c>
      <c r="J30" s="6">
        <v>8640</v>
      </c>
      <c r="K30" s="6">
        <v>2800</v>
      </c>
      <c r="L30" s="6">
        <v>0</v>
      </c>
      <c r="M30" s="322">
        <v>11440</v>
      </c>
      <c r="N30" s="262">
        <v>8643</v>
      </c>
      <c r="O30" s="263">
        <v>2702.87</v>
      </c>
      <c r="P30" s="263">
        <v>2512.47</v>
      </c>
      <c r="Q30" s="368" t="s">
        <v>477</v>
      </c>
      <c r="R30" s="369">
        <v>1050</v>
      </c>
      <c r="S30" s="369">
        <v>105</v>
      </c>
      <c r="T30" s="369">
        <v>1050</v>
      </c>
      <c r="U30" s="354" t="s">
        <v>487</v>
      </c>
      <c r="V30" s="369">
        <v>5</v>
      </c>
      <c r="W30" s="6">
        <v>1</v>
      </c>
      <c r="X30" s="7">
        <v>6</v>
      </c>
      <c r="Y30" s="264"/>
    </row>
    <row r="31" spans="1:25" ht="24.75" customHeight="1">
      <c r="A31" s="16" t="s">
        <v>410</v>
      </c>
      <c r="B31" s="354" t="s">
        <v>513</v>
      </c>
      <c r="C31" s="6">
        <v>15381</v>
      </c>
      <c r="D31" s="6">
        <v>16400</v>
      </c>
      <c r="E31" s="6">
        <v>15344</v>
      </c>
      <c r="F31" s="6">
        <v>9550</v>
      </c>
      <c r="G31" s="6">
        <v>0</v>
      </c>
      <c r="H31" s="6">
        <v>0</v>
      </c>
      <c r="I31" s="6">
        <v>0</v>
      </c>
      <c r="J31" s="6">
        <v>9050</v>
      </c>
      <c r="K31" s="6">
        <v>500</v>
      </c>
      <c r="L31" s="6">
        <v>0</v>
      </c>
      <c r="M31" s="322">
        <v>9550</v>
      </c>
      <c r="N31" s="262">
        <v>7916</v>
      </c>
      <c r="O31" s="263">
        <v>2519.01</v>
      </c>
      <c r="P31" s="263">
        <v>2092.46</v>
      </c>
      <c r="Q31" s="368" t="s">
        <v>477</v>
      </c>
      <c r="R31" s="369">
        <v>500</v>
      </c>
      <c r="S31" s="369">
        <v>100</v>
      </c>
      <c r="T31" s="369">
        <v>1500</v>
      </c>
      <c r="U31" s="354" t="s">
        <v>487</v>
      </c>
      <c r="V31" s="369">
        <v>7</v>
      </c>
      <c r="W31" s="6">
        <v>0</v>
      </c>
      <c r="X31" s="7">
        <v>7</v>
      </c>
      <c r="Y31" s="264"/>
    </row>
    <row r="32" spans="1:25" ht="24.75" customHeight="1">
      <c r="A32" s="16" t="s">
        <v>411</v>
      </c>
      <c r="B32" s="354" t="s">
        <v>514</v>
      </c>
      <c r="C32" s="6">
        <v>17187</v>
      </c>
      <c r="D32" s="6">
        <v>12700</v>
      </c>
      <c r="E32" s="6">
        <v>9798</v>
      </c>
      <c r="F32" s="6">
        <v>5100</v>
      </c>
      <c r="G32" s="6">
        <v>0</v>
      </c>
      <c r="H32" s="6">
        <v>0</v>
      </c>
      <c r="I32" s="6">
        <v>5100</v>
      </c>
      <c r="J32" s="6">
        <v>0</v>
      </c>
      <c r="K32" s="6">
        <v>0</v>
      </c>
      <c r="L32" s="6">
        <v>0</v>
      </c>
      <c r="M32" s="322">
        <v>5100</v>
      </c>
      <c r="N32" s="262">
        <v>4664</v>
      </c>
      <c r="O32" s="263">
        <v>1360.27</v>
      </c>
      <c r="P32" s="263">
        <v>1010.31</v>
      </c>
      <c r="Q32" s="368" t="s">
        <v>486</v>
      </c>
      <c r="R32" s="369">
        <v>1575</v>
      </c>
      <c r="S32" s="369">
        <v>170</v>
      </c>
      <c r="T32" s="369">
        <v>1660</v>
      </c>
      <c r="U32" s="354" t="s">
        <v>487</v>
      </c>
      <c r="V32" s="369">
        <v>4</v>
      </c>
      <c r="W32" s="6">
        <v>0</v>
      </c>
      <c r="X32" s="7">
        <v>4</v>
      </c>
      <c r="Y32" s="264"/>
    </row>
    <row r="33" spans="1:25" ht="24.75" customHeight="1">
      <c r="A33" s="16" t="s">
        <v>412</v>
      </c>
      <c r="B33" s="354" t="s">
        <v>515</v>
      </c>
      <c r="C33" s="6">
        <v>20080</v>
      </c>
      <c r="D33" s="6">
        <v>17230</v>
      </c>
      <c r="E33" s="6">
        <v>15956</v>
      </c>
      <c r="F33" s="6">
        <v>13962</v>
      </c>
      <c r="G33" s="6">
        <v>0</v>
      </c>
      <c r="H33" s="6">
        <v>0</v>
      </c>
      <c r="I33" s="6">
        <v>267</v>
      </c>
      <c r="J33" s="6">
        <v>13695</v>
      </c>
      <c r="K33" s="6">
        <v>0</v>
      </c>
      <c r="L33" s="6">
        <v>0</v>
      </c>
      <c r="M33" s="322">
        <v>13962</v>
      </c>
      <c r="N33" s="262">
        <v>11488</v>
      </c>
      <c r="O33" s="263">
        <v>2982.26</v>
      </c>
      <c r="P33" s="263">
        <v>2247.07</v>
      </c>
      <c r="Q33" s="368" t="s">
        <v>477</v>
      </c>
      <c r="R33" s="369">
        <v>630</v>
      </c>
      <c r="S33" s="369">
        <v>73</v>
      </c>
      <c r="T33" s="369">
        <v>1400</v>
      </c>
      <c r="U33" s="354" t="s">
        <v>487</v>
      </c>
      <c r="V33" s="369">
        <v>8</v>
      </c>
      <c r="W33" s="6">
        <v>1</v>
      </c>
      <c r="X33" s="7">
        <v>9</v>
      </c>
      <c r="Y33" s="264"/>
    </row>
    <row r="34" spans="1:25" ht="24.75" customHeight="1">
      <c r="A34" s="16" t="s">
        <v>413</v>
      </c>
      <c r="B34" s="354" t="s">
        <v>516</v>
      </c>
      <c r="C34" s="6">
        <v>9936</v>
      </c>
      <c r="D34" s="6">
        <v>10590</v>
      </c>
      <c r="E34" s="6">
        <v>9531</v>
      </c>
      <c r="F34" s="6">
        <v>6152</v>
      </c>
      <c r="G34" s="6">
        <v>32</v>
      </c>
      <c r="H34" s="6">
        <v>0</v>
      </c>
      <c r="I34" s="6">
        <v>5880</v>
      </c>
      <c r="J34" s="6">
        <v>240</v>
      </c>
      <c r="K34" s="6">
        <v>0</v>
      </c>
      <c r="L34" s="6">
        <v>0</v>
      </c>
      <c r="M34" s="322">
        <v>6152</v>
      </c>
      <c r="N34" s="262">
        <v>5412</v>
      </c>
      <c r="O34" s="263">
        <v>1466.4</v>
      </c>
      <c r="P34" s="263">
        <v>1279.86</v>
      </c>
      <c r="Q34" s="368" t="s">
        <v>486</v>
      </c>
      <c r="R34" s="369">
        <v>1050</v>
      </c>
      <c r="S34" s="369">
        <v>135</v>
      </c>
      <c r="T34" s="369">
        <v>1050</v>
      </c>
      <c r="U34" s="354" t="s">
        <v>495</v>
      </c>
      <c r="V34" s="369">
        <v>3</v>
      </c>
      <c r="W34" s="6">
        <v>0</v>
      </c>
      <c r="X34" s="7">
        <v>3</v>
      </c>
      <c r="Y34" s="264"/>
    </row>
    <row r="35" spans="1:25" ht="24.75" customHeight="1">
      <c r="A35" s="16" t="s">
        <v>106</v>
      </c>
      <c r="B35" s="354" t="s">
        <v>517</v>
      </c>
      <c r="C35" s="6">
        <v>12674</v>
      </c>
      <c r="D35" s="6">
        <v>13010</v>
      </c>
      <c r="E35" s="6">
        <v>11613</v>
      </c>
      <c r="F35" s="6">
        <v>7850</v>
      </c>
      <c r="G35" s="6">
        <v>7850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322">
        <v>7554</v>
      </c>
      <c r="N35" s="262">
        <v>7013</v>
      </c>
      <c r="O35" s="263">
        <v>2079.99</v>
      </c>
      <c r="P35" s="263">
        <v>1533.27</v>
      </c>
      <c r="Q35" s="368" t="s">
        <v>486</v>
      </c>
      <c r="R35" s="369">
        <v>1050</v>
      </c>
      <c r="S35" s="369">
        <v>130</v>
      </c>
      <c r="T35" s="369">
        <v>1150</v>
      </c>
      <c r="U35" s="354" t="s">
        <v>518</v>
      </c>
      <c r="V35" s="369">
        <v>6</v>
      </c>
      <c r="W35" s="6">
        <v>0</v>
      </c>
      <c r="X35" s="7">
        <v>6</v>
      </c>
      <c r="Y35" s="264"/>
    </row>
    <row r="36" spans="1:24" ht="24.75" customHeight="1" thickBot="1">
      <c r="A36" s="102" t="s">
        <v>40</v>
      </c>
      <c r="B36" s="107"/>
      <c r="C36" s="103">
        <f aca="true" t="shared" si="0" ref="C36:P36">SUM(C10:C35)</f>
        <v>1877339</v>
      </c>
      <c r="D36" s="103">
        <f t="shared" si="0"/>
        <v>1999629</v>
      </c>
      <c r="E36" s="103">
        <f t="shared" si="0"/>
        <v>1808834</v>
      </c>
      <c r="F36" s="103">
        <f t="shared" si="0"/>
        <v>1261805</v>
      </c>
      <c r="G36" s="103">
        <f t="shared" si="0"/>
        <v>87831</v>
      </c>
      <c r="H36" s="103">
        <f t="shared" si="0"/>
        <v>44001</v>
      </c>
      <c r="I36" s="103">
        <f t="shared" si="0"/>
        <v>111273</v>
      </c>
      <c r="J36" s="103">
        <f t="shared" si="0"/>
        <v>575162</v>
      </c>
      <c r="K36" s="103">
        <f t="shared" si="0"/>
        <v>443538</v>
      </c>
      <c r="L36" s="103">
        <f t="shared" si="0"/>
        <v>0</v>
      </c>
      <c r="M36" s="103">
        <f t="shared" si="0"/>
        <v>1216657</v>
      </c>
      <c r="N36" s="248">
        <f t="shared" si="0"/>
        <v>846452</v>
      </c>
      <c r="O36" s="439">
        <f t="shared" si="0"/>
        <v>268001.47000000003</v>
      </c>
      <c r="P36" s="440">
        <f t="shared" si="0"/>
        <v>234237.53999999998</v>
      </c>
      <c r="Q36" s="103"/>
      <c r="R36" s="103"/>
      <c r="S36" s="103"/>
      <c r="T36" s="103"/>
      <c r="U36" s="246"/>
      <c r="V36" s="103">
        <f>SUM(V10:V35)</f>
        <v>582</v>
      </c>
      <c r="W36" s="103">
        <f>SUM(W10:W35)</f>
        <v>87</v>
      </c>
      <c r="X36" s="104">
        <f>SUM(X10:X35)</f>
        <v>669</v>
      </c>
    </row>
    <row r="40" ht="17.25">
      <c r="P40" s="373"/>
    </row>
    <row r="41" ht="17.25">
      <c r="P41" s="373"/>
    </row>
    <row r="42" ht="17.25">
      <c r="P42" s="373"/>
    </row>
    <row r="43" ht="17.25">
      <c r="P43" s="373"/>
    </row>
    <row r="44" ht="17.25">
      <c r="P44" s="373"/>
    </row>
    <row r="45" ht="17.25">
      <c r="P45" s="373"/>
    </row>
    <row r="46" ht="17.25">
      <c r="P46" s="373"/>
    </row>
    <row r="47" ht="17.25">
      <c r="P47" s="373"/>
    </row>
    <row r="48" ht="17.25">
      <c r="P48" s="373"/>
    </row>
    <row r="49" ht="17.25">
      <c r="P49" s="373"/>
    </row>
    <row r="50" ht="17.25">
      <c r="P50" s="373"/>
    </row>
    <row r="51" ht="17.25">
      <c r="P51" s="373"/>
    </row>
    <row r="52" ht="17.25">
      <c r="P52" s="373"/>
    </row>
    <row r="53" ht="17.25">
      <c r="P53" s="373"/>
    </row>
    <row r="54" ht="17.25">
      <c r="P54" s="373"/>
    </row>
    <row r="55" ht="17.25">
      <c r="P55" s="373"/>
    </row>
    <row r="56" ht="17.25">
      <c r="P56" s="373"/>
    </row>
    <row r="57" ht="17.25">
      <c r="P57" s="373"/>
    </row>
    <row r="58" ht="17.25">
      <c r="P58" s="373"/>
    </row>
    <row r="59" ht="17.25">
      <c r="P59" s="373"/>
    </row>
    <row r="60" ht="17.25">
      <c r="P60" s="373"/>
    </row>
    <row r="61" ht="17.25">
      <c r="P61" s="373"/>
    </row>
    <row r="62" ht="17.25">
      <c r="P62" s="373"/>
    </row>
    <row r="63" ht="17.25">
      <c r="P63" s="373"/>
    </row>
    <row r="64" ht="17.25">
      <c r="P64" s="373"/>
    </row>
    <row r="65" ht="17.25">
      <c r="P65" s="373"/>
    </row>
    <row r="66" ht="17.25">
      <c r="P66" s="373"/>
    </row>
    <row r="67" ht="17.25">
      <c r="P67" s="373"/>
    </row>
    <row r="68" ht="17.25">
      <c r="P68" s="373"/>
    </row>
    <row r="69" ht="17.25">
      <c r="P69" s="373"/>
    </row>
    <row r="70" ht="17.25">
      <c r="P70" s="373"/>
    </row>
    <row r="71" ht="17.25">
      <c r="P71" s="373"/>
    </row>
    <row r="72" ht="17.25">
      <c r="P72" s="373"/>
    </row>
    <row r="73" ht="17.25">
      <c r="P73" s="373"/>
    </row>
    <row r="74" ht="17.25">
      <c r="P74" s="373"/>
    </row>
    <row r="75" ht="17.25">
      <c r="P75" s="373"/>
    </row>
  </sheetData>
  <printOptions/>
  <pageMargins left="0.5905511811023623" right="0.1968503937007874" top="0.7874015748031497" bottom="0.5905511811023623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5"/>
  <sheetViews>
    <sheetView showGridLines="0" showZeros="0" zoomScale="75" zoomScaleNormal="75" workbookViewId="0" topLeftCell="A1">
      <pane xSplit="5" ySplit="8" topLeftCell="F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1" width="8.16015625" style="0" hidden="1" customWidth="1"/>
    <col min="2" max="2" width="1.66015625" style="0" customWidth="1"/>
    <col min="3" max="3" width="3.66015625" style="0" customWidth="1"/>
    <col min="4" max="4" width="1.66015625" style="0" customWidth="1"/>
    <col min="5" max="5" width="21.66015625" style="0" customWidth="1"/>
    <col min="6" max="32" width="11.66015625" style="0" customWidth="1"/>
  </cols>
  <sheetData>
    <row r="1" spans="2:32" ht="21">
      <c r="B1" s="120" t="s">
        <v>235</v>
      </c>
      <c r="C1" s="120"/>
      <c r="D1" s="120"/>
      <c r="E1" s="12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</row>
    <row r="2" spans="2:32" ht="17.25">
      <c r="B2" s="41"/>
      <c r="C2" s="41"/>
      <c r="D2" s="41"/>
      <c r="E2" s="41"/>
      <c r="F2" s="42">
        <v>242012</v>
      </c>
      <c r="G2" s="42">
        <v>242021</v>
      </c>
      <c r="H2" s="42">
        <v>242039</v>
      </c>
      <c r="I2" s="42">
        <v>242047</v>
      </c>
      <c r="J2" s="42">
        <v>242055</v>
      </c>
      <c r="K2" s="42">
        <v>242071</v>
      </c>
      <c r="L2" s="42">
        <v>242080</v>
      </c>
      <c r="M2" s="42">
        <v>242098</v>
      </c>
      <c r="N2" s="42">
        <v>242101</v>
      </c>
      <c r="O2" s="42">
        <v>242110</v>
      </c>
      <c r="P2" s="42">
        <v>242128</v>
      </c>
      <c r="Q2" s="42">
        <v>242136</v>
      </c>
      <c r="R2" s="42"/>
      <c r="S2" s="42"/>
      <c r="T2" s="42"/>
      <c r="U2" s="42">
        <v>243035</v>
      </c>
      <c r="V2" s="42">
        <v>243248</v>
      </c>
      <c r="W2" s="42">
        <v>243418</v>
      </c>
      <c r="X2" s="42">
        <v>243434</v>
      </c>
      <c r="Y2" s="42">
        <v>243442</v>
      </c>
      <c r="Z2" s="42">
        <v>243817</v>
      </c>
      <c r="AA2" s="42">
        <v>243825</v>
      </c>
      <c r="AB2" s="42">
        <v>243841</v>
      </c>
      <c r="AC2" s="42">
        <v>244031</v>
      </c>
      <c r="AD2" s="42">
        <v>244040</v>
      </c>
      <c r="AE2" s="42">
        <v>244414</v>
      </c>
      <c r="AF2" s="41"/>
    </row>
    <row r="3" spans="2:32" ht="18" thickBot="1">
      <c r="B3" s="43" t="s">
        <v>102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110" t="s">
        <v>103</v>
      </c>
      <c r="S3" s="110"/>
      <c r="T3" s="110"/>
      <c r="U3" s="43"/>
      <c r="V3" s="43"/>
      <c r="W3" s="43"/>
      <c r="X3" s="43"/>
      <c r="Y3" s="43"/>
      <c r="Z3" s="110"/>
      <c r="AA3" s="43"/>
      <c r="AB3" s="43"/>
      <c r="AC3" s="43"/>
      <c r="AD3" s="43"/>
      <c r="AE3" s="110"/>
      <c r="AF3" s="43" t="s">
        <v>104</v>
      </c>
    </row>
    <row r="4" spans="2:32" ht="17.25">
      <c r="B4" s="233"/>
      <c r="C4" s="41"/>
      <c r="D4" s="41"/>
      <c r="E4" s="41"/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325"/>
      <c r="R4" s="111"/>
      <c r="S4" s="112"/>
      <c r="T4" s="265"/>
      <c r="U4" s="45"/>
      <c r="V4" s="45"/>
      <c r="W4" s="45"/>
      <c r="X4" s="45"/>
      <c r="Y4" s="45"/>
      <c r="Z4" s="325"/>
      <c r="AA4" s="113"/>
      <c r="AB4" s="325"/>
      <c r="AC4" s="113"/>
      <c r="AD4" s="113"/>
      <c r="AE4" s="111"/>
      <c r="AF4" s="236"/>
    </row>
    <row r="5" spans="2:32" ht="17.25">
      <c r="B5" s="234"/>
      <c r="C5" s="41"/>
      <c r="D5" s="41" t="s">
        <v>105</v>
      </c>
      <c r="E5" s="41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378"/>
      <c r="T5" s="114"/>
      <c r="U5" s="45"/>
      <c r="V5" s="45"/>
      <c r="W5" s="45"/>
      <c r="X5" s="45"/>
      <c r="Y5" s="45"/>
      <c r="Z5" s="45"/>
      <c r="AA5" s="114"/>
      <c r="AB5" s="45"/>
      <c r="AC5" s="114"/>
      <c r="AD5" s="114"/>
      <c r="AE5" s="46"/>
      <c r="AF5" s="237"/>
    </row>
    <row r="6" spans="2:32" ht="17.25">
      <c r="B6" s="234"/>
      <c r="C6" s="41"/>
      <c r="D6" s="41"/>
      <c r="E6" s="41"/>
      <c r="F6" s="48" t="s">
        <v>391</v>
      </c>
      <c r="G6" s="47" t="s">
        <v>43</v>
      </c>
      <c r="H6" s="47" t="s">
        <v>392</v>
      </c>
      <c r="I6" s="47" t="s">
        <v>393</v>
      </c>
      <c r="J6" s="47" t="s">
        <v>394</v>
      </c>
      <c r="K6" s="47" t="s">
        <v>395</v>
      </c>
      <c r="L6" s="47" t="s">
        <v>396</v>
      </c>
      <c r="M6" s="47" t="s">
        <v>397</v>
      </c>
      <c r="N6" s="47" t="s">
        <v>398</v>
      </c>
      <c r="O6" s="47" t="s">
        <v>399</v>
      </c>
      <c r="P6" s="47" t="s">
        <v>400</v>
      </c>
      <c r="Q6" s="47" t="s">
        <v>401</v>
      </c>
      <c r="R6" s="324" t="s">
        <v>402</v>
      </c>
      <c r="S6" s="346" t="s">
        <v>403</v>
      </c>
      <c r="T6" s="271" t="s">
        <v>45</v>
      </c>
      <c r="U6" s="47" t="s">
        <v>404</v>
      </c>
      <c r="V6" s="47" t="s">
        <v>405</v>
      </c>
      <c r="W6" s="47" t="s">
        <v>406</v>
      </c>
      <c r="X6" s="47" t="s">
        <v>407</v>
      </c>
      <c r="Y6" s="47" t="s">
        <v>408</v>
      </c>
      <c r="Z6" s="47" t="s">
        <v>409</v>
      </c>
      <c r="AA6" s="115" t="s">
        <v>410</v>
      </c>
      <c r="AB6" s="47" t="s">
        <v>411</v>
      </c>
      <c r="AC6" s="115" t="s">
        <v>412</v>
      </c>
      <c r="AD6" s="115" t="s">
        <v>413</v>
      </c>
      <c r="AE6" s="49" t="s">
        <v>106</v>
      </c>
      <c r="AF6" s="238" t="s">
        <v>40</v>
      </c>
    </row>
    <row r="7" spans="2:32" ht="17.25">
      <c r="B7" s="234"/>
      <c r="C7" s="41" t="s">
        <v>49</v>
      </c>
      <c r="D7" s="41"/>
      <c r="E7" s="41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378"/>
      <c r="T7" s="114"/>
      <c r="U7" s="45"/>
      <c r="V7" s="45"/>
      <c r="W7" s="45"/>
      <c r="X7" s="45"/>
      <c r="Y7" s="45"/>
      <c r="Z7" s="45"/>
      <c r="AA7" s="114"/>
      <c r="AB7" s="45"/>
      <c r="AC7" s="114"/>
      <c r="AD7" s="114"/>
      <c r="AE7" s="46"/>
      <c r="AF7" s="237"/>
    </row>
    <row r="8" spans="2:32" ht="18" thickBot="1">
      <c r="B8" s="235"/>
      <c r="C8" s="43"/>
      <c r="D8" s="43"/>
      <c r="E8" s="43"/>
      <c r="F8" s="50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2"/>
      <c r="S8" s="379"/>
      <c r="T8" s="116"/>
      <c r="U8" s="51"/>
      <c r="V8" s="51"/>
      <c r="W8" s="51"/>
      <c r="X8" s="51"/>
      <c r="Y8" s="51"/>
      <c r="Z8" s="51"/>
      <c r="AA8" s="116"/>
      <c r="AB8" s="51"/>
      <c r="AC8" s="116"/>
      <c r="AD8" s="116"/>
      <c r="AE8" s="52"/>
      <c r="AF8" s="239"/>
    </row>
    <row r="9" spans="2:32" ht="17.25">
      <c r="B9" s="44" t="s">
        <v>107</v>
      </c>
      <c r="C9" s="53"/>
      <c r="D9" s="53"/>
      <c r="E9" s="53"/>
      <c r="F9" s="54">
        <v>6717203</v>
      </c>
      <c r="G9" s="55">
        <v>7907530</v>
      </c>
      <c r="H9" s="55">
        <v>2941557</v>
      </c>
      <c r="I9" s="55">
        <v>4572955</v>
      </c>
      <c r="J9" s="55">
        <v>2193852</v>
      </c>
      <c r="K9" s="55">
        <v>3990243</v>
      </c>
      <c r="L9" s="55">
        <v>1645223</v>
      </c>
      <c r="M9" s="55">
        <v>549704</v>
      </c>
      <c r="N9" s="55">
        <v>913405</v>
      </c>
      <c r="O9" s="55">
        <v>1368542</v>
      </c>
      <c r="P9" s="55">
        <v>338864</v>
      </c>
      <c r="Q9" s="55">
        <v>1037207</v>
      </c>
      <c r="R9" s="56">
        <v>1805435</v>
      </c>
      <c r="S9" s="380">
        <v>1942196</v>
      </c>
      <c r="T9" s="117">
        <v>177223</v>
      </c>
      <c r="U9" s="55">
        <v>237720</v>
      </c>
      <c r="V9" s="55">
        <v>918889</v>
      </c>
      <c r="W9" s="55">
        <v>195518</v>
      </c>
      <c r="X9" s="55">
        <v>331060</v>
      </c>
      <c r="Y9" s="55">
        <v>411433</v>
      </c>
      <c r="Z9" s="55">
        <v>353308</v>
      </c>
      <c r="AA9" s="117">
        <v>306397</v>
      </c>
      <c r="AB9" s="55">
        <v>225409</v>
      </c>
      <c r="AC9" s="117">
        <v>368629</v>
      </c>
      <c r="AD9" s="117">
        <v>196955</v>
      </c>
      <c r="AE9" s="56">
        <v>253039</v>
      </c>
      <c r="AF9" s="240">
        <f aca="true" t="shared" si="0" ref="AF9:AF53">SUM(F9:AE9)</f>
        <v>41899496</v>
      </c>
    </row>
    <row r="10" spans="2:32" ht="17.25">
      <c r="B10" s="44"/>
      <c r="C10" s="41" t="s">
        <v>108</v>
      </c>
      <c r="D10" s="57"/>
      <c r="E10" s="57"/>
      <c r="F10" s="58">
        <v>5977404</v>
      </c>
      <c r="G10" s="59">
        <v>7764227</v>
      </c>
      <c r="H10" s="59">
        <v>2839470</v>
      </c>
      <c r="I10" s="59">
        <v>4440788</v>
      </c>
      <c r="J10" s="59">
        <v>2135742</v>
      </c>
      <c r="K10" s="59">
        <v>3913194</v>
      </c>
      <c r="L10" s="59">
        <v>1553835</v>
      </c>
      <c r="M10" s="59">
        <v>530871</v>
      </c>
      <c r="N10" s="59">
        <v>902723</v>
      </c>
      <c r="O10" s="59">
        <v>1323758</v>
      </c>
      <c r="P10" s="59">
        <v>319842</v>
      </c>
      <c r="Q10" s="59">
        <v>775313</v>
      </c>
      <c r="R10" s="60">
        <v>1800549</v>
      </c>
      <c r="S10" s="381">
        <v>1790652</v>
      </c>
      <c r="T10" s="118">
        <v>174044</v>
      </c>
      <c r="U10" s="59">
        <v>232066</v>
      </c>
      <c r="V10" s="59">
        <v>858244</v>
      </c>
      <c r="W10" s="59">
        <v>192830</v>
      </c>
      <c r="X10" s="59">
        <v>236324</v>
      </c>
      <c r="Y10" s="59">
        <v>370464</v>
      </c>
      <c r="Z10" s="59">
        <v>324834</v>
      </c>
      <c r="AA10" s="118">
        <v>293721</v>
      </c>
      <c r="AB10" s="59">
        <v>224853</v>
      </c>
      <c r="AC10" s="118">
        <v>308768</v>
      </c>
      <c r="AD10" s="118">
        <v>173318</v>
      </c>
      <c r="AE10" s="60">
        <v>221751</v>
      </c>
      <c r="AF10" s="241">
        <f t="shared" si="0"/>
        <v>39679585</v>
      </c>
    </row>
    <row r="11" spans="2:32" ht="17.25">
      <c r="B11" s="44"/>
      <c r="C11" s="41"/>
      <c r="D11" s="57" t="s">
        <v>109</v>
      </c>
      <c r="E11" s="57"/>
      <c r="F11" s="58">
        <v>5369019</v>
      </c>
      <c r="G11" s="59">
        <v>7627672</v>
      </c>
      <c r="H11" s="59">
        <v>2784594</v>
      </c>
      <c r="I11" s="59">
        <v>3973471</v>
      </c>
      <c r="J11" s="59">
        <v>2077380</v>
      </c>
      <c r="K11" s="59">
        <v>3877197</v>
      </c>
      <c r="L11" s="59">
        <v>1447881</v>
      </c>
      <c r="M11" s="59">
        <v>528684</v>
      </c>
      <c r="N11" s="59">
        <v>831513</v>
      </c>
      <c r="O11" s="59">
        <v>1322013</v>
      </c>
      <c r="P11" s="59">
        <v>316031</v>
      </c>
      <c r="Q11" s="59">
        <v>673632</v>
      </c>
      <c r="R11" s="60">
        <v>1753554</v>
      </c>
      <c r="S11" s="381">
        <v>1771568</v>
      </c>
      <c r="T11" s="118">
        <v>171416</v>
      </c>
      <c r="U11" s="59">
        <v>224926</v>
      </c>
      <c r="V11" s="59">
        <v>715975</v>
      </c>
      <c r="W11" s="59">
        <v>180015</v>
      </c>
      <c r="X11" s="59">
        <v>229650</v>
      </c>
      <c r="Y11" s="59">
        <v>342286</v>
      </c>
      <c r="Z11" s="59">
        <v>323492</v>
      </c>
      <c r="AA11" s="118">
        <v>292426</v>
      </c>
      <c r="AB11" s="59">
        <v>198162</v>
      </c>
      <c r="AC11" s="118">
        <v>305507</v>
      </c>
      <c r="AD11" s="118">
        <v>169746</v>
      </c>
      <c r="AE11" s="60">
        <v>221316</v>
      </c>
      <c r="AF11" s="241">
        <f t="shared" si="0"/>
        <v>37729126</v>
      </c>
    </row>
    <row r="12" spans="2:32" ht="17.25">
      <c r="B12" s="44"/>
      <c r="C12" s="41"/>
      <c r="D12" s="57" t="s">
        <v>110</v>
      </c>
      <c r="E12" s="57"/>
      <c r="F12" s="58">
        <v>547721</v>
      </c>
      <c r="G12" s="59">
        <v>6983</v>
      </c>
      <c r="H12" s="59">
        <v>5901</v>
      </c>
      <c r="I12" s="59">
        <v>432483</v>
      </c>
      <c r="J12" s="59">
        <v>11620</v>
      </c>
      <c r="K12" s="59">
        <v>26075</v>
      </c>
      <c r="L12" s="59">
        <v>44255</v>
      </c>
      <c r="M12" s="59">
        <v>0</v>
      </c>
      <c r="N12" s="59">
        <v>0</v>
      </c>
      <c r="O12" s="59">
        <v>0</v>
      </c>
      <c r="P12" s="59">
        <v>229</v>
      </c>
      <c r="Q12" s="59">
        <v>81962</v>
      </c>
      <c r="R12" s="60">
        <v>0</v>
      </c>
      <c r="S12" s="381">
        <v>12502</v>
      </c>
      <c r="T12" s="118">
        <v>39</v>
      </c>
      <c r="U12" s="59">
        <v>1263</v>
      </c>
      <c r="V12" s="59">
        <v>124568</v>
      </c>
      <c r="W12" s="59">
        <v>251</v>
      </c>
      <c r="X12" s="59">
        <v>3277</v>
      </c>
      <c r="Y12" s="59">
        <v>24000</v>
      </c>
      <c r="Z12" s="59">
        <v>816</v>
      </c>
      <c r="AA12" s="118">
        <v>190</v>
      </c>
      <c r="AB12" s="59">
        <v>23035</v>
      </c>
      <c r="AC12" s="118">
        <v>0</v>
      </c>
      <c r="AD12" s="118">
        <v>2123</v>
      </c>
      <c r="AE12" s="60">
        <v>0</v>
      </c>
      <c r="AF12" s="241">
        <f t="shared" si="0"/>
        <v>1349293</v>
      </c>
    </row>
    <row r="13" spans="2:32" ht="17.25">
      <c r="B13" s="44"/>
      <c r="C13" s="41"/>
      <c r="D13" s="57" t="s">
        <v>111</v>
      </c>
      <c r="E13" s="57"/>
      <c r="F13" s="58">
        <v>60664</v>
      </c>
      <c r="G13" s="59">
        <v>129572</v>
      </c>
      <c r="H13" s="59">
        <v>48975</v>
      </c>
      <c r="I13" s="59">
        <v>34834</v>
      </c>
      <c r="J13" s="59">
        <v>46742</v>
      </c>
      <c r="K13" s="59">
        <v>9922</v>
      </c>
      <c r="L13" s="59">
        <v>61699</v>
      </c>
      <c r="M13" s="59">
        <v>2187</v>
      </c>
      <c r="N13" s="59">
        <v>71210</v>
      </c>
      <c r="O13" s="59">
        <v>1745</v>
      </c>
      <c r="P13" s="59">
        <v>3582</v>
      </c>
      <c r="Q13" s="59">
        <v>19719</v>
      </c>
      <c r="R13" s="60">
        <v>46995</v>
      </c>
      <c r="S13" s="381">
        <v>6582</v>
      </c>
      <c r="T13" s="118">
        <v>2589</v>
      </c>
      <c r="U13" s="59">
        <v>5877</v>
      </c>
      <c r="V13" s="59">
        <v>17701</v>
      </c>
      <c r="W13" s="59">
        <v>12564</v>
      </c>
      <c r="X13" s="59">
        <v>3397</v>
      </c>
      <c r="Y13" s="59">
        <v>4178</v>
      </c>
      <c r="Z13" s="59">
        <v>526</v>
      </c>
      <c r="AA13" s="118">
        <v>1105</v>
      </c>
      <c r="AB13" s="59">
        <v>3656</v>
      </c>
      <c r="AC13" s="118">
        <v>3261</v>
      </c>
      <c r="AD13" s="118">
        <v>1449</v>
      </c>
      <c r="AE13" s="60">
        <v>435</v>
      </c>
      <c r="AF13" s="241">
        <f t="shared" si="0"/>
        <v>601166</v>
      </c>
    </row>
    <row r="14" spans="2:32" ht="17.25">
      <c r="B14" s="44"/>
      <c r="C14" s="41"/>
      <c r="D14" s="41" t="s">
        <v>112</v>
      </c>
      <c r="E14" s="57"/>
      <c r="F14" s="58">
        <v>4738</v>
      </c>
      <c r="G14" s="59">
        <v>4075</v>
      </c>
      <c r="H14" s="59">
        <v>40243</v>
      </c>
      <c r="I14" s="59">
        <v>19301</v>
      </c>
      <c r="J14" s="59">
        <v>43434</v>
      </c>
      <c r="K14" s="59">
        <v>1388</v>
      </c>
      <c r="L14" s="59">
        <v>6128</v>
      </c>
      <c r="M14" s="59">
        <v>1244</v>
      </c>
      <c r="N14" s="59">
        <v>844</v>
      </c>
      <c r="O14" s="59">
        <v>852</v>
      </c>
      <c r="P14" s="59">
        <v>0</v>
      </c>
      <c r="Q14" s="59">
        <v>14378</v>
      </c>
      <c r="R14" s="60">
        <v>1372</v>
      </c>
      <c r="S14" s="381">
        <v>868</v>
      </c>
      <c r="T14" s="118">
        <v>2395</v>
      </c>
      <c r="U14" s="59">
        <v>2722</v>
      </c>
      <c r="V14" s="59">
        <v>2542</v>
      </c>
      <c r="W14" s="59">
        <v>0</v>
      </c>
      <c r="X14" s="59">
        <v>0</v>
      </c>
      <c r="Y14" s="59">
        <v>3278</v>
      </c>
      <c r="Z14" s="59">
        <v>0</v>
      </c>
      <c r="AA14" s="118">
        <v>500</v>
      </c>
      <c r="AB14" s="59">
        <v>3292</v>
      </c>
      <c r="AC14" s="118">
        <v>0</v>
      </c>
      <c r="AD14" s="118">
        <v>1333</v>
      </c>
      <c r="AE14" s="60">
        <v>0</v>
      </c>
      <c r="AF14" s="241">
        <f t="shared" si="0"/>
        <v>154927</v>
      </c>
    </row>
    <row r="15" spans="2:32" ht="17.25">
      <c r="B15" s="44"/>
      <c r="C15" s="53"/>
      <c r="D15" s="53" t="s">
        <v>113</v>
      </c>
      <c r="E15" s="53"/>
      <c r="F15" s="54">
        <v>55926</v>
      </c>
      <c r="G15" s="55">
        <v>125497</v>
      </c>
      <c r="H15" s="55">
        <v>8732</v>
      </c>
      <c r="I15" s="55">
        <v>15533</v>
      </c>
      <c r="J15" s="55">
        <v>3308</v>
      </c>
      <c r="K15" s="55">
        <v>8534</v>
      </c>
      <c r="L15" s="55">
        <v>55571</v>
      </c>
      <c r="M15" s="55">
        <v>943</v>
      </c>
      <c r="N15" s="55">
        <v>70366</v>
      </c>
      <c r="O15" s="55">
        <v>893</v>
      </c>
      <c r="P15" s="55">
        <v>3582</v>
      </c>
      <c r="Q15" s="55">
        <v>5341</v>
      </c>
      <c r="R15" s="56">
        <v>45623</v>
      </c>
      <c r="S15" s="380">
        <v>5714</v>
      </c>
      <c r="T15" s="117">
        <v>194</v>
      </c>
      <c r="U15" s="55">
        <v>3155</v>
      </c>
      <c r="V15" s="55">
        <v>15159</v>
      </c>
      <c r="W15" s="55">
        <v>12564</v>
      </c>
      <c r="X15" s="55">
        <v>3397</v>
      </c>
      <c r="Y15" s="55">
        <v>900</v>
      </c>
      <c r="Z15" s="55">
        <v>526</v>
      </c>
      <c r="AA15" s="117">
        <v>605</v>
      </c>
      <c r="AB15" s="55">
        <v>364</v>
      </c>
      <c r="AC15" s="117">
        <v>3261</v>
      </c>
      <c r="AD15" s="117">
        <v>116</v>
      </c>
      <c r="AE15" s="56">
        <v>435</v>
      </c>
      <c r="AF15" s="240">
        <f t="shared" si="0"/>
        <v>446239</v>
      </c>
    </row>
    <row r="16" spans="2:32" ht="17.25">
      <c r="B16" s="44"/>
      <c r="C16" s="41" t="s">
        <v>114</v>
      </c>
      <c r="D16" s="57"/>
      <c r="E16" s="57"/>
      <c r="F16" s="58">
        <v>735956</v>
      </c>
      <c r="G16" s="59">
        <v>143096</v>
      </c>
      <c r="H16" s="59">
        <v>102087</v>
      </c>
      <c r="I16" s="59">
        <v>131575</v>
      </c>
      <c r="J16" s="59">
        <v>58030</v>
      </c>
      <c r="K16" s="59">
        <v>74477</v>
      </c>
      <c r="L16" s="59">
        <v>91388</v>
      </c>
      <c r="M16" s="59">
        <v>18833</v>
      </c>
      <c r="N16" s="59">
        <v>2351</v>
      </c>
      <c r="O16" s="59">
        <v>44675</v>
      </c>
      <c r="P16" s="59">
        <v>18978</v>
      </c>
      <c r="Q16" s="59">
        <v>261894</v>
      </c>
      <c r="R16" s="60">
        <v>3982</v>
      </c>
      <c r="S16" s="381">
        <v>151070</v>
      </c>
      <c r="T16" s="118">
        <v>3179</v>
      </c>
      <c r="U16" s="59">
        <v>5654</v>
      </c>
      <c r="V16" s="59">
        <v>60645</v>
      </c>
      <c r="W16" s="59">
        <v>2083</v>
      </c>
      <c r="X16" s="59">
        <v>94736</v>
      </c>
      <c r="Y16" s="59">
        <v>32003</v>
      </c>
      <c r="Z16" s="59">
        <v>28474</v>
      </c>
      <c r="AA16" s="118">
        <v>12676</v>
      </c>
      <c r="AB16" s="59">
        <v>556</v>
      </c>
      <c r="AC16" s="118">
        <v>59861</v>
      </c>
      <c r="AD16" s="118">
        <v>23637</v>
      </c>
      <c r="AE16" s="60">
        <v>31288</v>
      </c>
      <c r="AF16" s="241">
        <f t="shared" si="0"/>
        <v>2193184</v>
      </c>
    </row>
    <row r="17" spans="2:32" ht="17.25">
      <c r="B17" s="44"/>
      <c r="C17" s="41"/>
      <c r="D17" s="57" t="s">
        <v>115</v>
      </c>
      <c r="E17" s="57"/>
      <c r="F17" s="58">
        <v>26803</v>
      </c>
      <c r="G17" s="59">
        <v>12691</v>
      </c>
      <c r="H17" s="59">
        <v>5056</v>
      </c>
      <c r="I17" s="59">
        <v>148</v>
      </c>
      <c r="J17" s="59">
        <v>13441</v>
      </c>
      <c r="K17" s="59">
        <v>19035</v>
      </c>
      <c r="L17" s="59">
        <v>10033</v>
      </c>
      <c r="M17" s="59">
        <v>441</v>
      </c>
      <c r="N17" s="59">
        <v>0</v>
      </c>
      <c r="O17" s="59">
        <v>287</v>
      </c>
      <c r="P17" s="59">
        <v>1</v>
      </c>
      <c r="Q17" s="59">
        <v>5007</v>
      </c>
      <c r="R17" s="60">
        <v>3667</v>
      </c>
      <c r="S17" s="381">
        <v>9796</v>
      </c>
      <c r="T17" s="118">
        <v>3179</v>
      </c>
      <c r="U17" s="59">
        <v>0</v>
      </c>
      <c r="V17" s="59">
        <v>3157</v>
      </c>
      <c r="W17" s="59">
        <v>756</v>
      </c>
      <c r="X17" s="59">
        <v>119</v>
      </c>
      <c r="Y17" s="59">
        <v>933</v>
      </c>
      <c r="Z17" s="59">
        <v>2702</v>
      </c>
      <c r="AA17" s="118">
        <v>903</v>
      </c>
      <c r="AB17" s="59">
        <v>485</v>
      </c>
      <c r="AC17" s="118">
        <v>40</v>
      </c>
      <c r="AD17" s="118">
        <v>0</v>
      </c>
      <c r="AE17" s="60">
        <v>725</v>
      </c>
      <c r="AF17" s="241">
        <f t="shared" si="0"/>
        <v>119405</v>
      </c>
    </row>
    <row r="18" spans="2:32" ht="17.25">
      <c r="B18" s="44"/>
      <c r="C18" s="41"/>
      <c r="D18" s="57" t="s">
        <v>110</v>
      </c>
      <c r="E18" s="57"/>
      <c r="F18" s="58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7021</v>
      </c>
      <c r="R18" s="60">
        <v>0</v>
      </c>
      <c r="S18" s="381">
        <v>61665</v>
      </c>
      <c r="T18" s="118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118">
        <v>0</v>
      </c>
      <c r="AB18" s="59">
        <v>0</v>
      </c>
      <c r="AC18" s="118">
        <v>0</v>
      </c>
      <c r="AD18" s="118">
        <v>0</v>
      </c>
      <c r="AE18" s="60">
        <v>0</v>
      </c>
      <c r="AF18" s="241">
        <f t="shared" si="0"/>
        <v>68686</v>
      </c>
    </row>
    <row r="19" spans="2:32" ht="17.25">
      <c r="B19" s="44"/>
      <c r="C19" s="41"/>
      <c r="D19" s="57" t="s">
        <v>116</v>
      </c>
      <c r="E19" s="57"/>
      <c r="F19" s="58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</v>
      </c>
      <c r="P19" s="59">
        <v>0</v>
      </c>
      <c r="Q19" s="59">
        <v>0</v>
      </c>
      <c r="R19" s="60">
        <v>0</v>
      </c>
      <c r="S19" s="381">
        <v>0</v>
      </c>
      <c r="T19" s="118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  <c r="AA19" s="118">
        <v>0</v>
      </c>
      <c r="AB19" s="59">
        <v>0</v>
      </c>
      <c r="AC19" s="118">
        <v>0</v>
      </c>
      <c r="AD19" s="118">
        <v>0</v>
      </c>
      <c r="AE19" s="60">
        <v>0</v>
      </c>
      <c r="AF19" s="241">
        <f t="shared" si="0"/>
        <v>0</v>
      </c>
    </row>
    <row r="20" spans="2:32" ht="17.25">
      <c r="B20" s="44"/>
      <c r="C20" s="41"/>
      <c r="D20" s="57" t="s">
        <v>117</v>
      </c>
      <c r="E20" s="57"/>
      <c r="F20" s="58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60">
        <v>0</v>
      </c>
      <c r="S20" s="381">
        <v>0</v>
      </c>
      <c r="T20" s="118">
        <v>0</v>
      </c>
      <c r="U20" s="59">
        <v>0</v>
      </c>
      <c r="V20" s="59">
        <v>0</v>
      </c>
      <c r="W20" s="59">
        <v>0</v>
      </c>
      <c r="X20" s="59">
        <v>0</v>
      </c>
      <c r="Y20" s="59">
        <v>0</v>
      </c>
      <c r="Z20" s="59">
        <v>0</v>
      </c>
      <c r="AA20" s="118">
        <v>0</v>
      </c>
      <c r="AB20" s="59">
        <v>0</v>
      </c>
      <c r="AC20" s="118">
        <v>0</v>
      </c>
      <c r="AD20" s="118">
        <v>0</v>
      </c>
      <c r="AE20" s="60">
        <v>0</v>
      </c>
      <c r="AF20" s="241">
        <f t="shared" si="0"/>
        <v>0</v>
      </c>
    </row>
    <row r="21" spans="2:32" ht="17.25">
      <c r="B21" s="44"/>
      <c r="C21" s="41"/>
      <c r="D21" s="57" t="s">
        <v>118</v>
      </c>
      <c r="E21" s="57"/>
      <c r="F21" s="58">
        <v>386475</v>
      </c>
      <c r="G21" s="59">
        <v>151</v>
      </c>
      <c r="H21" s="59">
        <v>7991</v>
      </c>
      <c r="I21" s="59">
        <v>54059</v>
      </c>
      <c r="J21" s="59">
        <v>993</v>
      </c>
      <c r="K21" s="59">
        <v>6662</v>
      </c>
      <c r="L21" s="59">
        <v>11375</v>
      </c>
      <c r="M21" s="59">
        <v>10196</v>
      </c>
      <c r="N21" s="59">
        <v>0</v>
      </c>
      <c r="O21" s="59">
        <v>43037</v>
      </c>
      <c r="P21" s="59">
        <v>18434</v>
      </c>
      <c r="Q21" s="59">
        <v>237623</v>
      </c>
      <c r="R21" s="60">
        <v>0</v>
      </c>
      <c r="S21" s="381">
        <v>75511</v>
      </c>
      <c r="T21" s="118">
        <v>0</v>
      </c>
      <c r="U21" s="59">
        <v>0</v>
      </c>
      <c r="V21" s="59">
        <v>54370</v>
      </c>
      <c r="W21" s="59">
        <v>1000</v>
      </c>
      <c r="X21" s="59">
        <v>94100</v>
      </c>
      <c r="Y21" s="59">
        <v>28545</v>
      </c>
      <c r="Z21" s="59">
        <v>25254</v>
      </c>
      <c r="AA21" s="118">
        <v>0</v>
      </c>
      <c r="AB21" s="59">
        <v>0</v>
      </c>
      <c r="AC21" s="118">
        <v>3589</v>
      </c>
      <c r="AD21" s="118">
        <v>22508</v>
      </c>
      <c r="AE21" s="60">
        <v>30000</v>
      </c>
      <c r="AF21" s="241">
        <f t="shared" si="0"/>
        <v>1111873</v>
      </c>
    </row>
    <row r="22" spans="2:32" ht="17.25">
      <c r="B22" s="61"/>
      <c r="C22" s="53"/>
      <c r="D22" s="53" t="s">
        <v>119</v>
      </c>
      <c r="E22" s="53"/>
      <c r="F22" s="54">
        <v>322678</v>
      </c>
      <c r="G22" s="55">
        <v>130254</v>
      </c>
      <c r="H22" s="55">
        <v>89040</v>
      </c>
      <c r="I22" s="55">
        <v>77368</v>
      </c>
      <c r="J22" s="55">
        <v>43596</v>
      </c>
      <c r="K22" s="55">
        <v>48780</v>
      </c>
      <c r="L22" s="55">
        <v>69980</v>
      </c>
      <c r="M22" s="55">
        <v>8196</v>
      </c>
      <c r="N22" s="55">
        <v>2351</v>
      </c>
      <c r="O22" s="55">
        <v>1351</v>
      </c>
      <c r="P22" s="55">
        <v>543</v>
      </c>
      <c r="Q22" s="55">
        <v>12243</v>
      </c>
      <c r="R22" s="56">
        <v>315</v>
      </c>
      <c r="S22" s="380">
        <v>4098</v>
      </c>
      <c r="T22" s="117">
        <v>0</v>
      </c>
      <c r="U22" s="55">
        <v>5654</v>
      </c>
      <c r="V22" s="55">
        <v>3118</v>
      </c>
      <c r="W22" s="55">
        <v>327</v>
      </c>
      <c r="X22" s="55">
        <v>517</v>
      </c>
      <c r="Y22" s="55">
        <v>2525</v>
      </c>
      <c r="Z22" s="55">
        <v>518</v>
      </c>
      <c r="AA22" s="117">
        <v>11773</v>
      </c>
      <c r="AB22" s="55">
        <v>71</v>
      </c>
      <c r="AC22" s="117">
        <v>56232</v>
      </c>
      <c r="AD22" s="117">
        <v>1129</v>
      </c>
      <c r="AE22" s="56">
        <v>563</v>
      </c>
      <c r="AF22" s="240">
        <f t="shared" si="0"/>
        <v>893220</v>
      </c>
    </row>
    <row r="23" spans="2:32" ht="17.25">
      <c r="B23" s="44" t="s">
        <v>120</v>
      </c>
      <c r="C23" s="53"/>
      <c r="D23" s="53"/>
      <c r="E23" s="53"/>
      <c r="F23" s="54">
        <v>7068114</v>
      </c>
      <c r="G23" s="55">
        <v>7563650</v>
      </c>
      <c r="H23" s="55">
        <v>2426454</v>
      </c>
      <c r="I23" s="55">
        <v>4452509</v>
      </c>
      <c r="J23" s="55">
        <v>2175153</v>
      </c>
      <c r="K23" s="55">
        <v>3693551</v>
      </c>
      <c r="L23" s="55">
        <v>1812844</v>
      </c>
      <c r="M23" s="55">
        <v>453561</v>
      </c>
      <c r="N23" s="55">
        <v>783930</v>
      </c>
      <c r="O23" s="55">
        <v>1327049</v>
      </c>
      <c r="P23" s="55">
        <v>343376</v>
      </c>
      <c r="Q23" s="55">
        <v>1026876</v>
      </c>
      <c r="R23" s="56">
        <v>1787720</v>
      </c>
      <c r="S23" s="380">
        <v>1913163</v>
      </c>
      <c r="T23" s="117">
        <v>153263</v>
      </c>
      <c r="U23" s="55">
        <v>220849</v>
      </c>
      <c r="V23" s="55">
        <v>862555</v>
      </c>
      <c r="W23" s="55">
        <v>237673</v>
      </c>
      <c r="X23" s="55">
        <v>315443</v>
      </c>
      <c r="Y23" s="55">
        <v>389359</v>
      </c>
      <c r="Z23" s="55">
        <v>353308</v>
      </c>
      <c r="AA23" s="117">
        <v>216224</v>
      </c>
      <c r="AB23" s="55">
        <v>204168</v>
      </c>
      <c r="AC23" s="117">
        <v>324107</v>
      </c>
      <c r="AD23" s="117">
        <v>283031</v>
      </c>
      <c r="AE23" s="56">
        <v>264923</v>
      </c>
      <c r="AF23" s="240">
        <f t="shared" si="0"/>
        <v>40652853</v>
      </c>
    </row>
    <row r="24" spans="2:32" ht="17.25">
      <c r="B24" s="44"/>
      <c r="C24" s="41" t="s">
        <v>121</v>
      </c>
      <c r="D24" s="57"/>
      <c r="E24" s="57"/>
      <c r="F24" s="58">
        <v>6445012</v>
      </c>
      <c r="G24" s="59">
        <v>6745095</v>
      </c>
      <c r="H24" s="59">
        <v>2159035</v>
      </c>
      <c r="I24" s="59">
        <v>3986722</v>
      </c>
      <c r="J24" s="59">
        <v>1875918</v>
      </c>
      <c r="K24" s="59">
        <v>3049242</v>
      </c>
      <c r="L24" s="59">
        <v>1755514</v>
      </c>
      <c r="M24" s="59">
        <v>361284</v>
      </c>
      <c r="N24" s="59">
        <v>669058</v>
      </c>
      <c r="O24" s="59">
        <v>1145452</v>
      </c>
      <c r="P24" s="59">
        <v>287117</v>
      </c>
      <c r="Q24" s="59">
        <v>777687</v>
      </c>
      <c r="R24" s="60">
        <v>1629932</v>
      </c>
      <c r="S24" s="381">
        <v>1481389</v>
      </c>
      <c r="T24" s="118">
        <v>144642</v>
      </c>
      <c r="U24" s="59">
        <v>199847</v>
      </c>
      <c r="V24" s="59">
        <v>780701</v>
      </c>
      <c r="W24" s="59">
        <v>206271</v>
      </c>
      <c r="X24" s="59">
        <v>304052</v>
      </c>
      <c r="Y24" s="59">
        <v>318268</v>
      </c>
      <c r="Z24" s="59">
        <v>255745</v>
      </c>
      <c r="AA24" s="118">
        <v>204848</v>
      </c>
      <c r="AB24" s="59">
        <v>175790</v>
      </c>
      <c r="AC24" s="118">
        <v>257933</v>
      </c>
      <c r="AD24" s="118">
        <v>213423</v>
      </c>
      <c r="AE24" s="60">
        <v>219447</v>
      </c>
      <c r="AF24" s="241">
        <f t="shared" si="0"/>
        <v>35649424</v>
      </c>
    </row>
    <row r="25" spans="2:32" ht="17.25">
      <c r="B25" s="44"/>
      <c r="C25" s="41"/>
      <c r="D25" s="57" t="s">
        <v>122</v>
      </c>
      <c r="E25" s="57"/>
      <c r="F25" s="58">
        <v>3099336</v>
      </c>
      <c r="G25" s="59">
        <v>3393751</v>
      </c>
      <c r="H25" s="59">
        <v>958050</v>
      </c>
      <c r="I25" s="59">
        <v>1874579</v>
      </c>
      <c r="J25" s="59">
        <v>762180</v>
      </c>
      <c r="K25" s="59">
        <v>936780</v>
      </c>
      <c r="L25" s="59">
        <v>327781</v>
      </c>
      <c r="M25" s="59">
        <v>80099</v>
      </c>
      <c r="N25" s="59">
        <v>92801</v>
      </c>
      <c r="O25" s="59">
        <v>531890</v>
      </c>
      <c r="P25" s="59">
        <v>62077</v>
      </c>
      <c r="Q25" s="59">
        <v>87737</v>
      </c>
      <c r="R25" s="60">
        <v>944707</v>
      </c>
      <c r="S25" s="381">
        <v>319797</v>
      </c>
      <c r="T25" s="118">
        <v>96264</v>
      </c>
      <c r="U25" s="59">
        <v>39692</v>
      </c>
      <c r="V25" s="59">
        <v>0</v>
      </c>
      <c r="W25" s="59">
        <v>68002</v>
      </c>
      <c r="X25" s="59">
        <v>138489</v>
      </c>
      <c r="Y25" s="59">
        <v>157243</v>
      </c>
      <c r="Z25" s="59">
        <v>96620</v>
      </c>
      <c r="AA25" s="118">
        <v>43597</v>
      </c>
      <c r="AB25" s="59">
        <v>25742</v>
      </c>
      <c r="AC25" s="118">
        <v>27045</v>
      </c>
      <c r="AD25" s="118">
        <v>33395</v>
      </c>
      <c r="AE25" s="60">
        <v>36783</v>
      </c>
      <c r="AF25" s="241">
        <f t="shared" si="0"/>
        <v>14234437</v>
      </c>
    </row>
    <row r="26" spans="2:32" ht="17.25">
      <c r="B26" s="44"/>
      <c r="C26" s="41"/>
      <c r="D26" s="57" t="s">
        <v>123</v>
      </c>
      <c r="E26" s="57"/>
      <c r="F26" s="58">
        <v>612392</v>
      </c>
      <c r="G26" s="59">
        <v>898016</v>
      </c>
      <c r="H26" s="59">
        <v>317666</v>
      </c>
      <c r="I26" s="59">
        <v>292946</v>
      </c>
      <c r="J26" s="59">
        <v>216364</v>
      </c>
      <c r="K26" s="59">
        <v>260194</v>
      </c>
      <c r="L26" s="59">
        <v>181624</v>
      </c>
      <c r="M26" s="59">
        <v>55824</v>
      </c>
      <c r="N26" s="59">
        <v>149399</v>
      </c>
      <c r="O26" s="59">
        <v>186947</v>
      </c>
      <c r="P26" s="59">
        <v>35622</v>
      </c>
      <c r="Q26" s="59">
        <v>69051</v>
      </c>
      <c r="R26" s="60">
        <v>173840</v>
      </c>
      <c r="S26" s="381">
        <v>168629</v>
      </c>
      <c r="T26" s="118">
        <v>3546</v>
      </c>
      <c r="U26" s="59">
        <v>12880</v>
      </c>
      <c r="V26" s="59">
        <v>328039</v>
      </c>
      <c r="W26" s="59">
        <v>22274</v>
      </c>
      <c r="X26" s="59">
        <v>35188</v>
      </c>
      <c r="Y26" s="59">
        <v>16199</v>
      </c>
      <c r="Z26" s="59">
        <v>12764</v>
      </c>
      <c r="AA26" s="118">
        <v>32421</v>
      </c>
      <c r="AB26" s="59">
        <v>16530</v>
      </c>
      <c r="AC26" s="118">
        <v>22435</v>
      </c>
      <c r="AD26" s="118">
        <v>15498</v>
      </c>
      <c r="AE26" s="60">
        <v>27965</v>
      </c>
      <c r="AF26" s="241">
        <f t="shared" si="0"/>
        <v>4164253</v>
      </c>
    </row>
    <row r="27" spans="2:32" ht="17.25">
      <c r="B27" s="44"/>
      <c r="C27" s="41"/>
      <c r="D27" s="57" t="s">
        <v>124</v>
      </c>
      <c r="E27" s="57"/>
      <c r="F27" s="58">
        <v>495169</v>
      </c>
      <c r="G27" s="59">
        <v>6161</v>
      </c>
      <c r="H27" s="59">
        <v>10424</v>
      </c>
      <c r="I27" s="59">
        <v>401152</v>
      </c>
      <c r="J27" s="59">
        <v>10637</v>
      </c>
      <c r="K27" s="59">
        <v>26075</v>
      </c>
      <c r="L27" s="59">
        <v>45092</v>
      </c>
      <c r="M27" s="59">
        <v>0</v>
      </c>
      <c r="N27" s="59">
        <v>0</v>
      </c>
      <c r="O27" s="59">
        <v>0</v>
      </c>
      <c r="P27" s="59">
        <v>86</v>
      </c>
      <c r="Q27" s="59">
        <v>72739</v>
      </c>
      <c r="R27" s="60">
        <v>0</v>
      </c>
      <c r="S27" s="381">
        <v>15414</v>
      </c>
      <c r="T27" s="118">
        <v>3</v>
      </c>
      <c r="U27" s="59">
        <v>293</v>
      </c>
      <c r="V27" s="59">
        <v>112746</v>
      </c>
      <c r="W27" s="59">
        <v>290</v>
      </c>
      <c r="X27" s="59">
        <v>3277</v>
      </c>
      <c r="Y27" s="59">
        <v>22625</v>
      </c>
      <c r="Z27" s="59">
        <v>816</v>
      </c>
      <c r="AA27" s="118">
        <v>2</v>
      </c>
      <c r="AB27" s="59">
        <v>26169</v>
      </c>
      <c r="AC27" s="118">
        <v>0</v>
      </c>
      <c r="AD27" s="118">
        <v>934</v>
      </c>
      <c r="AE27" s="60">
        <v>0</v>
      </c>
      <c r="AF27" s="241">
        <f t="shared" si="0"/>
        <v>1250104</v>
      </c>
    </row>
    <row r="28" spans="2:32" ht="17.25">
      <c r="B28" s="44"/>
      <c r="C28" s="41"/>
      <c r="D28" s="57" t="s">
        <v>125</v>
      </c>
      <c r="E28" s="57"/>
      <c r="F28" s="58">
        <v>315450</v>
      </c>
      <c r="G28" s="59">
        <v>325079</v>
      </c>
      <c r="H28" s="59">
        <v>0</v>
      </c>
      <c r="I28" s="59">
        <v>233542</v>
      </c>
      <c r="J28" s="59">
        <v>116108</v>
      </c>
      <c r="K28" s="59">
        <v>0</v>
      </c>
      <c r="L28" s="59">
        <v>61232</v>
      </c>
      <c r="M28" s="59">
        <v>38839</v>
      </c>
      <c r="N28" s="59">
        <v>0</v>
      </c>
      <c r="O28" s="59">
        <v>0</v>
      </c>
      <c r="P28" s="59">
        <v>0</v>
      </c>
      <c r="Q28" s="59">
        <v>0</v>
      </c>
      <c r="R28" s="60">
        <v>0</v>
      </c>
      <c r="S28" s="381">
        <v>0</v>
      </c>
      <c r="T28" s="118">
        <v>0</v>
      </c>
      <c r="U28" s="59">
        <v>0</v>
      </c>
      <c r="V28" s="59">
        <v>39995</v>
      </c>
      <c r="W28" s="59">
        <v>0</v>
      </c>
      <c r="X28" s="59">
        <v>0</v>
      </c>
      <c r="Y28" s="59">
        <v>0</v>
      </c>
      <c r="Z28" s="59">
        <v>0</v>
      </c>
      <c r="AA28" s="118">
        <v>0</v>
      </c>
      <c r="AB28" s="59">
        <v>0</v>
      </c>
      <c r="AC28" s="118">
        <v>0</v>
      </c>
      <c r="AD28" s="118">
        <v>0</v>
      </c>
      <c r="AE28" s="60">
        <v>0</v>
      </c>
      <c r="AF28" s="241">
        <f t="shared" si="0"/>
        <v>1130245</v>
      </c>
    </row>
    <row r="29" spans="2:32" ht="17.25">
      <c r="B29" s="44"/>
      <c r="C29" s="41"/>
      <c r="D29" s="57" t="s">
        <v>126</v>
      </c>
      <c r="E29" s="57"/>
      <c r="F29" s="58">
        <v>451081</v>
      </c>
      <c r="G29" s="59">
        <v>561314</v>
      </c>
      <c r="H29" s="59">
        <v>255964</v>
      </c>
      <c r="I29" s="59">
        <v>278136</v>
      </c>
      <c r="J29" s="59">
        <v>133130</v>
      </c>
      <c r="K29" s="59">
        <v>487145</v>
      </c>
      <c r="L29" s="59">
        <v>130924</v>
      </c>
      <c r="M29" s="59">
        <v>34781</v>
      </c>
      <c r="N29" s="59">
        <v>79883</v>
      </c>
      <c r="O29" s="59">
        <v>155411</v>
      </c>
      <c r="P29" s="59">
        <v>82288</v>
      </c>
      <c r="Q29" s="59">
        <v>180013</v>
      </c>
      <c r="R29" s="60">
        <v>144338</v>
      </c>
      <c r="S29" s="381">
        <v>329004</v>
      </c>
      <c r="T29" s="118">
        <v>10205</v>
      </c>
      <c r="U29" s="59">
        <v>53981</v>
      </c>
      <c r="V29" s="59">
        <v>40493</v>
      </c>
      <c r="W29" s="59">
        <v>15308</v>
      </c>
      <c r="X29" s="59">
        <v>59885</v>
      </c>
      <c r="Y29" s="59">
        <v>19494</v>
      </c>
      <c r="Z29" s="59">
        <v>37899</v>
      </c>
      <c r="AA29" s="118">
        <v>41256</v>
      </c>
      <c r="AB29" s="59">
        <v>33726</v>
      </c>
      <c r="AC29" s="118">
        <v>83653</v>
      </c>
      <c r="AD29" s="118">
        <v>18788</v>
      </c>
      <c r="AE29" s="60">
        <v>40901</v>
      </c>
      <c r="AF29" s="241">
        <f t="shared" si="0"/>
        <v>3759001</v>
      </c>
    </row>
    <row r="30" spans="2:32" ht="17.25">
      <c r="B30" s="44"/>
      <c r="C30" s="41"/>
      <c r="D30" s="57" t="s">
        <v>127</v>
      </c>
      <c r="E30" s="57"/>
      <c r="F30" s="58">
        <v>1469065</v>
      </c>
      <c r="G30" s="59">
        <v>1528150</v>
      </c>
      <c r="H30" s="59">
        <v>580061</v>
      </c>
      <c r="I30" s="59">
        <v>905604</v>
      </c>
      <c r="J30" s="59">
        <v>621836</v>
      </c>
      <c r="K30" s="59">
        <v>1289834</v>
      </c>
      <c r="L30" s="59">
        <v>737432</v>
      </c>
      <c r="M30" s="59">
        <v>149552</v>
      </c>
      <c r="N30" s="59">
        <v>334151</v>
      </c>
      <c r="O30" s="59">
        <v>228886</v>
      </c>
      <c r="P30" s="59">
        <v>105212</v>
      </c>
      <c r="Q30" s="59">
        <v>363747</v>
      </c>
      <c r="R30" s="60">
        <v>355394</v>
      </c>
      <c r="S30" s="381">
        <v>648519</v>
      </c>
      <c r="T30" s="118">
        <v>34433</v>
      </c>
      <c r="U30" s="59">
        <v>87836</v>
      </c>
      <c r="V30" s="59">
        <v>258138</v>
      </c>
      <c r="W30" s="59">
        <v>80146</v>
      </c>
      <c r="X30" s="59">
        <v>47114</v>
      </c>
      <c r="Y30" s="59">
        <v>100455</v>
      </c>
      <c r="Z30" s="59">
        <v>107646</v>
      </c>
      <c r="AA30" s="118">
        <v>83961</v>
      </c>
      <c r="AB30" s="59">
        <v>72352</v>
      </c>
      <c r="AC30" s="118">
        <v>112445</v>
      </c>
      <c r="AD30" s="118">
        <v>143382</v>
      </c>
      <c r="AE30" s="60">
        <v>113798</v>
      </c>
      <c r="AF30" s="241">
        <f t="shared" si="0"/>
        <v>10559149</v>
      </c>
    </row>
    <row r="31" spans="2:32" ht="17.25">
      <c r="B31" s="44"/>
      <c r="C31" s="41"/>
      <c r="D31" s="57" t="s">
        <v>128</v>
      </c>
      <c r="E31" s="57"/>
      <c r="F31" s="58">
        <v>2419</v>
      </c>
      <c r="G31" s="59">
        <v>32624</v>
      </c>
      <c r="H31" s="59">
        <v>36850</v>
      </c>
      <c r="I31" s="59">
        <v>763</v>
      </c>
      <c r="J31" s="59">
        <v>15466</v>
      </c>
      <c r="K31" s="59">
        <v>49214</v>
      </c>
      <c r="L31" s="59">
        <v>271378</v>
      </c>
      <c r="M31" s="59">
        <v>1839</v>
      </c>
      <c r="N31" s="59">
        <v>12824</v>
      </c>
      <c r="O31" s="59">
        <v>42318</v>
      </c>
      <c r="P31" s="59">
        <v>1803</v>
      </c>
      <c r="Q31" s="59">
        <v>1694</v>
      </c>
      <c r="R31" s="60">
        <v>9891</v>
      </c>
      <c r="S31" s="381">
        <v>26</v>
      </c>
      <c r="T31" s="118">
        <v>133</v>
      </c>
      <c r="U31" s="59">
        <v>2487</v>
      </c>
      <c r="V31" s="59">
        <v>1290</v>
      </c>
      <c r="W31" s="59">
        <v>20251</v>
      </c>
      <c r="X31" s="59">
        <v>20099</v>
      </c>
      <c r="Y31" s="59">
        <v>2252</v>
      </c>
      <c r="Z31" s="59">
        <v>0</v>
      </c>
      <c r="AA31" s="118">
        <v>3602</v>
      </c>
      <c r="AB31" s="59">
        <v>1109</v>
      </c>
      <c r="AC31" s="118">
        <v>10925</v>
      </c>
      <c r="AD31" s="118">
        <v>1426</v>
      </c>
      <c r="AE31" s="60">
        <v>0</v>
      </c>
      <c r="AF31" s="241">
        <f t="shared" si="0"/>
        <v>542683</v>
      </c>
    </row>
    <row r="32" spans="2:32" ht="17.25">
      <c r="B32" s="44"/>
      <c r="C32" s="53"/>
      <c r="D32" s="53" t="s">
        <v>129</v>
      </c>
      <c r="E32" s="53"/>
      <c r="F32" s="54">
        <v>100</v>
      </c>
      <c r="G32" s="55">
        <v>0</v>
      </c>
      <c r="H32" s="55">
        <v>20</v>
      </c>
      <c r="I32" s="55">
        <v>0</v>
      </c>
      <c r="J32" s="55">
        <v>197</v>
      </c>
      <c r="K32" s="55">
        <v>0</v>
      </c>
      <c r="L32" s="55">
        <v>51</v>
      </c>
      <c r="M32" s="55">
        <v>350</v>
      </c>
      <c r="N32" s="55">
        <v>0</v>
      </c>
      <c r="O32" s="55">
        <v>0</v>
      </c>
      <c r="P32" s="55">
        <v>29</v>
      </c>
      <c r="Q32" s="55">
        <v>2706</v>
      </c>
      <c r="R32" s="56">
        <v>1762</v>
      </c>
      <c r="S32" s="380">
        <v>0</v>
      </c>
      <c r="T32" s="117">
        <v>58</v>
      </c>
      <c r="U32" s="55">
        <v>2678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117">
        <v>9</v>
      </c>
      <c r="AB32" s="55">
        <v>162</v>
      </c>
      <c r="AC32" s="117">
        <v>1430</v>
      </c>
      <c r="AD32" s="117">
        <v>0</v>
      </c>
      <c r="AE32" s="56">
        <v>0</v>
      </c>
      <c r="AF32" s="240">
        <f t="shared" si="0"/>
        <v>9552</v>
      </c>
    </row>
    <row r="33" spans="2:32" ht="17.25">
      <c r="B33" s="44"/>
      <c r="C33" s="41" t="s">
        <v>130</v>
      </c>
      <c r="D33" s="57"/>
      <c r="E33" s="57"/>
      <c r="F33" s="58">
        <v>570674</v>
      </c>
      <c r="G33" s="59">
        <v>788351</v>
      </c>
      <c r="H33" s="59">
        <v>267419</v>
      </c>
      <c r="I33" s="59">
        <v>458973</v>
      </c>
      <c r="J33" s="59">
        <v>291318</v>
      </c>
      <c r="K33" s="59">
        <v>637253</v>
      </c>
      <c r="L33" s="59">
        <v>55749</v>
      </c>
      <c r="M33" s="59">
        <v>91933</v>
      </c>
      <c r="N33" s="59">
        <v>114382</v>
      </c>
      <c r="O33" s="59">
        <v>169031</v>
      </c>
      <c r="P33" s="59">
        <v>56032</v>
      </c>
      <c r="Q33" s="59">
        <v>245450</v>
      </c>
      <c r="R33" s="60">
        <v>155361</v>
      </c>
      <c r="S33" s="381">
        <v>418367</v>
      </c>
      <c r="T33" s="118">
        <v>7372</v>
      </c>
      <c r="U33" s="59">
        <v>20487</v>
      </c>
      <c r="V33" s="59">
        <v>81854</v>
      </c>
      <c r="W33" s="59">
        <v>31031</v>
      </c>
      <c r="X33" s="59">
        <v>11169</v>
      </c>
      <c r="Y33" s="59">
        <v>71091</v>
      </c>
      <c r="Z33" s="59">
        <v>96589</v>
      </c>
      <c r="AA33" s="118">
        <v>11185</v>
      </c>
      <c r="AB33" s="59">
        <v>28378</v>
      </c>
      <c r="AC33" s="118">
        <v>66033</v>
      </c>
      <c r="AD33" s="118">
        <v>69608</v>
      </c>
      <c r="AE33" s="60">
        <v>44815</v>
      </c>
      <c r="AF33" s="241">
        <f t="shared" si="0"/>
        <v>4859905</v>
      </c>
    </row>
    <row r="34" spans="2:32" ht="17.25">
      <c r="B34" s="44"/>
      <c r="C34" s="41"/>
      <c r="D34" s="57" t="s">
        <v>131</v>
      </c>
      <c r="E34" s="57"/>
      <c r="F34" s="58">
        <v>533808</v>
      </c>
      <c r="G34" s="59">
        <v>741311</v>
      </c>
      <c r="H34" s="59">
        <v>235581</v>
      </c>
      <c r="I34" s="59">
        <v>432056</v>
      </c>
      <c r="J34" s="59">
        <v>282048</v>
      </c>
      <c r="K34" s="59">
        <v>619365</v>
      </c>
      <c r="L34" s="59">
        <v>53200</v>
      </c>
      <c r="M34" s="59">
        <v>91923</v>
      </c>
      <c r="N34" s="59">
        <v>114382</v>
      </c>
      <c r="O34" s="59">
        <v>169031</v>
      </c>
      <c r="P34" s="59">
        <v>48565</v>
      </c>
      <c r="Q34" s="59">
        <v>234687</v>
      </c>
      <c r="R34" s="60">
        <v>154609</v>
      </c>
      <c r="S34" s="381">
        <v>416490</v>
      </c>
      <c r="T34" s="118">
        <v>7322</v>
      </c>
      <c r="U34" s="59">
        <v>17837</v>
      </c>
      <c r="V34" s="59">
        <v>74947</v>
      </c>
      <c r="W34" s="59">
        <v>31028</v>
      </c>
      <c r="X34" s="59">
        <v>4283</v>
      </c>
      <c r="Y34" s="59">
        <v>69413</v>
      </c>
      <c r="Z34" s="59">
        <v>96589</v>
      </c>
      <c r="AA34" s="118">
        <v>9302</v>
      </c>
      <c r="AB34" s="59">
        <v>28370</v>
      </c>
      <c r="AC34" s="118">
        <v>61399</v>
      </c>
      <c r="AD34" s="118">
        <v>69095</v>
      </c>
      <c r="AE34" s="60">
        <v>44815</v>
      </c>
      <c r="AF34" s="241">
        <f t="shared" si="0"/>
        <v>4641456</v>
      </c>
    </row>
    <row r="35" spans="2:32" ht="17.25">
      <c r="B35" s="44"/>
      <c r="C35" s="41"/>
      <c r="D35" s="57" t="s">
        <v>132</v>
      </c>
      <c r="E35" s="57"/>
      <c r="F35" s="58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60">
        <v>0</v>
      </c>
      <c r="S35" s="381">
        <v>0</v>
      </c>
      <c r="T35" s="118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0</v>
      </c>
      <c r="AA35" s="118">
        <v>0</v>
      </c>
      <c r="AB35" s="59">
        <v>0</v>
      </c>
      <c r="AC35" s="118">
        <v>0</v>
      </c>
      <c r="AD35" s="118">
        <v>0</v>
      </c>
      <c r="AE35" s="60">
        <v>0</v>
      </c>
      <c r="AF35" s="241">
        <f t="shared" si="0"/>
        <v>0</v>
      </c>
    </row>
    <row r="36" spans="2:32" ht="17.25">
      <c r="B36" s="44"/>
      <c r="C36" s="41"/>
      <c r="D36" s="57" t="s">
        <v>124</v>
      </c>
      <c r="E36" s="57"/>
      <c r="F36" s="58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6371</v>
      </c>
      <c r="R36" s="60">
        <v>0</v>
      </c>
      <c r="S36" s="381">
        <v>0</v>
      </c>
      <c r="T36" s="118">
        <v>0</v>
      </c>
      <c r="U36" s="59">
        <v>2650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  <c r="AA36" s="118">
        <v>0</v>
      </c>
      <c r="AB36" s="59">
        <v>0</v>
      </c>
      <c r="AC36" s="118">
        <v>0</v>
      </c>
      <c r="AD36" s="118">
        <v>0</v>
      </c>
      <c r="AE36" s="60">
        <v>0</v>
      </c>
      <c r="AF36" s="241">
        <f t="shared" si="0"/>
        <v>9021</v>
      </c>
    </row>
    <row r="37" spans="2:32" ht="17.25">
      <c r="B37" s="44"/>
      <c r="C37" s="41"/>
      <c r="D37" s="57" t="s">
        <v>133</v>
      </c>
      <c r="E37" s="57"/>
      <c r="F37" s="58">
        <v>0</v>
      </c>
      <c r="G37" s="59">
        <v>47040</v>
      </c>
      <c r="H37" s="59">
        <v>0</v>
      </c>
      <c r="I37" s="59">
        <v>0</v>
      </c>
      <c r="J37" s="59">
        <v>7731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60">
        <v>0</v>
      </c>
      <c r="S37" s="381">
        <v>0</v>
      </c>
      <c r="T37" s="118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0</v>
      </c>
      <c r="AA37" s="118">
        <v>0</v>
      </c>
      <c r="AB37" s="59">
        <v>0</v>
      </c>
      <c r="AC37" s="118">
        <v>0</v>
      </c>
      <c r="AD37" s="118">
        <v>0</v>
      </c>
      <c r="AE37" s="60">
        <v>0</v>
      </c>
      <c r="AF37" s="241">
        <f t="shared" si="0"/>
        <v>54771</v>
      </c>
    </row>
    <row r="38" spans="2:32" ht="17.25">
      <c r="B38" s="61"/>
      <c r="C38" s="53"/>
      <c r="D38" s="53" t="s">
        <v>134</v>
      </c>
      <c r="E38" s="53"/>
      <c r="F38" s="54">
        <v>36866</v>
      </c>
      <c r="G38" s="55">
        <v>0</v>
      </c>
      <c r="H38" s="55">
        <v>31838</v>
      </c>
      <c r="I38" s="55">
        <v>26917</v>
      </c>
      <c r="J38" s="55">
        <v>1539</v>
      </c>
      <c r="K38" s="55">
        <v>17888</v>
      </c>
      <c r="L38" s="55">
        <v>2549</v>
      </c>
      <c r="M38" s="55">
        <v>10</v>
      </c>
      <c r="N38" s="55">
        <v>0</v>
      </c>
      <c r="O38" s="55">
        <v>0</v>
      </c>
      <c r="P38" s="55">
        <v>7467</v>
      </c>
      <c r="Q38" s="55">
        <v>4392</v>
      </c>
      <c r="R38" s="56">
        <v>752</v>
      </c>
      <c r="S38" s="380">
        <v>1877</v>
      </c>
      <c r="T38" s="117">
        <v>50</v>
      </c>
      <c r="U38" s="55">
        <v>0</v>
      </c>
      <c r="V38" s="55">
        <v>6907</v>
      </c>
      <c r="W38" s="55">
        <v>3</v>
      </c>
      <c r="X38" s="55">
        <v>6886</v>
      </c>
      <c r="Y38" s="55">
        <v>1678</v>
      </c>
      <c r="Z38" s="55">
        <v>0</v>
      </c>
      <c r="AA38" s="117">
        <v>1883</v>
      </c>
      <c r="AB38" s="55">
        <v>8</v>
      </c>
      <c r="AC38" s="117">
        <v>4634</v>
      </c>
      <c r="AD38" s="117">
        <v>513</v>
      </c>
      <c r="AE38" s="56">
        <v>0</v>
      </c>
      <c r="AF38" s="240">
        <f t="shared" si="0"/>
        <v>154657</v>
      </c>
    </row>
    <row r="39" spans="2:32" ht="17.25">
      <c r="B39" s="61" t="s">
        <v>135</v>
      </c>
      <c r="C39" s="53"/>
      <c r="D39" s="53"/>
      <c r="E39" s="53"/>
      <c r="F39" s="54">
        <v>0</v>
      </c>
      <c r="G39" s="55">
        <v>373877</v>
      </c>
      <c r="H39" s="55">
        <v>515103</v>
      </c>
      <c r="I39" s="55">
        <v>126668</v>
      </c>
      <c r="J39" s="55">
        <v>26536</v>
      </c>
      <c r="K39" s="55">
        <v>301176</v>
      </c>
      <c r="L39" s="55">
        <v>0</v>
      </c>
      <c r="M39" s="55">
        <v>96487</v>
      </c>
      <c r="N39" s="55">
        <v>121634</v>
      </c>
      <c r="O39" s="55">
        <v>53950</v>
      </c>
      <c r="P39" s="55">
        <v>0</v>
      </c>
      <c r="Q39" s="55">
        <v>14070</v>
      </c>
      <c r="R39" s="56">
        <v>19238</v>
      </c>
      <c r="S39" s="380">
        <v>41966</v>
      </c>
      <c r="T39" s="117">
        <v>25209</v>
      </c>
      <c r="U39" s="55">
        <v>17386</v>
      </c>
      <c r="V39" s="55">
        <v>56334</v>
      </c>
      <c r="W39" s="55">
        <v>0</v>
      </c>
      <c r="X39" s="55">
        <v>15839</v>
      </c>
      <c r="Y39" s="55">
        <v>13108</v>
      </c>
      <c r="Z39" s="55">
        <v>974</v>
      </c>
      <c r="AA39" s="117">
        <v>90364</v>
      </c>
      <c r="AB39" s="55">
        <v>21241</v>
      </c>
      <c r="AC39" s="117">
        <v>44663</v>
      </c>
      <c r="AD39" s="117">
        <v>0</v>
      </c>
      <c r="AE39" s="56">
        <v>0</v>
      </c>
      <c r="AF39" s="240">
        <f t="shared" si="0"/>
        <v>1975823</v>
      </c>
    </row>
    <row r="40" spans="2:32" ht="17.25">
      <c r="B40" s="61" t="s">
        <v>136</v>
      </c>
      <c r="C40" s="53"/>
      <c r="D40" s="53"/>
      <c r="E40" s="53"/>
      <c r="F40" s="54">
        <v>302326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166040</v>
      </c>
      <c r="M40" s="55">
        <v>0</v>
      </c>
      <c r="N40" s="55">
        <v>0</v>
      </c>
      <c r="O40" s="55">
        <v>0</v>
      </c>
      <c r="P40" s="55">
        <v>4329</v>
      </c>
      <c r="Q40" s="55">
        <v>0</v>
      </c>
      <c r="R40" s="56">
        <v>0</v>
      </c>
      <c r="S40" s="380">
        <v>0</v>
      </c>
      <c r="T40" s="117">
        <v>0</v>
      </c>
      <c r="U40" s="55">
        <v>0</v>
      </c>
      <c r="V40" s="55">
        <v>0</v>
      </c>
      <c r="W40" s="55">
        <v>42389</v>
      </c>
      <c r="X40" s="55">
        <v>0</v>
      </c>
      <c r="Y40" s="55">
        <v>0</v>
      </c>
      <c r="Z40" s="55">
        <v>0</v>
      </c>
      <c r="AA40" s="117">
        <v>0</v>
      </c>
      <c r="AB40" s="55">
        <v>0</v>
      </c>
      <c r="AC40" s="117">
        <v>0</v>
      </c>
      <c r="AD40" s="117">
        <v>86076</v>
      </c>
      <c r="AE40" s="56">
        <v>11223</v>
      </c>
      <c r="AF40" s="240">
        <f t="shared" si="0"/>
        <v>612383</v>
      </c>
    </row>
    <row r="41" spans="2:32" ht="17.25">
      <c r="B41" s="44" t="s">
        <v>137</v>
      </c>
      <c r="C41" s="53"/>
      <c r="D41" s="53"/>
      <c r="E41" s="53"/>
      <c r="F41" s="54">
        <v>3843</v>
      </c>
      <c r="G41" s="55">
        <v>207</v>
      </c>
      <c r="H41" s="55">
        <v>0</v>
      </c>
      <c r="I41" s="55">
        <v>592</v>
      </c>
      <c r="J41" s="55">
        <v>80</v>
      </c>
      <c r="K41" s="55">
        <v>2572</v>
      </c>
      <c r="L41" s="55">
        <v>0</v>
      </c>
      <c r="M41" s="55">
        <v>0</v>
      </c>
      <c r="N41" s="55">
        <v>8331</v>
      </c>
      <c r="O41" s="55">
        <v>109</v>
      </c>
      <c r="P41" s="55">
        <v>44</v>
      </c>
      <c r="Q41" s="55">
        <v>0</v>
      </c>
      <c r="R41" s="56">
        <v>904</v>
      </c>
      <c r="S41" s="380">
        <v>474</v>
      </c>
      <c r="T41" s="117">
        <v>0</v>
      </c>
      <c r="U41" s="55">
        <v>0</v>
      </c>
      <c r="V41" s="55">
        <v>0</v>
      </c>
      <c r="W41" s="55">
        <v>605</v>
      </c>
      <c r="X41" s="55">
        <v>0</v>
      </c>
      <c r="Y41" s="55">
        <v>8966</v>
      </c>
      <c r="Z41" s="55">
        <v>0</v>
      </c>
      <c r="AA41" s="117">
        <v>0</v>
      </c>
      <c r="AB41" s="55">
        <v>0</v>
      </c>
      <c r="AC41" s="117">
        <v>0</v>
      </c>
      <c r="AD41" s="117">
        <v>0</v>
      </c>
      <c r="AE41" s="56">
        <v>0</v>
      </c>
      <c r="AF41" s="240">
        <f t="shared" si="0"/>
        <v>26727</v>
      </c>
    </row>
    <row r="42" spans="2:32" ht="17.25">
      <c r="B42" s="44"/>
      <c r="C42" s="53" t="s">
        <v>138</v>
      </c>
      <c r="D42" s="53"/>
      <c r="E42" s="53"/>
      <c r="F42" s="54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  <c r="S42" s="380">
        <v>0</v>
      </c>
      <c r="T42" s="117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117">
        <v>0</v>
      </c>
      <c r="AB42" s="55">
        <v>0</v>
      </c>
      <c r="AC42" s="117">
        <v>0</v>
      </c>
      <c r="AD42" s="117">
        <v>0</v>
      </c>
      <c r="AE42" s="56">
        <v>0</v>
      </c>
      <c r="AF42" s="240">
        <f t="shared" si="0"/>
        <v>0</v>
      </c>
    </row>
    <row r="43" spans="2:32" ht="17.25">
      <c r="B43" s="44"/>
      <c r="C43" s="53" t="s">
        <v>139</v>
      </c>
      <c r="D43" s="53"/>
      <c r="E43" s="53"/>
      <c r="F43" s="54">
        <v>281</v>
      </c>
      <c r="G43" s="55">
        <v>207</v>
      </c>
      <c r="H43" s="55">
        <v>0</v>
      </c>
      <c r="I43" s="55">
        <v>0</v>
      </c>
      <c r="J43" s="55">
        <v>0</v>
      </c>
      <c r="K43" s="55">
        <v>2572</v>
      </c>
      <c r="L43" s="55">
        <v>0</v>
      </c>
      <c r="M43" s="55">
        <v>0</v>
      </c>
      <c r="N43" s="55">
        <v>8325</v>
      </c>
      <c r="O43" s="55">
        <v>109</v>
      </c>
      <c r="P43" s="55">
        <v>44</v>
      </c>
      <c r="Q43" s="55">
        <v>0</v>
      </c>
      <c r="R43" s="56">
        <v>890</v>
      </c>
      <c r="S43" s="380">
        <v>474</v>
      </c>
      <c r="T43" s="117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117">
        <v>0</v>
      </c>
      <c r="AB43" s="55">
        <v>0</v>
      </c>
      <c r="AC43" s="117">
        <v>0</v>
      </c>
      <c r="AD43" s="117">
        <v>0</v>
      </c>
      <c r="AE43" s="56">
        <v>0</v>
      </c>
      <c r="AF43" s="240">
        <f t="shared" si="0"/>
        <v>12902</v>
      </c>
    </row>
    <row r="44" spans="2:32" ht="17.25">
      <c r="B44" s="61"/>
      <c r="C44" s="53" t="s">
        <v>140</v>
      </c>
      <c r="D44" s="53"/>
      <c r="E44" s="53"/>
      <c r="F44" s="54">
        <v>3562</v>
      </c>
      <c r="G44" s="55">
        <v>0</v>
      </c>
      <c r="H44" s="55">
        <v>0</v>
      </c>
      <c r="I44" s="55">
        <v>592</v>
      </c>
      <c r="J44" s="55">
        <v>80</v>
      </c>
      <c r="K44" s="55">
        <v>0</v>
      </c>
      <c r="L44" s="55">
        <v>0</v>
      </c>
      <c r="M44" s="55">
        <v>0</v>
      </c>
      <c r="N44" s="55">
        <v>6</v>
      </c>
      <c r="O44" s="55">
        <v>0</v>
      </c>
      <c r="P44" s="55">
        <v>0</v>
      </c>
      <c r="Q44" s="55">
        <v>0</v>
      </c>
      <c r="R44" s="56">
        <v>14</v>
      </c>
      <c r="S44" s="380">
        <v>0</v>
      </c>
      <c r="T44" s="117">
        <v>0</v>
      </c>
      <c r="U44" s="55">
        <v>0</v>
      </c>
      <c r="V44" s="55">
        <v>0</v>
      </c>
      <c r="W44" s="55">
        <v>605</v>
      </c>
      <c r="X44" s="55">
        <v>0</v>
      </c>
      <c r="Y44" s="55">
        <v>8966</v>
      </c>
      <c r="Z44" s="55">
        <v>0</v>
      </c>
      <c r="AA44" s="117">
        <v>0</v>
      </c>
      <c r="AB44" s="55">
        <v>0</v>
      </c>
      <c r="AC44" s="117">
        <v>0</v>
      </c>
      <c r="AD44" s="117">
        <v>0</v>
      </c>
      <c r="AE44" s="56">
        <v>0</v>
      </c>
      <c r="AF44" s="240">
        <f t="shared" si="0"/>
        <v>13825</v>
      </c>
    </row>
    <row r="45" spans="2:32" ht="17.25">
      <c r="B45" s="44" t="s">
        <v>141</v>
      </c>
      <c r="C45" s="53"/>
      <c r="D45" s="53"/>
      <c r="E45" s="53"/>
      <c r="F45" s="54">
        <v>52428</v>
      </c>
      <c r="G45" s="55">
        <v>30204</v>
      </c>
      <c r="H45" s="55">
        <v>0</v>
      </c>
      <c r="I45" s="55">
        <v>6814</v>
      </c>
      <c r="J45" s="55">
        <v>7917</v>
      </c>
      <c r="K45" s="55">
        <v>7056</v>
      </c>
      <c r="L45" s="55">
        <v>1581</v>
      </c>
      <c r="M45" s="55">
        <v>344</v>
      </c>
      <c r="N45" s="55">
        <v>490</v>
      </c>
      <c r="O45" s="55">
        <v>12566</v>
      </c>
      <c r="P45" s="55">
        <v>227</v>
      </c>
      <c r="Q45" s="55">
        <v>3739</v>
      </c>
      <c r="R45" s="56">
        <v>2427</v>
      </c>
      <c r="S45" s="380">
        <v>13407</v>
      </c>
      <c r="T45" s="117">
        <v>1249</v>
      </c>
      <c r="U45" s="55">
        <v>515</v>
      </c>
      <c r="V45" s="55">
        <v>0</v>
      </c>
      <c r="W45" s="55">
        <v>371</v>
      </c>
      <c r="X45" s="55">
        <v>222</v>
      </c>
      <c r="Y45" s="55">
        <v>0</v>
      </c>
      <c r="Z45" s="55">
        <v>974</v>
      </c>
      <c r="AA45" s="117">
        <v>191</v>
      </c>
      <c r="AB45" s="55">
        <v>0</v>
      </c>
      <c r="AC45" s="117">
        <v>141</v>
      </c>
      <c r="AD45" s="117">
        <v>0</v>
      </c>
      <c r="AE45" s="56">
        <v>661</v>
      </c>
      <c r="AF45" s="240">
        <f t="shared" si="0"/>
        <v>143524</v>
      </c>
    </row>
    <row r="46" spans="2:32" ht="17.25">
      <c r="B46" s="44"/>
      <c r="C46" s="53" t="s">
        <v>142</v>
      </c>
      <c r="D46" s="53"/>
      <c r="E46" s="53"/>
      <c r="F46" s="54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  <c r="S46" s="380">
        <v>0</v>
      </c>
      <c r="T46" s="117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117">
        <v>0</v>
      </c>
      <c r="AB46" s="55">
        <v>0</v>
      </c>
      <c r="AC46" s="117">
        <v>0</v>
      </c>
      <c r="AD46" s="117">
        <v>0</v>
      </c>
      <c r="AE46" s="56">
        <v>0</v>
      </c>
      <c r="AF46" s="240">
        <f t="shared" si="0"/>
        <v>0</v>
      </c>
    </row>
    <row r="47" spans="2:32" ht="17.25">
      <c r="B47" s="61"/>
      <c r="C47" s="53" t="s">
        <v>143</v>
      </c>
      <c r="D47" s="53"/>
      <c r="E47" s="53"/>
      <c r="F47" s="54">
        <v>52428</v>
      </c>
      <c r="G47" s="55">
        <v>30204</v>
      </c>
      <c r="H47" s="55">
        <v>0</v>
      </c>
      <c r="I47" s="55">
        <v>6814</v>
      </c>
      <c r="J47" s="55">
        <v>7917</v>
      </c>
      <c r="K47" s="55">
        <v>7056</v>
      </c>
      <c r="L47" s="55">
        <v>1581</v>
      </c>
      <c r="M47" s="55">
        <v>344</v>
      </c>
      <c r="N47" s="55">
        <v>490</v>
      </c>
      <c r="O47" s="55">
        <v>12566</v>
      </c>
      <c r="P47" s="55">
        <v>227</v>
      </c>
      <c r="Q47" s="55">
        <v>3739</v>
      </c>
      <c r="R47" s="56">
        <v>2427</v>
      </c>
      <c r="S47" s="380">
        <v>13407</v>
      </c>
      <c r="T47" s="117">
        <v>1249</v>
      </c>
      <c r="U47" s="55">
        <v>515</v>
      </c>
      <c r="V47" s="55">
        <v>0</v>
      </c>
      <c r="W47" s="55">
        <v>371</v>
      </c>
      <c r="X47" s="55">
        <v>222</v>
      </c>
      <c r="Y47" s="55">
        <v>0</v>
      </c>
      <c r="Z47" s="55">
        <v>974</v>
      </c>
      <c r="AA47" s="117">
        <v>191</v>
      </c>
      <c r="AB47" s="55">
        <v>0</v>
      </c>
      <c r="AC47" s="117">
        <v>141</v>
      </c>
      <c r="AD47" s="117">
        <v>0</v>
      </c>
      <c r="AE47" s="56">
        <v>661</v>
      </c>
      <c r="AF47" s="240">
        <f t="shared" si="0"/>
        <v>143524</v>
      </c>
    </row>
    <row r="48" spans="2:32" ht="17.25">
      <c r="B48" s="61" t="s">
        <v>144</v>
      </c>
      <c r="C48" s="53"/>
      <c r="D48" s="53"/>
      <c r="E48" s="53"/>
      <c r="F48" s="54">
        <v>0</v>
      </c>
      <c r="G48" s="55">
        <v>343880</v>
      </c>
      <c r="H48" s="55">
        <v>515103</v>
      </c>
      <c r="I48" s="55">
        <v>120446</v>
      </c>
      <c r="J48" s="55">
        <v>18699</v>
      </c>
      <c r="K48" s="55">
        <v>296692</v>
      </c>
      <c r="L48" s="55">
        <v>0</v>
      </c>
      <c r="M48" s="55">
        <v>96143</v>
      </c>
      <c r="N48" s="55">
        <v>129475</v>
      </c>
      <c r="O48" s="55">
        <v>41493</v>
      </c>
      <c r="P48" s="55">
        <v>0</v>
      </c>
      <c r="Q48" s="55">
        <v>10331</v>
      </c>
      <c r="R48" s="56">
        <v>17715</v>
      </c>
      <c r="S48" s="380">
        <v>29033</v>
      </c>
      <c r="T48" s="117">
        <v>23960</v>
      </c>
      <c r="U48" s="55">
        <v>16871</v>
      </c>
      <c r="V48" s="55">
        <v>56334</v>
      </c>
      <c r="W48" s="55">
        <v>0</v>
      </c>
      <c r="X48" s="55">
        <v>15617</v>
      </c>
      <c r="Y48" s="55">
        <v>22074</v>
      </c>
      <c r="Z48" s="55">
        <v>0</v>
      </c>
      <c r="AA48" s="117">
        <v>90173</v>
      </c>
      <c r="AB48" s="55">
        <v>21241</v>
      </c>
      <c r="AC48" s="117">
        <v>44522</v>
      </c>
      <c r="AD48" s="117">
        <v>0</v>
      </c>
      <c r="AE48" s="56">
        <v>0</v>
      </c>
      <c r="AF48" s="240">
        <f t="shared" si="0"/>
        <v>1909802</v>
      </c>
    </row>
    <row r="49" spans="2:32" ht="17.25">
      <c r="B49" s="61" t="s">
        <v>145</v>
      </c>
      <c r="C49" s="53"/>
      <c r="D49" s="53"/>
      <c r="E49" s="53"/>
      <c r="F49" s="54">
        <v>350911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167621</v>
      </c>
      <c r="M49" s="55">
        <v>0</v>
      </c>
      <c r="N49" s="55">
        <v>0</v>
      </c>
      <c r="O49" s="55">
        <v>0</v>
      </c>
      <c r="P49" s="55">
        <v>4512</v>
      </c>
      <c r="Q49" s="55">
        <v>0</v>
      </c>
      <c r="R49" s="56">
        <v>0</v>
      </c>
      <c r="S49" s="380">
        <v>0</v>
      </c>
      <c r="T49" s="117">
        <v>0</v>
      </c>
      <c r="U49" s="55">
        <v>0</v>
      </c>
      <c r="V49" s="55">
        <v>0</v>
      </c>
      <c r="W49" s="55">
        <v>42155</v>
      </c>
      <c r="X49" s="55">
        <v>0</v>
      </c>
      <c r="Y49" s="55">
        <v>0</v>
      </c>
      <c r="Z49" s="55">
        <v>0</v>
      </c>
      <c r="AA49" s="117">
        <v>0</v>
      </c>
      <c r="AB49" s="55">
        <v>0</v>
      </c>
      <c r="AC49" s="117">
        <v>0</v>
      </c>
      <c r="AD49" s="117">
        <v>86076</v>
      </c>
      <c r="AE49" s="56">
        <v>11884</v>
      </c>
      <c r="AF49" s="240">
        <f t="shared" si="0"/>
        <v>663159</v>
      </c>
    </row>
    <row r="50" spans="2:32" ht="17.25">
      <c r="B50" s="44" t="s">
        <v>146</v>
      </c>
      <c r="C50" s="41"/>
      <c r="D50" s="41"/>
      <c r="E50" s="41"/>
      <c r="F50" s="62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382"/>
      <c r="T50" s="119"/>
      <c r="U50" s="63"/>
      <c r="V50" s="63"/>
      <c r="W50" s="63"/>
      <c r="X50" s="63"/>
      <c r="Y50" s="63"/>
      <c r="Z50" s="63"/>
      <c r="AA50" s="119"/>
      <c r="AB50" s="63"/>
      <c r="AC50" s="119"/>
      <c r="AD50" s="119"/>
      <c r="AE50" s="64"/>
      <c r="AF50" s="242"/>
    </row>
    <row r="51" spans="2:32" ht="17.25">
      <c r="B51" s="61" t="s">
        <v>147</v>
      </c>
      <c r="C51" s="53"/>
      <c r="D51" s="53"/>
      <c r="E51" s="53"/>
      <c r="F51" s="54">
        <v>-1171319</v>
      </c>
      <c r="G51" s="55">
        <v>409369</v>
      </c>
      <c r="H51" s="55">
        <v>0</v>
      </c>
      <c r="I51" s="55">
        <v>0</v>
      </c>
      <c r="J51" s="55">
        <v>176082</v>
      </c>
      <c r="K51" s="55">
        <v>200000</v>
      </c>
      <c r="L51" s="55">
        <v>713094</v>
      </c>
      <c r="M51" s="55">
        <v>65661</v>
      </c>
      <c r="N51" s="55">
        <v>90582</v>
      </c>
      <c r="O51" s="55">
        <v>0</v>
      </c>
      <c r="P51" s="55">
        <v>17977</v>
      </c>
      <c r="Q51" s="55">
        <v>0</v>
      </c>
      <c r="R51" s="56">
        <v>-423698</v>
      </c>
      <c r="S51" s="380">
        <v>333452</v>
      </c>
      <c r="T51" s="117">
        <v>1790</v>
      </c>
      <c r="U51" s="55">
        <v>62</v>
      </c>
      <c r="V51" s="55">
        <v>12521</v>
      </c>
      <c r="W51" s="55">
        <v>-31643</v>
      </c>
      <c r="X51" s="55">
        <v>-28694</v>
      </c>
      <c r="Y51" s="55">
        <v>74438</v>
      </c>
      <c r="Z51" s="55">
        <v>-44009</v>
      </c>
      <c r="AA51" s="117">
        <v>0</v>
      </c>
      <c r="AB51" s="55">
        <v>6124</v>
      </c>
      <c r="AC51" s="117">
        <v>138642</v>
      </c>
      <c r="AD51" s="117">
        <v>-319085</v>
      </c>
      <c r="AE51" s="56">
        <v>-163684</v>
      </c>
      <c r="AF51" s="240">
        <f t="shared" si="0"/>
        <v>57662</v>
      </c>
    </row>
    <row r="52" spans="2:32" ht="17.25">
      <c r="B52" s="44" t="s">
        <v>148</v>
      </c>
      <c r="C52" s="41"/>
      <c r="D52" s="41"/>
      <c r="E52" s="41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4"/>
      <c r="S52" s="382"/>
      <c r="T52" s="119"/>
      <c r="U52" s="63"/>
      <c r="V52" s="63"/>
      <c r="W52" s="63"/>
      <c r="X52" s="63"/>
      <c r="Y52" s="63"/>
      <c r="Z52" s="63"/>
      <c r="AA52" s="119"/>
      <c r="AB52" s="63"/>
      <c r="AC52" s="119"/>
      <c r="AD52" s="119"/>
      <c r="AE52" s="64"/>
      <c r="AF52" s="242"/>
    </row>
    <row r="53" spans="2:32" ht="18" thickBot="1">
      <c r="B53" s="50"/>
      <c r="C53" s="109" t="s">
        <v>233</v>
      </c>
      <c r="D53" s="43"/>
      <c r="E53" s="43"/>
      <c r="F53" s="374">
        <v>-1522230</v>
      </c>
      <c r="G53" s="375">
        <v>753249</v>
      </c>
      <c r="H53" s="375">
        <v>515103</v>
      </c>
      <c r="I53" s="375">
        <v>120446</v>
      </c>
      <c r="J53" s="375">
        <v>194781</v>
      </c>
      <c r="K53" s="375">
        <v>496692</v>
      </c>
      <c r="L53" s="375">
        <v>545473</v>
      </c>
      <c r="M53" s="375">
        <v>161804</v>
      </c>
      <c r="N53" s="375">
        <v>220057</v>
      </c>
      <c r="O53" s="375">
        <v>41493</v>
      </c>
      <c r="P53" s="375">
        <v>13465</v>
      </c>
      <c r="Q53" s="375">
        <v>10331</v>
      </c>
      <c r="R53" s="376">
        <v>-405983</v>
      </c>
      <c r="S53" s="383">
        <v>362485</v>
      </c>
      <c r="T53" s="377">
        <v>25750</v>
      </c>
      <c r="U53" s="375">
        <v>16933</v>
      </c>
      <c r="V53" s="375">
        <v>68855</v>
      </c>
      <c r="W53" s="375">
        <v>-73798</v>
      </c>
      <c r="X53" s="375">
        <v>-13077</v>
      </c>
      <c r="Y53" s="375">
        <v>96512</v>
      </c>
      <c r="Z53" s="375">
        <v>-44009</v>
      </c>
      <c r="AA53" s="377">
        <v>90173</v>
      </c>
      <c r="AB53" s="375">
        <v>27365</v>
      </c>
      <c r="AC53" s="377">
        <v>183164</v>
      </c>
      <c r="AD53" s="377">
        <v>-405161</v>
      </c>
      <c r="AE53" s="376">
        <v>-175568</v>
      </c>
      <c r="AF53" s="243">
        <f t="shared" si="0"/>
        <v>1304305</v>
      </c>
    </row>
    <row r="54" spans="2:32" ht="17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2:32" ht="17.25">
      <c r="B55" s="41"/>
      <c r="C55" s="41"/>
      <c r="D55" s="41"/>
      <c r="E55" s="41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</row>
  </sheetData>
  <printOptions horizontalCentered="1"/>
  <pageMargins left="0.61" right="0.51" top="0.7874015748031497" bottom="0.6692913385826772" header="0.5118110236220472" footer="0.5118110236220472"/>
  <pageSetup horizontalDpi="600" verticalDpi="600" orientation="landscape" paperSize="9" scale="55" r:id="rId1"/>
  <colBreaks count="1" manualBreakCount="1">
    <brk id="18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47"/>
  <sheetViews>
    <sheetView showGridLines="0" showZeros="0" zoomScale="75" zoomScaleNormal="75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1" width="8.83203125" style="0" hidden="1" customWidth="1"/>
    <col min="2" max="2" width="4.66015625" style="0" customWidth="1"/>
    <col min="3" max="3" width="32.41015625" style="0" customWidth="1"/>
    <col min="4" max="30" width="12.58203125" style="0" customWidth="1"/>
  </cols>
  <sheetData>
    <row r="1" spans="2:30" ht="21">
      <c r="B1" s="120" t="s">
        <v>235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2:30" ht="17.2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2:30" ht="18" thickBot="1">
      <c r="B3" s="135" t="s">
        <v>265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47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47</v>
      </c>
    </row>
    <row r="4" spans="2:30" ht="17.25">
      <c r="B4" s="185"/>
      <c r="C4" s="187"/>
      <c r="D4" s="185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21"/>
      <c r="Q4" s="326"/>
      <c r="R4" s="186"/>
      <c r="S4" s="186"/>
      <c r="T4" s="186"/>
      <c r="U4" s="186"/>
      <c r="V4" s="186"/>
      <c r="W4" s="186"/>
      <c r="X4" s="186"/>
      <c r="Y4" s="128"/>
      <c r="Z4" s="128"/>
      <c r="AA4" s="128"/>
      <c r="AB4" s="186"/>
      <c r="AC4" s="121"/>
      <c r="AD4" s="161"/>
    </row>
    <row r="5" spans="2:30" ht="17.25">
      <c r="B5" s="20"/>
      <c r="C5" s="188" t="s">
        <v>48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327"/>
      <c r="R5" s="21"/>
      <c r="S5" s="21"/>
      <c r="T5" s="21"/>
      <c r="U5" s="21"/>
      <c r="V5" s="21"/>
      <c r="W5" s="21"/>
      <c r="X5" s="21"/>
      <c r="Y5" s="129"/>
      <c r="Z5" s="129"/>
      <c r="AA5" s="129"/>
      <c r="AB5" s="21"/>
      <c r="AC5" s="22"/>
      <c r="AD5" s="162"/>
    </row>
    <row r="6" spans="2:30" ht="17.25">
      <c r="B6" s="20"/>
      <c r="C6" s="188"/>
      <c r="D6" s="24" t="s">
        <v>391</v>
      </c>
      <c r="E6" s="23" t="s">
        <v>43</v>
      </c>
      <c r="F6" s="23" t="s">
        <v>392</v>
      </c>
      <c r="G6" s="23" t="s">
        <v>393</v>
      </c>
      <c r="H6" s="23" t="s">
        <v>394</v>
      </c>
      <c r="I6" s="23" t="s">
        <v>395</v>
      </c>
      <c r="J6" s="23" t="s">
        <v>396</v>
      </c>
      <c r="K6" s="23" t="s">
        <v>397</v>
      </c>
      <c r="L6" s="23" t="s">
        <v>398</v>
      </c>
      <c r="M6" s="23" t="s">
        <v>399</v>
      </c>
      <c r="N6" s="23" t="s">
        <v>400</v>
      </c>
      <c r="O6" s="23" t="s">
        <v>401</v>
      </c>
      <c r="P6" s="324" t="s">
        <v>402</v>
      </c>
      <c r="Q6" s="323" t="s">
        <v>403</v>
      </c>
      <c r="R6" s="270" t="s">
        <v>45</v>
      </c>
      <c r="S6" s="23" t="s">
        <v>404</v>
      </c>
      <c r="T6" s="23" t="s">
        <v>405</v>
      </c>
      <c r="U6" s="23" t="s">
        <v>406</v>
      </c>
      <c r="V6" s="23" t="s">
        <v>407</v>
      </c>
      <c r="W6" s="23" t="s">
        <v>408</v>
      </c>
      <c r="X6" s="23" t="s">
        <v>409</v>
      </c>
      <c r="Y6" s="130" t="s">
        <v>410</v>
      </c>
      <c r="Z6" s="130" t="s">
        <v>411</v>
      </c>
      <c r="AA6" s="130" t="s">
        <v>412</v>
      </c>
      <c r="AB6" s="23" t="s">
        <v>413</v>
      </c>
      <c r="AC6" s="25" t="s">
        <v>106</v>
      </c>
      <c r="AD6" s="163" t="s">
        <v>40</v>
      </c>
    </row>
    <row r="7" spans="2:30" ht="17.25">
      <c r="B7" s="152"/>
      <c r="C7" s="188" t="s">
        <v>49</v>
      </c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327"/>
      <c r="R7" s="21"/>
      <c r="S7" s="21"/>
      <c r="T7" s="21"/>
      <c r="U7" s="21"/>
      <c r="V7" s="21"/>
      <c r="W7" s="21"/>
      <c r="X7" s="21"/>
      <c r="Y7" s="129"/>
      <c r="Z7" s="129"/>
      <c r="AA7" s="129"/>
      <c r="AB7" s="21"/>
      <c r="AC7" s="22"/>
      <c r="AD7" s="162"/>
    </row>
    <row r="8" spans="2:30" ht="18" thickBot="1">
      <c r="B8" s="26"/>
      <c r="C8" s="189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328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1">
        <v>243825</v>
      </c>
      <c r="Z8" s="131">
        <v>243841</v>
      </c>
      <c r="AA8" s="131">
        <v>244031</v>
      </c>
      <c r="AB8" s="28">
        <v>244040</v>
      </c>
      <c r="AC8" s="29">
        <v>244414</v>
      </c>
      <c r="AD8" s="164"/>
    </row>
    <row r="9" spans="2:30" ht="22.5" customHeight="1">
      <c r="B9" s="546" t="s">
        <v>271</v>
      </c>
      <c r="C9" s="190" t="s">
        <v>266</v>
      </c>
      <c r="D9" s="153">
        <v>469059</v>
      </c>
      <c r="E9" s="154">
        <v>496055</v>
      </c>
      <c r="F9" s="154">
        <v>123467</v>
      </c>
      <c r="G9" s="154">
        <v>184147</v>
      </c>
      <c r="H9" s="154">
        <v>138565</v>
      </c>
      <c r="I9" s="154">
        <v>283897</v>
      </c>
      <c r="J9" s="154">
        <v>112159</v>
      </c>
      <c r="K9" s="154">
        <v>39791</v>
      </c>
      <c r="L9" s="154">
        <v>59432</v>
      </c>
      <c r="M9" s="154">
        <v>72071</v>
      </c>
      <c r="N9" s="154">
        <v>35534</v>
      </c>
      <c r="O9" s="154">
        <v>71238</v>
      </c>
      <c r="P9" s="155">
        <v>77979</v>
      </c>
      <c r="Q9" s="329">
        <v>160708</v>
      </c>
      <c r="R9" s="154">
        <v>3298</v>
      </c>
      <c r="S9" s="154">
        <v>24454</v>
      </c>
      <c r="T9" s="154">
        <v>41099</v>
      </c>
      <c r="U9" s="154">
        <v>12609</v>
      </c>
      <c r="V9" s="154">
        <v>23565</v>
      </c>
      <c r="W9" s="154">
        <v>2187</v>
      </c>
      <c r="X9" s="154">
        <v>13070</v>
      </c>
      <c r="Y9" s="156">
        <v>19241</v>
      </c>
      <c r="Z9" s="156">
        <v>11938</v>
      </c>
      <c r="AA9" s="156">
        <v>36884</v>
      </c>
      <c r="AB9" s="154">
        <v>10579</v>
      </c>
      <c r="AC9" s="155">
        <v>25409</v>
      </c>
      <c r="AD9" s="165">
        <f aca="true" t="shared" si="0" ref="AD9:AD47">SUM(D9:AC9)</f>
        <v>2548435</v>
      </c>
    </row>
    <row r="10" spans="2:30" ht="22.5" customHeight="1">
      <c r="B10" s="547"/>
      <c r="C10" s="191" t="s">
        <v>267</v>
      </c>
      <c r="D10" s="157">
        <v>255499</v>
      </c>
      <c r="E10" s="158">
        <v>278953</v>
      </c>
      <c r="F10" s="158">
        <v>58485</v>
      </c>
      <c r="G10" s="158">
        <v>93550</v>
      </c>
      <c r="H10" s="158">
        <v>71573</v>
      </c>
      <c r="I10" s="158">
        <v>156292</v>
      </c>
      <c r="J10" s="158">
        <v>63095</v>
      </c>
      <c r="K10" s="158">
        <v>19558</v>
      </c>
      <c r="L10" s="158">
        <v>37262</v>
      </c>
      <c r="M10" s="158">
        <v>40492</v>
      </c>
      <c r="N10" s="158">
        <v>17333</v>
      </c>
      <c r="O10" s="158">
        <v>45564</v>
      </c>
      <c r="P10" s="159">
        <v>38639</v>
      </c>
      <c r="Q10" s="330">
        <v>82984</v>
      </c>
      <c r="R10" s="158">
        <v>1472</v>
      </c>
      <c r="S10" s="158">
        <v>12385</v>
      </c>
      <c r="T10" s="158">
        <v>19543</v>
      </c>
      <c r="U10" s="158">
        <v>5984</v>
      </c>
      <c r="V10" s="158">
        <v>11788</v>
      </c>
      <c r="W10" s="158">
        <v>2132</v>
      </c>
      <c r="X10" s="158">
        <v>6861</v>
      </c>
      <c r="Y10" s="160">
        <v>9061</v>
      </c>
      <c r="Z10" s="160">
        <v>6189</v>
      </c>
      <c r="AA10" s="160">
        <v>16860</v>
      </c>
      <c r="AB10" s="158">
        <v>5883</v>
      </c>
      <c r="AC10" s="159">
        <v>12795</v>
      </c>
      <c r="AD10" s="166">
        <f t="shared" si="0"/>
        <v>1370232</v>
      </c>
    </row>
    <row r="11" spans="2:30" ht="22.5" customHeight="1">
      <c r="B11" s="547"/>
      <c r="C11" s="191" t="s">
        <v>268</v>
      </c>
      <c r="D11" s="157">
        <v>0</v>
      </c>
      <c r="E11" s="158">
        <v>0</v>
      </c>
      <c r="F11" s="158">
        <v>7403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8088</v>
      </c>
      <c r="M11" s="158">
        <v>0</v>
      </c>
      <c r="N11" s="158">
        <v>4842</v>
      </c>
      <c r="O11" s="158">
        <v>0</v>
      </c>
      <c r="P11" s="159">
        <v>0</v>
      </c>
      <c r="Q11" s="330">
        <v>1733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93</v>
      </c>
      <c r="Y11" s="160">
        <v>1991</v>
      </c>
      <c r="Z11" s="160">
        <v>2060</v>
      </c>
      <c r="AA11" s="160">
        <v>4553</v>
      </c>
      <c r="AB11" s="158">
        <v>1693</v>
      </c>
      <c r="AC11" s="159">
        <v>0</v>
      </c>
      <c r="AD11" s="166">
        <f t="shared" si="0"/>
        <v>32456</v>
      </c>
    </row>
    <row r="12" spans="2:30" ht="22.5" customHeight="1">
      <c r="B12" s="547"/>
      <c r="C12" s="191" t="s">
        <v>269</v>
      </c>
      <c r="D12" s="157">
        <v>0</v>
      </c>
      <c r="E12" s="158">
        <v>240000</v>
      </c>
      <c r="F12" s="158">
        <v>29750</v>
      </c>
      <c r="G12" s="158">
        <v>63332</v>
      </c>
      <c r="H12" s="158">
        <v>59397</v>
      </c>
      <c r="I12" s="158">
        <v>74567</v>
      </c>
      <c r="J12" s="158">
        <v>18308</v>
      </c>
      <c r="K12" s="158">
        <v>1</v>
      </c>
      <c r="L12" s="158">
        <v>8420</v>
      </c>
      <c r="M12" s="158">
        <v>60376</v>
      </c>
      <c r="N12" s="158">
        <v>18530</v>
      </c>
      <c r="O12" s="158">
        <v>0</v>
      </c>
      <c r="P12" s="159">
        <v>0</v>
      </c>
      <c r="Q12" s="330">
        <v>108902</v>
      </c>
      <c r="R12" s="158">
        <v>0</v>
      </c>
      <c r="S12" s="158">
        <v>0</v>
      </c>
      <c r="T12" s="158">
        <v>0</v>
      </c>
      <c r="U12" s="158">
        <v>0</v>
      </c>
      <c r="V12" s="158">
        <v>0</v>
      </c>
      <c r="W12" s="158">
        <v>0</v>
      </c>
      <c r="X12" s="158">
        <v>0</v>
      </c>
      <c r="Y12" s="160">
        <v>0</v>
      </c>
      <c r="Z12" s="160">
        <v>0</v>
      </c>
      <c r="AA12" s="160">
        <v>0</v>
      </c>
      <c r="AB12" s="158">
        <v>0</v>
      </c>
      <c r="AC12" s="159">
        <v>0</v>
      </c>
      <c r="AD12" s="166">
        <f t="shared" si="0"/>
        <v>681583</v>
      </c>
    </row>
    <row r="13" spans="2:30" ht="22.5" customHeight="1">
      <c r="B13" s="547"/>
      <c r="C13" s="191" t="s">
        <v>270</v>
      </c>
      <c r="D13" s="157">
        <v>120613</v>
      </c>
      <c r="E13" s="158">
        <v>127576</v>
      </c>
      <c r="F13" s="158">
        <v>33261</v>
      </c>
      <c r="G13" s="158">
        <v>51445</v>
      </c>
      <c r="H13" s="158">
        <v>35057</v>
      </c>
      <c r="I13" s="158">
        <v>70562</v>
      </c>
      <c r="J13" s="158">
        <v>24188</v>
      </c>
      <c r="K13" s="158">
        <v>10523</v>
      </c>
      <c r="L13" s="158">
        <v>13566</v>
      </c>
      <c r="M13" s="158">
        <v>19593</v>
      </c>
      <c r="N13" s="158">
        <v>8140</v>
      </c>
      <c r="O13" s="158">
        <v>18284</v>
      </c>
      <c r="P13" s="159">
        <v>17085</v>
      </c>
      <c r="Q13" s="330">
        <v>42587</v>
      </c>
      <c r="R13" s="158">
        <v>771</v>
      </c>
      <c r="S13" s="158">
        <v>9983</v>
      </c>
      <c r="T13" s="158">
        <v>16948</v>
      </c>
      <c r="U13" s="158">
        <v>4598</v>
      </c>
      <c r="V13" s="158">
        <v>8517</v>
      </c>
      <c r="W13" s="158">
        <v>572</v>
      </c>
      <c r="X13" s="158">
        <v>2802</v>
      </c>
      <c r="Y13" s="160">
        <v>6273</v>
      </c>
      <c r="Z13" s="160">
        <v>3234</v>
      </c>
      <c r="AA13" s="160">
        <v>8255</v>
      </c>
      <c r="AB13" s="158">
        <v>3091</v>
      </c>
      <c r="AC13" s="159">
        <v>10685</v>
      </c>
      <c r="AD13" s="166">
        <f t="shared" si="0"/>
        <v>668209</v>
      </c>
    </row>
    <row r="14" spans="2:30" ht="22.5" customHeight="1" thickBot="1">
      <c r="B14" s="548"/>
      <c r="C14" s="192" t="s">
        <v>387</v>
      </c>
      <c r="D14" s="168">
        <v>845171</v>
      </c>
      <c r="E14" s="169">
        <v>1142584</v>
      </c>
      <c r="F14" s="169">
        <v>252366</v>
      </c>
      <c r="G14" s="169">
        <v>392474</v>
      </c>
      <c r="H14" s="169">
        <v>304592</v>
      </c>
      <c r="I14" s="169">
        <v>585318</v>
      </c>
      <c r="J14" s="169">
        <v>217750</v>
      </c>
      <c r="K14" s="169">
        <v>69873</v>
      </c>
      <c r="L14" s="169">
        <v>126768</v>
      </c>
      <c r="M14" s="169">
        <v>192532</v>
      </c>
      <c r="N14" s="169">
        <v>84379</v>
      </c>
      <c r="O14" s="169">
        <v>135086</v>
      </c>
      <c r="P14" s="170">
        <v>133703</v>
      </c>
      <c r="Q14" s="331">
        <v>396914</v>
      </c>
      <c r="R14" s="169">
        <v>5541</v>
      </c>
      <c r="S14" s="169">
        <v>46822</v>
      </c>
      <c r="T14" s="169">
        <v>77590</v>
      </c>
      <c r="U14" s="169">
        <v>23191</v>
      </c>
      <c r="V14" s="169">
        <v>43870</v>
      </c>
      <c r="W14" s="169">
        <v>4891</v>
      </c>
      <c r="X14" s="169">
        <v>22826</v>
      </c>
      <c r="Y14" s="171">
        <v>36566</v>
      </c>
      <c r="Z14" s="171">
        <v>23421</v>
      </c>
      <c r="AA14" s="171">
        <v>66552</v>
      </c>
      <c r="AB14" s="169">
        <v>21246</v>
      </c>
      <c r="AC14" s="170">
        <v>48889</v>
      </c>
      <c r="AD14" s="172">
        <f t="shared" si="0"/>
        <v>5300915</v>
      </c>
    </row>
    <row r="15" spans="2:30" ht="22.5" customHeight="1">
      <c r="B15" s="549" t="s">
        <v>272</v>
      </c>
      <c r="C15" s="550"/>
      <c r="D15" s="31">
        <v>533808</v>
      </c>
      <c r="E15" s="32">
        <v>741311</v>
      </c>
      <c r="F15" s="32">
        <v>235581</v>
      </c>
      <c r="G15" s="32">
        <v>432056</v>
      </c>
      <c r="H15" s="32">
        <v>282048</v>
      </c>
      <c r="I15" s="32">
        <v>619365</v>
      </c>
      <c r="J15" s="32">
        <v>53200</v>
      </c>
      <c r="K15" s="32">
        <v>91923</v>
      </c>
      <c r="L15" s="32">
        <v>114382</v>
      </c>
      <c r="M15" s="32">
        <v>169031</v>
      </c>
      <c r="N15" s="32">
        <v>48565</v>
      </c>
      <c r="O15" s="32">
        <v>234687</v>
      </c>
      <c r="P15" s="33">
        <v>154609</v>
      </c>
      <c r="Q15" s="332">
        <v>416490</v>
      </c>
      <c r="R15" s="32">
        <v>7322</v>
      </c>
      <c r="S15" s="32">
        <v>17837</v>
      </c>
      <c r="T15" s="32">
        <v>74947</v>
      </c>
      <c r="U15" s="32">
        <v>31028</v>
      </c>
      <c r="V15" s="32">
        <v>4283</v>
      </c>
      <c r="W15" s="32">
        <v>69413</v>
      </c>
      <c r="X15" s="32">
        <v>96589</v>
      </c>
      <c r="Y15" s="132">
        <v>9302</v>
      </c>
      <c r="Z15" s="132">
        <v>28370</v>
      </c>
      <c r="AA15" s="132">
        <v>61399</v>
      </c>
      <c r="AB15" s="32">
        <v>69095</v>
      </c>
      <c r="AC15" s="33">
        <v>44815</v>
      </c>
      <c r="AD15" s="167">
        <f t="shared" si="0"/>
        <v>4641456</v>
      </c>
    </row>
    <row r="16" spans="2:30" ht="22.5" customHeight="1">
      <c r="B16" s="20"/>
      <c r="C16" s="183" t="s">
        <v>273</v>
      </c>
      <c r="D16" s="173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5">
        <v>0</v>
      </c>
      <c r="Q16" s="333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0</v>
      </c>
      <c r="Y16" s="176">
        <v>0</v>
      </c>
      <c r="Z16" s="176">
        <v>0</v>
      </c>
      <c r="AA16" s="176">
        <v>0</v>
      </c>
      <c r="AB16" s="174">
        <v>0</v>
      </c>
      <c r="AC16" s="175">
        <v>0</v>
      </c>
      <c r="AD16" s="177">
        <f t="shared" si="0"/>
        <v>0</v>
      </c>
    </row>
    <row r="17" spans="2:30" ht="22.5" customHeight="1">
      <c r="B17" s="20"/>
      <c r="C17" s="184" t="s">
        <v>274</v>
      </c>
      <c r="D17" s="178">
        <v>533808</v>
      </c>
      <c r="E17" s="179">
        <v>741311</v>
      </c>
      <c r="F17" s="179">
        <v>235581</v>
      </c>
      <c r="G17" s="179">
        <v>432056</v>
      </c>
      <c r="H17" s="179">
        <v>282048</v>
      </c>
      <c r="I17" s="179">
        <v>619365</v>
      </c>
      <c r="J17" s="179">
        <v>53200</v>
      </c>
      <c r="K17" s="179">
        <v>91923</v>
      </c>
      <c r="L17" s="179">
        <v>114382</v>
      </c>
      <c r="M17" s="179">
        <v>169031</v>
      </c>
      <c r="N17" s="179">
        <v>48565</v>
      </c>
      <c r="O17" s="179">
        <v>234687</v>
      </c>
      <c r="P17" s="180">
        <v>154609</v>
      </c>
      <c r="Q17" s="334">
        <v>416490</v>
      </c>
      <c r="R17" s="179">
        <v>7322</v>
      </c>
      <c r="S17" s="179">
        <v>17837</v>
      </c>
      <c r="T17" s="179">
        <v>74947</v>
      </c>
      <c r="U17" s="179">
        <v>31028</v>
      </c>
      <c r="V17" s="179">
        <v>4283</v>
      </c>
      <c r="W17" s="179">
        <v>69413</v>
      </c>
      <c r="X17" s="179">
        <v>96589</v>
      </c>
      <c r="Y17" s="181">
        <v>9302</v>
      </c>
      <c r="Z17" s="181">
        <v>28370</v>
      </c>
      <c r="AA17" s="181">
        <v>61399</v>
      </c>
      <c r="AB17" s="179">
        <v>69095</v>
      </c>
      <c r="AC17" s="180">
        <v>44815</v>
      </c>
      <c r="AD17" s="182">
        <f t="shared" si="0"/>
        <v>4641456</v>
      </c>
    </row>
    <row r="18" spans="2:30" ht="22.5" customHeight="1">
      <c r="B18" s="194"/>
      <c r="C18" s="195" t="s">
        <v>275</v>
      </c>
      <c r="D18" s="197">
        <v>0</v>
      </c>
      <c r="E18" s="198">
        <v>0</v>
      </c>
      <c r="F18" s="198">
        <v>0</v>
      </c>
      <c r="G18" s="198">
        <v>0</v>
      </c>
      <c r="H18" s="198">
        <v>0</v>
      </c>
      <c r="I18" s="198">
        <v>0</v>
      </c>
      <c r="J18" s="198">
        <v>0</v>
      </c>
      <c r="K18" s="198">
        <v>0</v>
      </c>
      <c r="L18" s="198">
        <v>0</v>
      </c>
      <c r="M18" s="198">
        <v>0</v>
      </c>
      <c r="N18" s="198">
        <v>0</v>
      </c>
      <c r="O18" s="198">
        <v>0</v>
      </c>
      <c r="P18" s="199">
        <v>0</v>
      </c>
      <c r="Q18" s="335">
        <v>0</v>
      </c>
      <c r="R18" s="198">
        <v>0</v>
      </c>
      <c r="S18" s="198">
        <v>0</v>
      </c>
      <c r="T18" s="198">
        <v>0</v>
      </c>
      <c r="U18" s="198">
        <v>0</v>
      </c>
      <c r="V18" s="198">
        <v>0</v>
      </c>
      <c r="W18" s="198">
        <v>0</v>
      </c>
      <c r="X18" s="198">
        <v>0</v>
      </c>
      <c r="Y18" s="200">
        <v>0</v>
      </c>
      <c r="Z18" s="200">
        <v>0</v>
      </c>
      <c r="AA18" s="200">
        <v>0</v>
      </c>
      <c r="AB18" s="198">
        <v>0</v>
      </c>
      <c r="AC18" s="199">
        <v>0</v>
      </c>
      <c r="AD18" s="201">
        <f t="shared" si="0"/>
        <v>0</v>
      </c>
    </row>
    <row r="19" spans="2:30" ht="22.5" customHeight="1">
      <c r="B19" s="544" t="s">
        <v>276</v>
      </c>
      <c r="C19" s="545"/>
      <c r="D19" s="202">
        <v>1469065</v>
      </c>
      <c r="E19" s="203">
        <v>1528150</v>
      </c>
      <c r="F19" s="203">
        <v>580061</v>
      </c>
      <c r="G19" s="203">
        <v>905604</v>
      </c>
      <c r="H19" s="203">
        <v>621836</v>
      </c>
      <c r="I19" s="203">
        <v>1289834</v>
      </c>
      <c r="J19" s="203">
        <v>737432</v>
      </c>
      <c r="K19" s="203">
        <v>149552</v>
      </c>
      <c r="L19" s="203">
        <v>334151</v>
      </c>
      <c r="M19" s="203">
        <v>228886</v>
      </c>
      <c r="N19" s="203">
        <v>105212</v>
      </c>
      <c r="O19" s="203">
        <v>363747</v>
      </c>
      <c r="P19" s="204">
        <v>355394</v>
      </c>
      <c r="Q19" s="336">
        <v>648519</v>
      </c>
      <c r="R19" s="203">
        <v>34433</v>
      </c>
      <c r="S19" s="203">
        <v>87836</v>
      </c>
      <c r="T19" s="203">
        <v>258138</v>
      </c>
      <c r="U19" s="203">
        <v>80146</v>
      </c>
      <c r="V19" s="203">
        <v>47114</v>
      </c>
      <c r="W19" s="203">
        <v>100455</v>
      </c>
      <c r="X19" s="203">
        <v>107646</v>
      </c>
      <c r="Y19" s="205">
        <v>83961</v>
      </c>
      <c r="Z19" s="205">
        <v>72352</v>
      </c>
      <c r="AA19" s="205">
        <v>112445</v>
      </c>
      <c r="AB19" s="203">
        <v>143382</v>
      </c>
      <c r="AC19" s="204">
        <v>113798</v>
      </c>
      <c r="AD19" s="206">
        <f t="shared" si="0"/>
        <v>10559149</v>
      </c>
    </row>
    <row r="20" spans="2:30" ht="22.5" customHeight="1">
      <c r="B20" s="544" t="s">
        <v>277</v>
      </c>
      <c r="C20" s="545"/>
      <c r="D20" s="202">
        <v>139857</v>
      </c>
      <c r="E20" s="203">
        <v>172140</v>
      </c>
      <c r="F20" s="203">
        <v>75146</v>
      </c>
      <c r="G20" s="203">
        <v>55859</v>
      </c>
      <c r="H20" s="203">
        <v>148690</v>
      </c>
      <c r="I20" s="203">
        <v>160210</v>
      </c>
      <c r="J20" s="203">
        <v>121528</v>
      </c>
      <c r="K20" s="203">
        <v>38330</v>
      </c>
      <c r="L20" s="203">
        <v>64320</v>
      </c>
      <c r="M20" s="203">
        <v>33036</v>
      </c>
      <c r="N20" s="203">
        <v>29982</v>
      </c>
      <c r="O20" s="203">
        <v>58347</v>
      </c>
      <c r="P20" s="204">
        <v>7348</v>
      </c>
      <c r="Q20" s="336">
        <v>106015</v>
      </c>
      <c r="R20" s="203">
        <v>0</v>
      </c>
      <c r="S20" s="203">
        <v>28198</v>
      </c>
      <c r="T20" s="203">
        <v>58924</v>
      </c>
      <c r="U20" s="203">
        <v>9132</v>
      </c>
      <c r="V20" s="203">
        <v>1597</v>
      </c>
      <c r="W20" s="203">
        <v>13415</v>
      </c>
      <c r="X20" s="203">
        <v>11619</v>
      </c>
      <c r="Y20" s="205">
        <v>16971</v>
      </c>
      <c r="Z20" s="205">
        <v>19342</v>
      </c>
      <c r="AA20" s="205">
        <v>20700</v>
      </c>
      <c r="AB20" s="203">
        <v>15164</v>
      </c>
      <c r="AC20" s="204">
        <v>19131</v>
      </c>
      <c r="AD20" s="206">
        <f t="shared" si="0"/>
        <v>1425001</v>
      </c>
    </row>
    <row r="21" spans="2:30" ht="22.5" customHeight="1">
      <c r="B21" s="544" t="s">
        <v>278</v>
      </c>
      <c r="C21" s="545"/>
      <c r="D21" s="202">
        <v>10791</v>
      </c>
      <c r="E21" s="203">
        <v>17900</v>
      </c>
      <c r="F21" s="203">
        <v>726</v>
      </c>
      <c r="G21" s="203">
        <v>2991</v>
      </c>
      <c r="H21" s="203">
        <v>4612</v>
      </c>
      <c r="I21" s="203">
        <v>9641</v>
      </c>
      <c r="J21" s="203">
        <v>2962</v>
      </c>
      <c r="K21" s="203">
        <v>1014</v>
      </c>
      <c r="L21" s="203">
        <v>723</v>
      </c>
      <c r="M21" s="203">
        <v>911</v>
      </c>
      <c r="N21" s="203">
        <v>176</v>
      </c>
      <c r="O21" s="203">
        <v>1213</v>
      </c>
      <c r="P21" s="204">
        <v>929</v>
      </c>
      <c r="Q21" s="336">
        <v>1159</v>
      </c>
      <c r="R21" s="203">
        <v>1313</v>
      </c>
      <c r="S21" s="203">
        <v>77</v>
      </c>
      <c r="T21" s="203">
        <v>126</v>
      </c>
      <c r="U21" s="203">
        <v>226</v>
      </c>
      <c r="V21" s="203">
        <v>14</v>
      </c>
      <c r="W21" s="203">
        <v>78</v>
      </c>
      <c r="X21" s="203">
        <v>114</v>
      </c>
      <c r="Y21" s="205">
        <v>205</v>
      </c>
      <c r="Z21" s="205">
        <v>0</v>
      </c>
      <c r="AA21" s="205">
        <v>22</v>
      </c>
      <c r="AB21" s="203">
        <v>194</v>
      </c>
      <c r="AC21" s="204">
        <v>29</v>
      </c>
      <c r="AD21" s="206">
        <f t="shared" si="0"/>
        <v>58146</v>
      </c>
    </row>
    <row r="22" spans="2:30" ht="22.5" customHeight="1">
      <c r="B22" s="544" t="s">
        <v>279</v>
      </c>
      <c r="C22" s="545"/>
      <c r="D22" s="202">
        <v>40113</v>
      </c>
      <c r="E22" s="203">
        <v>21952</v>
      </c>
      <c r="F22" s="203">
        <v>5917</v>
      </c>
      <c r="G22" s="203">
        <v>18242</v>
      </c>
      <c r="H22" s="203">
        <v>5921</v>
      </c>
      <c r="I22" s="203">
        <v>14274</v>
      </c>
      <c r="J22" s="203">
        <v>8896</v>
      </c>
      <c r="K22" s="203">
        <v>1947</v>
      </c>
      <c r="L22" s="203">
        <v>2789</v>
      </c>
      <c r="M22" s="203">
        <v>1593</v>
      </c>
      <c r="N22" s="203">
        <v>5059</v>
      </c>
      <c r="O22" s="203">
        <v>8148</v>
      </c>
      <c r="P22" s="204">
        <v>6124</v>
      </c>
      <c r="Q22" s="336">
        <v>9201</v>
      </c>
      <c r="R22" s="203">
        <v>358</v>
      </c>
      <c r="S22" s="203">
        <v>1717</v>
      </c>
      <c r="T22" s="203">
        <v>2731</v>
      </c>
      <c r="U22" s="203">
        <v>514</v>
      </c>
      <c r="V22" s="203">
        <v>474</v>
      </c>
      <c r="W22" s="203">
        <v>2829</v>
      </c>
      <c r="X22" s="203">
        <v>1399</v>
      </c>
      <c r="Y22" s="205">
        <v>1032</v>
      </c>
      <c r="Z22" s="205">
        <v>2072</v>
      </c>
      <c r="AA22" s="205">
        <v>1687</v>
      </c>
      <c r="AB22" s="203">
        <v>2035</v>
      </c>
      <c r="AC22" s="204">
        <v>1497</v>
      </c>
      <c r="AD22" s="206">
        <f t="shared" si="0"/>
        <v>168521</v>
      </c>
    </row>
    <row r="23" spans="2:30" ht="22.5" customHeight="1">
      <c r="B23" s="544" t="s">
        <v>280</v>
      </c>
      <c r="C23" s="545"/>
      <c r="D23" s="202">
        <v>91793</v>
      </c>
      <c r="E23" s="203">
        <v>114143</v>
      </c>
      <c r="F23" s="203">
        <v>85911</v>
      </c>
      <c r="G23" s="203">
        <v>54616</v>
      </c>
      <c r="H23" s="203">
        <v>179222</v>
      </c>
      <c r="I23" s="203">
        <v>93740</v>
      </c>
      <c r="J23" s="203">
        <v>61787</v>
      </c>
      <c r="K23" s="203">
        <v>34574</v>
      </c>
      <c r="L23" s="203">
        <v>44307</v>
      </c>
      <c r="M23" s="203">
        <v>91441</v>
      </c>
      <c r="N23" s="203">
        <v>7343</v>
      </c>
      <c r="O23" s="203">
        <v>32421</v>
      </c>
      <c r="P23" s="204">
        <v>39898</v>
      </c>
      <c r="Q23" s="336">
        <v>70333</v>
      </c>
      <c r="R23" s="203">
        <v>1931</v>
      </c>
      <c r="S23" s="203">
        <v>7820</v>
      </c>
      <c r="T23" s="203">
        <v>76807</v>
      </c>
      <c r="U23" s="203">
        <v>12186</v>
      </c>
      <c r="V23" s="203">
        <v>22633</v>
      </c>
      <c r="W23" s="203">
        <v>19072</v>
      </c>
      <c r="X23" s="203">
        <v>3662</v>
      </c>
      <c r="Y23" s="205">
        <v>17872</v>
      </c>
      <c r="Z23" s="205">
        <v>11830</v>
      </c>
      <c r="AA23" s="205">
        <v>9683</v>
      </c>
      <c r="AB23" s="203">
        <v>4261</v>
      </c>
      <c r="AC23" s="204">
        <v>11773</v>
      </c>
      <c r="AD23" s="206">
        <f t="shared" si="0"/>
        <v>1201059</v>
      </c>
    </row>
    <row r="24" spans="2:30" ht="22.5" customHeight="1">
      <c r="B24" s="544" t="s">
        <v>282</v>
      </c>
      <c r="C24" s="545"/>
      <c r="D24" s="202">
        <v>11442</v>
      </c>
      <c r="E24" s="203">
        <v>37845</v>
      </c>
      <c r="F24" s="203">
        <v>12851</v>
      </c>
      <c r="G24" s="203">
        <v>16495</v>
      </c>
      <c r="H24" s="203">
        <v>1078</v>
      </c>
      <c r="I24" s="203">
        <v>1969</v>
      </c>
      <c r="J24" s="203">
        <v>6060</v>
      </c>
      <c r="K24" s="203">
        <v>6677</v>
      </c>
      <c r="L24" s="203">
        <v>3539</v>
      </c>
      <c r="M24" s="203">
        <v>360</v>
      </c>
      <c r="N24" s="203">
        <v>5921</v>
      </c>
      <c r="O24" s="203">
        <v>1722</v>
      </c>
      <c r="P24" s="204">
        <v>4150</v>
      </c>
      <c r="Q24" s="336">
        <v>8999</v>
      </c>
      <c r="R24" s="203">
        <v>8</v>
      </c>
      <c r="S24" s="203">
        <v>590</v>
      </c>
      <c r="T24" s="203">
        <v>167</v>
      </c>
      <c r="U24" s="203">
        <v>93</v>
      </c>
      <c r="V24" s="203">
        <v>33</v>
      </c>
      <c r="W24" s="203">
        <v>330</v>
      </c>
      <c r="X24" s="203">
        <v>217</v>
      </c>
      <c r="Y24" s="205">
        <v>0</v>
      </c>
      <c r="Z24" s="205">
        <v>2754</v>
      </c>
      <c r="AA24" s="205">
        <v>3316</v>
      </c>
      <c r="AB24" s="203">
        <v>2887</v>
      </c>
      <c r="AC24" s="204">
        <v>787</v>
      </c>
      <c r="AD24" s="206">
        <f t="shared" si="0"/>
        <v>130290</v>
      </c>
    </row>
    <row r="25" spans="2:30" ht="22.5" customHeight="1">
      <c r="B25" s="544" t="s">
        <v>281</v>
      </c>
      <c r="C25" s="545"/>
      <c r="D25" s="202">
        <v>19055</v>
      </c>
      <c r="E25" s="203">
        <v>10446</v>
      </c>
      <c r="F25" s="203">
        <v>1864</v>
      </c>
      <c r="G25" s="203">
        <v>2226</v>
      </c>
      <c r="H25" s="203">
        <v>3929</v>
      </c>
      <c r="I25" s="203">
        <v>5788</v>
      </c>
      <c r="J25" s="203">
        <v>22885</v>
      </c>
      <c r="K25" s="203">
        <v>1512</v>
      </c>
      <c r="L25" s="203">
        <v>2273</v>
      </c>
      <c r="M25" s="203">
        <v>653</v>
      </c>
      <c r="N25" s="203">
        <v>3936</v>
      </c>
      <c r="O25" s="203">
        <v>1767</v>
      </c>
      <c r="P25" s="204">
        <v>57</v>
      </c>
      <c r="Q25" s="336">
        <v>23808</v>
      </c>
      <c r="R25" s="203">
        <v>0</v>
      </c>
      <c r="S25" s="203">
        <v>802</v>
      </c>
      <c r="T25" s="203">
        <v>3770</v>
      </c>
      <c r="U25" s="203">
        <v>299</v>
      </c>
      <c r="V25" s="203">
        <v>105</v>
      </c>
      <c r="W25" s="203">
        <v>547</v>
      </c>
      <c r="X25" s="203">
        <v>549</v>
      </c>
      <c r="Y25" s="205">
        <v>512</v>
      </c>
      <c r="Z25" s="205">
        <v>399</v>
      </c>
      <c r="AA25" s="205">
        <v>1025</v>
      </c>
      <c r="AB25" s="203">
        <v>942</v>
      </c>
      <c r="AC25" s="204">
        <v>1706</v>
      </c>
      <c r="AD25" s="206">
        <f t="shared" si="0"/>
        <v>110855</v>
      </c>
    </row>
    <row r="26" spans="2:30" ht="22.5" customHeight="1">
      <c r="B26" s="544" t="s">
        <v>283</v>
      </c>
      <c r="C26" s="545"/>
      <c r="D26" s="202">
        <v>1443</v>
      </c>
      <c r="E26" s="203">
        <v>5893</v>
      </c>
      <c r="F26" s="203">
        <v>9500</v>
      </c>
      <c r="G26" s="203">
        <v>18852</v>
      </c>
      <c r="H26" s="203">
        <v>0</v>
      </c>
      <c r="I26" s="203">
        <v>346</v>
      </c>
      <c r="J26" s="203">
        <v>9110</v>
      </c>
      <c r="K26" s="203">
        <v>1828</v>
      </c>
      <c r="L26" s="203">
        <v>0</v>
      </c>
      <c r="M26" s="203">
        <v>0</v>
      </c>
      <c r="N26" s="203">
        <v>1416</v>
      </c>
      <c r="O26" s="203">
        <v>0</v>
      </c>
      <c r="P26" s="204">
        <v>0</v>
      </c>
      <c r="Q26" s="336">
        <v>10400</v>
      </c>
      <c r="R26" s="203">
        <v>0</v>
      </c>
      <c r="S26" s="203">
        <v>0</v>
      </c>
      <c r="T26" s="203">
        <v>3638</v>
      </c>
      <c r="U26" s="203">
        <v>0</v>
      </c>
      <c r="V26" s="203">
        <v>0</v>
      </c>
      <c r="W26" s="203">
        <v>0</v>
      </c>
      <c r="X26" s="203">
        <v>0</v>
      </c>
      <c r="Y26" s="205">
        <v>0</v>
      </c>
      <c r="Z26" s="205">
        <v>300</v>
      </c>
      <c r="AA26" s="205">
        <v>0</v>
      </c>
      <c r="AB26" s="203">
        <v>920</v>
      </c>
      <c r="AC26" s="204">
        <v>0</v>
      </c>
      <c r="AD26" s="206">
        <f t="shared" si="0"/>
        <v>63646</v>
      </c>
    </row>
    <row r="27" spans="2:30" ht="22.5" customHeight="1">
      <c r="B27" s="544" t="s">
        <v>284</v>
      </c>
      <c r="C27" s="545"/>
      <c r="D27" s="202">
        <v>550944</v>
      </c>
      <c r="E27" s="203">
        <v>382502</v>
      </c>
      <c r="F27" s="203">
        <v>187854</v>
      </c>
      <c r="G27" s="203">
        <v>171182</v>
      </c>
      <c r="H27" s="203">
        <v>135656</v>
      </c>
      <c r="I27" s="203">
        <v>202602</v>
      </c>
      <c r="J27" s="203">
        <v>126457</v>
      </c>
      <c r="K27" s="203">
        <v>33160</v>
      </c>
      <c r="L27" s="203">
        <v>40263</v>
      </c>
      <c r="M27" s="203">
        <v>54698</v>
      </c>
      <c r="N27" s="203">
        <v>26347</v>
      </c>
      <c r="O27" s="203">
        <v>78098</v>
      </c>
      <c r="P27" s="204">
        <v>86203</v>
      </c>
      <c r="Q27" s="336">
        <v>138587</v>
      </c>
      <c r="R27" s="203">
        <v>1627</v>
      </c>
      <c r="S27" s="203">
        <v>11874</v>
      </c>
      <c r="T27" s="203">
        <v>20572</v>
      </c>
      <c r="U27" s="203">
        <v>14128</v>
      </c>
      <c r="V27" s="203">
        <v>22803</v>
      </c>
      <c r="W27" s="203">
        <v>17898</v>
      </c>
      <c r="X27" s="203">
        <v>22587</v>
      </c>
      <c r="Y27" s="205">
        <v>23211</v>
      </c>
      <c r="Z27" s="205">
        <v>11755</v>
      </c>
      <c r="AA27" s="205">
        <v>15126</v>
      </c>
      <c r="AB27" s="203">
        <v>15360</v>
      </c>
      <c r="AC27" s="204">
        <v>14904</v>
      </c>
      <c r="AD27" s="206">
        <f t="shared" si="0"/>
        <v>2406398</v>
      </c>
    </row>
    <row r="28" spans="2:30" ht="22.5" customHeight="1">
      <c r="B28" s="551" t="s">
        <v>285</v>
      </c>
      <c r="C28" s="552"/>
      <c r="D28" s="173">
        <v>2530777</v>
      </c>
      <c r="E28" s="174">
        <v>2798537</v>
      </c>
      <c r="F28" s="174">
        <v>817648</v>
      </c>
      <c r="G28" s="174">
        <v>1667089</v>
      </c>
      <c r="H28" s="174">
        <v>384912</v>
      </c>
      <c r="I28" s="174">
        <v>520702</v>
      </c>
      <c r="J28" s="174">
        <v>0</v>
      </c>
      <c r="K28" s="174">
        <v>0</v>
      </c>
      <c r="L28" s="174">
        <v>0</v>
      </c>
      <c r="M28" s="174">
        <v>438417</v>
      </c>
      <c r="N28" s="174">
        <v>0</v>
      </c>
      <c r="O28" s="174">
        <v>0</v>
      </c>
      <c r="P28" s="175">
        <v>944707</v>
      </c>
      <c r="Q28" s="333">
        <v>0</v>
      </c>
      <c r="R28" s="174">
        <v>92923</v>
      </c>
      <c r="S28" s="174">
        <v>0</v>
      </c>
      <c r="T28" s="174">
        <v>143361</v>
      </c>
      <c r="U28" s="174">
        <v>40472</v>
      </c>
      <c r="V28" s="174">
        <v>137623</v>
      </c>
      <c r="W28" s="174">
        <v>132614</v>
      </c>
      <c r="X28" s="174">
        <v>76050</v>
      </c>
      <c r="Y28" s="176">
        <v>10960</v>
      </c>
      <c r="Z28" s="176">
        <v>0</v>
      </c>
      <c r="AA28" s="176">
        <v>0</v>
      </c>
      <c r="AB28" s="174">
        <v>0</v>
      </c>
      <c r="AC28" s="175">
        <v>0</v>
      </c>
      <c r="AD28" s="177">
        <f t="shared" si="0"/>
        <v>10736792</v>
      </c>
    </row>
    <row r="29" spans="2:30" ht="22.5" customHeight="1">
      <c r="B29" s="194"/>
      <c r="C29" s="196" t="s">
        <v>299</v>
      </c>
      <c r="D29" s="197">
        <v>1518466</v>
      </c>
      <c r="E29" s="198">
        <v>1679122</v>
      </c>
      <c r="F29" s="198">
        <v>474313</v>
      </c>
      <c r="G29" s="198">
        <v>1000253</v>
      </c>
      <c r="H29" s="198">
        <v>230947</v>
      </c>
      <c r="I29" s="198">
        <v>312421</v>
      </c>
      <c r="J29" s="198">
        <v>0</v>
      </c>
      <c r="K29" s="198">
        <v>0</v>
      </c>
      <c r="L29" s="198">
        <v>0</v>
      </c>
      <c r="M29" s="198">
        <v>263050</v>
      </c>
      <c r="N29" s="198">
        <v>0</v>
      </c>
      <c r="O29" s="198">
        <v>0</v>
      </c>
      <c r="P29" s="199">
        <v>566824</v>
      </c>
      <c r="Q29" s="335">
        <v>0</v>
      </c>
      <c r="R29" s="198">
        <v>55754</v>
      </c>
      <c r="S29" s="198">
        <v>0</v>
      </c>
      <c r="T29" s="198">
        <v>27410</v>
      </c>
      <c r="U29" s="198">
        <v>24283</v>
      </c>
      <c r="V29" s="198">
        <v>95689</v>
      </c>
      <c r="W29" s="198">
        <v>77884</v>
      </c>
      <c r="X29" s="198">
        <v>54034</v>
      </c>
      <c r="Y29" s="200">
        <v>6358</v>
      </c>
      <c r="Z29" s="200">
        <v>0</v>
      </c>
      <c r="AA29" s="200">
        <v>0</v>
      </c>
      <c r="AB29" s="198">
        <v>0</v>
      </c>
      <c r="AC29" s="199">
        <v>0</v>
      </c>
      <c r="AD29" s="201">
        <f t="shared" si="0"/>
        <v>6386808</v>
      </c>
    </row>
    <row r="30" spans="2:30" ht="22.5" customHeight="1">
      <c r="B30" s="544" t="s">
        <v>286</v>
      </c>
      <c r="C30" s="553"/>
      <c r="D30" s="202">
        <v>276158</v>
      </c>
      <c r="E30" s="203">
        <v>553882</v>
      </c>
      <c r="F30" s="203">
        <v>150585</v>
      </c>
      <c r="G30" s="203">
        <v>306857</v>
      </c>
      <c r="H30" s="203">
        <v>83906</v>
      </c>
      <c r="I30" s="203">
        <v>156631</v>
      </c>
      <c r="J30" s="203">
        <v>398053</v>
      </c>
      <c r="K30" s="203">
        <v>22477</v>
      </c>
      <c r="L30" s="203">
        <v>49925</v>
      </c>
      <c r="M30" s="203">
        <v>102925</v>
      </c>
      <c r="N30" s="203">
        <v>24698</v>
      </c>
      <c r="O30" s="203">
        <v>26085</v>
      </c>
      <c r="P30" s="204">
        <v>50409</v>
      </c>
      <c r="Q30" s="336">
        <v>52091</v>
      </c>
      <c r="R30" s="203">
        <v>6555</v>
      </c>
      <c r="S30" s="203">
        <v>11140</v>
      </c>
      <c r="T30" s="203">
        <v>29038</v>
      </c>
      <c r="U30" s="203">
        <v>25597</v>
      </c>
      <c r="V30" s="203">
        <v>31395</v>
      </c>
      <c r="W30" s="203">
        <v>5192</v>
      </c>
      <c r="X30" s="203">
        <v>8260</v>
      </c>
      <c r="Y30" s="205">
        <v>15430</v>
      </c>
      <c r="Z30" s="205">
        <v>5242</v>
      </c>
      <c r="AA30" s="205">
        <v>30581</v>
      </c>
      <c r="AB30" s="203">
        <v>6611</v>
      </c>
      <c r="AC30" s="204">
        <v>6933</v>
      </c>
      <c r="AD30" s="206">
        <f t="shared" si="0"/>
        <v>2436656</v>
      </c>
    </row>
    <row r="31" spans="2:30" ht="22.5" customHeight="1">
      <c r="B31" s="544" t="s">
        <v>287</v>
      </c>
      <c r="C31" s="553"/>
      <c r="D31" s="202">
        <v>6520417</v>
      </c>
      <c r="E31" s="203">
        <v>7527285</v>
      </c>
      <c r="F31" s="203">
        <v>2416010</v>
      </c>
      <c r="G31" s="203">
        <v>4044543</v>
      </c>
      <c r="H31" s="203">
        <v>2156402</v>
      </c>
      <c r="I31" s="203">
        <v>3660420</v>
      </c>
      <c r="J31" s="203">
        <v>1766120</v>
      </c>
      <c r="K31" s="203">
        <v>452867</v>
      </c>
      <c r="L31" s="203">
        <v>783440</v>
      </c>
      <c r="M31" s="203">
        <v>1314483</v>
      </c>
      <c r="N31" s="203">
        <v>343034</v>
      </c>
      <c r="O31" s="203">
        <v>941321</v>
      </c>
      <c r="P31" s="204">
        <v>1783531</v>
      </c>
      <c r="Q31" s="336">
        <v>1882516</v>
      </c>
      <c r="R31" s="203">
        <v>152011</v>
      </c>
      <c r="S31" s="203">
        <v>214713</v>
      </c>
      <c r="T31" s="203">
        <v>749809</v>
      </c>
      <c r="U31" s="203">
        <v>237012</v>
      </c>
      <c r="V31" s="203">
        <v>311944</v>
      </c>
      <c r="W31" s="203">
        <v>366734</v>
      </c>
      <c r="X31" s="203">
        <v>351518</v>
      </c>
      <c r="Y31" s="205">
        <v>216022</v>
      </c>
      <c r="Z31" s="205">
        <v>177837</v>
      </c>
      <c r="AA31" s="205">
        <v>322536</v>
      </c>
      <c r="AB31" s="203">
        <v>282097</v>
      </c>
      <c r="AC31" s="204">
        <v>264262</v>
      </c>
      <c r="AD31" s="206">
        <f t="shared" si="0"/>
        <v>39238884</v>
      </c>
    </row>
    <row r="32" spans="2:30" ht="22.5" customHeight="1">
      <c r="B32" s="544" t="s">
        <v>288</v>
      </c>
      <c r="C32" s="553"/>
      <c r="D32" s="202">
        <v>0</v>
      </c>
      <c r="E32" s="203">
        <v>1055</v>
      </c>
      <c r="F32" s="203">
        <v>0</v>
      </c>
      <c r="G32" s="203">
        <v>55</v>
      </c>
      <c r="H32" s="203">
        <v>0</v>
      </c>
      <c r="I32" s="203">
        <v>72</v>
      </c>
      <c r="J32" s="203">
        <v>0</v>
      </c>
      <c r="K32" s="203">
        <v>48</v>
      </c>
      <c r="L32" s="203">
        <v>0</v>
      </c>
      <c r="M32" s="203">
        <v>10</v>
      </c>
      <c r="N32" s="203">
        <v>46</v>
      </c>
      <c r="O32" s="203">
        <v>0</v>
      </c>
      <c r="P32" s="204">
        <v>0</v>
      </c>
      <c r="Q32" s="336">
        <v>0</v>
      </c>
      <c r="R32" s="203">
        <v>0</v>
      </c>
      <c r="S32" s="203">
        <v>0</v>
      </c>
      <c r="T32" s="203">
        <v>0</v>
      </c>
      <c r="U32" s="203">
        <v>0</v>
      </c>
      <c r="V32" s="203">
        <v>0</v>
      </c>
      <c r="W32" s="203">
        <v>0</v>
      </c>
      <c r="X32" s="203">
        <v>0</v>
      </c>
      <c r="Y32" s="205">
        <v>0</v>
      </c>
      <c r="Z32" s="205">
        <v>0</v>
      </c>
      <c r="AA32" s="205">
        <v>0</v>
      </c>
      <c r="AB32" s="203">
        <v>0</v>
      </c>
      <c r="AC32" s="204">
        <v>8</v>
      </c>
      <c r="AD32" s="206">
        <f t="shared" si="0"/>
        <v>1294</v>
      </c>
    </row>
    <row r="33" spans="2:30" ht="22.5" customHeight="1">
      <c r="B33" s="544" t="s">
        <v>289</v>
      </c>
      <c r="C33" s="553"/>
      <c r="D33" s="202">
        <v>495169</v>
      </c>
      <c r="E33" s="203">
        <v>6161</v>
      </c>
      <c r="F33" s="203">
        <v>10424</v>
      </c>
      <c r="G33" s="203">
        <v>401152</v>
      </c>
      <c r="H33" s="203">
        <v>10637</v>
      </c>
      <c r="I33" s="203">
        <v>26075</v>
      </c>
      <c r="J33" s="203">
        <v>45092</v>
      </c>
      <c r="K33" s="203">
        <v>0</v>
      </c>
      <c r="L33" s="203">
        <v>0</v>
      </c>
      <c r="M33" s="203">
        <v>0</v>
      </c>
      <c r="N33" s="203">
        <v>86</v>
      </c>
      <c r="O33" s="203">
        <v>79110</v>
      </c>
      <c r="P33" s="204">
        <v>0</v>
      </c>
      <c r="Q33" s="336">
        <v>15414</v>
      </c>
      <c r="R33" s="203">
        <v>3</v>
      </c>
      <c r="S33" s="203">
        <v>2943</v>
      </c>
      <c r="T33" s="203">
        <v>112746</v>
      </c>
      <c r="U33" s="203">
        <v>290</v>
      </c>
      <c r="V33" s="203">
        <v>3277</v>
      </c>
      <c r="W33" s="203">
        <v>22625</v>
      </c>
      <c r="X33" s="203">
        <v>816</v>
      </c>
      <c r="Y33" s="205">
        <v>2</v>
      </c>
      <c r="Z33" s="205">
        <v>26169</v>
      </c>
      <c r="AA33" s="205">
        <v>0</v>
      </c>
      <c r="AB33" s="203">
        <v>934</v>
      </c>
      <c r="AC33" s="204">
        <v>0</v>
      </c>
      <c r="AD33" s="206">
        <f t="shared" si="0"/>
        <v>1259125</v>
      </c>
    </row>
    <row r="34" spans="2:30" ht="22.5" customHeight="1">
      <c r="B34" s="544" t="s">
        <v>290</v>
      </c>
      <c r="C34" s="553"/>
      <c r="D34" s="202">
        <v>0</v>
      </c>
      <c r="E34" s="203">
        <v>0</v>
      </c>
      <c r="F34" s="203">
        <v>0</v>
      </c>
      <c r="G34" s="203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4">
        <v>0</v>
      </c>
      <c r="Q34" s="336">
        <v>0</v>
      </c>
      <c r="R34" s="203">
        <v>0</v>
      </c>
      <c r="S34" s="203">
        <v>0</v>
      </c>
      <c r="T34" s="203">
        <v>0</v>
      </c>
      <c r="U34" s="203">
        <v>0</v>
      </c>
      <c r="V34" s="203">
        <v>0</v>
      </c>
      <c r="W34" s="203">
        <v>0</v>
      </c>
      <c r="X34" s="203">
        <v>0</v>
      </c>
      <c r="Y34" s="205">
        <v>0</v>
      </c>
      <c r="Z34" s="205">
        <v>0</v>
      </c>
      <c r="AA34" s="205">
        <v>0</v>
      </c>
      <c r="AB34" s="203">
        <v>0</v>
      </c>
      <c r="AC34" s="204">
        <v>0</v>
      </c>
      <c r="AD34" s="206">
        <f t="shared" si="0"/>
        <v>0</v>
      </c>
    </row>
    <row r="35" spans="2:30" ht="22.5" customHeight="1">
      <c r="B35" s="544" t="s">
        <v>291</v>
      </c>
      <c r="C35" s="553"/>
      <c r="D35" s="202">
        <v>100</v>
      </c>
      <c r="E35" s="203">
        <v>0</v>
      </c>
      <c r="F35" s="203">
        <v>20</v>
      </c>
      <c r="G35" s="203">
        <v>0</v>
      </c>
      <c r="H35" s="203">
        <v>197</v>
      </c>
      <c r="I35" s="203">
        <v>0</v>
      </c>
      <c r="J35" s="203">
        <v>51</v>
      </c>
      <c r="K35" s="203">
        <v>350</v>
      </c>
      <c r="L35" s="203">
        <v>0</v>
      </c>
      <c r="M35" s="203">
        <v>0</v>
      </c>
      <c r="N35" s="203">
        <v>29</v>
      </c>
      <c r="O35" s="203">
        <v>2706</v>
      </c>
      <c r="P35" s="204">
        <v>1762</v>
      </c>
      <c r="Q35" s="336">
        <v>1826</v>
      </c>
      <c r="R35" s="203">
        <v>0</v>
      </c>
      <c r="S35" s="203">
        <v>2678</v>
      </c>
      <c r="T35" s="203">
        <v>0</v>
      </c>
      <c r="U35" s="203">
        <v>0</v>
      </c>
      <c r="V35" s="203">
        <v>0</v>
      </c>
      <c r="W35" s="203">
        <v>0</v>
      </c>
      <c r="X35" s="203">
        <v>0</v>
      </c>
      <c r="Y35" s="205">
        <v>9</v>
      </c>
      <c r="Z35" s="205">
        <v>162</v>
      </c>
      <c r="AA35" s="205">
        <v>1430</v>
      </c>
      <c r="AB35" s="203">
        <v>0</v>
      </c>
      <c r="AC35" s="204">
        <v>0</v>
      </c>
      <c r="AD35" s="206">
        <f t="shared" si="0"/>
        <v>11320</v>
      </c>
    </row>
    <row r="36" spans="2:30" ht="22.5" customHeight="1">
      <c r="B36" s="544" t="s">
        <v>292</v>
      </c>
      <c r="C36" s="553"/>
      <c r="D36" s="202">
        <v>7015686</v>
      </c>
      <c r="E36" s="203">
        <v>7533446</v>
      </c>
      <c r="F36" s="203">
        <v>2426454</v>
      </c>
      <c r="G36" s="203">
        <v>4445695</v>
      </c>
      <c r="H36" s="203">
        <v>2167236</v>
      </c>
      <c r="I36" s="203">
        <v>3686495</v>
      </c>
      <c r="J36" s="203">
        <v>1811263</v>
      </c>
      <c r="K36" s="203">
        <v>453217</v>
      </c>
      <c r="L36" s="203">
        <v>783440</v>
      </c>
      <c r="M36" s="203">
        <v>1314483</v>
      </c>
      <c r="N36" s="203">
        <v>343149</v>
      </c>
      <c r="O36" s="203">
        <v>1023137</v>
      </c>
      <c r="P36" s="204">
        <v>1785293</v>
      </c>
      <c r="Q36" s="336">
        <v>1899756</v>
      </c>
      <c r="R36" s="203">
        <v>152014</v>
      </c>
      <c r="S36" s="203">
        <v>220334</v>
      </c>
      <c r="T36" s="203">
        <v>862555</v>
      </c>
      <c r="U36" s="203">
        <v>237302</v>
      </c>
      <c r="V36" s="203">
        <v>315221</v>
      </c>
      <c r="W36" s="203">
        <v>389359</v>
      </c>
      <c r="X36" s="203">
        <v>352334</v>
      </c>
      <c r="Y36" s="205">
        <v>216033</v>
      </c>
      <c r="Z36" s="205">
        <v>204168</v>
      </c>
      <c r="AA36" s="205">
        <v>323966</v>
      </c>
      <c r="AB36" s="203">
        <v>283031</v>
      </c>
      <c r="AC36" s="204">
        <v>264262</v>
      </c>
      <c r="AD36" s="206">
        <f t="shared" si="0"/>
        <v>40509329</v>
      </c>
    </row>
    <row r="37" spans="2:30" ht="37.5" customHeight="1" thickBot="1">
      <c r="B37" s="554" t="s">
        <v>300</v>
      </c>
      <c r="C37" s="555"/>
      <c r="D37" s="207">
        <f>D36-(D33+D34+D35)</f>
        <v>6520417</v>
      </c>
      <c r="E37" s="208">
        <f aca="true" t="shared" si="1" ref="E37:AC37">E36-(E33+E34+E35)</f>
        <v>7527285</v>
      </c>
      <c r="F37" s="208">
        <f t="shared" si="1"/>
        <v>2416010</v>
      </c>
      <c r="G37" s="208">
        <f t="shared" si="1"/>
        <v>4044543</v>
      </c>
      <c r="H37" s="208">
        <f t="shared" si="1"/>
        <v>2156402</v>
      </c>
      <c r="I37" s="208">
        <f t="shared" si="1"/>
        <v>3660420</v>
      </c>
      <c r="J37" s="208">
        <f t="shared" si="1"/>
        <v>1766120</v>
      </c>
      <c r="K37" s="208">
        <f t="shared" si="1"/>
        <v>452867</v>
      </c>
      <c r="L37" s="208">
        <f t="shared" si="1"/>
        <v>783440</v>
      </c>
      <c r="M37" s="208">
        <f t="shared" si="1"/>
        <v>1314483</v>
      </c>
      <c r="N37" s="208">
        <f t="shared" si="1"/>
        <v>343034</v>
      </c>
      <c r="O37" s="208">
        <f t="shared" si="1"/>
        <v>941321</v>
      </c>
      <c r="P37" s="209">
        <f t="shared" si="1"/>
        <v>1783531</v>
      </c>
      <c r="Q37" s="337">
        <f t="shared" si="1"/>
        <v>1882516</v>
      </c>
      <c r="R37" s="208">
        <f t="shared" si="1"/>
        <v>152011</v>
      </c>
      <c r="S37" s="208">
        <f t="shared" si="1"/>
        <v>214713</v>
      </c>
      <c r="T37" s="208">
        <f t="shared" si="1"/>
        <v>749809</v>
      </c>
      <c r="U37" s="208">
        <f t="shared" si="1"/>
        <v>237012</v>
      </c>
      <c r="V37" s="208">
        <f t="shared" si="1"/>
        <v>311944</v>
      </c>
      <c r="W37" s="208">
        <f t="shared" si="1"/>
        <v>366734</v>
      </c>
      <c r="X37" s="208">
        <f t="shared" si="1"/>
        <v>351518</v>
      </c>
      <c r="Y37" s="210">
        <f t="shared" si="1"/>
        <v>216022</v>
      </c>
      <c r="Z37" s="210">
        <f t="shared" si="1"/>
        <v>177837</v>
      </c>
      <c r="AA37" s="210">
        <f t="shared" si="1"/>
        <v>322536</v>
      </c>
      <c r="AB37" s="208">
        <f t="shared" si="1"/>
        <v>282097</v>
      </c>
      <c r="AC37" s="209">
        <f t="shared" si="1"/>
        <v>264262</v>
      </c>
      <c r="AD37" s="211">
        <f t="shared" si="0"/>
        <v>39238884</v>
      </c>
    </row>
    <row r="38" spans="2:30" ht="22.5" customHeight="1">
      <c r="B38" s="556" t="s">
        <v>293</v>
      </c>
      <c r="C38" s="557"/>
      <c r="D38" s="215">
        <v>391213</v>
      </c>
      <c r="E38" s="216">
        <v>4226</v>
      </c>
      <c r="F38" s="216">
        <v>48234</v>
      </c>
      <c r="G38" s="216">
        <v>73360</v>
      </c>
      <c r="H38" s="216">
        <v>44427</v>
      </c>
      <c r="I38" s="216">
        <v>8050</v>
      </c>
      <c r="J38" s="216">
        <v>17503</v>
      </c>
      <c r="K38" s="216">
        <v>11440</v>
      </c>
      <c r="L38" s="216">
        <v>844</v>
      </c>
      <c r="M38" s="216">
        <v>43889</v>
      </c>
      <c r="N38" s="216">
        <v>18434</v>
      </c>
      <c r="O38" s="216">
        <v>252001</v>
      </c>
      <c r="P38" s="217">
        <v>1372</v>
      </c>
      <c r="Q38" s="338">
        <v>76379</v>
      </c>
      <c r="R38" s="216">
        <v>2395</v>
      </c>
      <c r="S38" s="216">
        <v>2722</v>
      </c>
      <c r="T38" s="216">
        <v>56912</v>
      </c>
      <c r="U38" s="216">
        <v>1000</v>
      </c>
      <c r="V38" s="216">
        <v>94100</v>
      </c>
      <c r="W38" s="216">
        <v>31823</v>
      </c>
      <c r="X38" s="216">
        <v>25254</v>
      </c>
      <c r="Y38" s="218">
        <v>500</v>
      </c>
      <c r="Z38" s="218">
        <v>3292</v>
      </c>
      <c r="AA38" s="218">
        <v>3589</v>
      </c>
      <c r="AB38" s="216">
        <v>23841</v>
      </c>
      <c r="AC38" s="217">
        <v>30000</v>
      </c>
      <c r="AD38" s="219">
        <f t="shared" si="0"/>
        <v>1266800</v>
      </c>
    </row>
    <row r="39" spans="2:30" ht="22.5" customHeight="1">
      <c r="B39" s="544" t="s">
        <v>294</v>
      </c>
      <c r="C39" s="545"/>
      <c r="D39" s="202">
        <v>31213</v>
      </c>
      <c r="E39" s="203">
        <v>4075</v>
      </c>
      <c r="F39" s="203">
        <v>11661</v>
      </c>
      <c r="G39" s="203">
        <v>49288</v>
      </c>
      <c r="H39" s="203">
        <v>18369</v>
      </c>
      <c r="I39" s="203">
        <v>8050</v>
      </c>
      <c r="J39" s="203">
        <v>9415</v>
      </c>
      <c r="K39" s="203">
        <v>11440</v>
      </c>
      <c r="L39" s="203">
        <v>844</v>
      </c>
      <c r="M39" s="203">
        <v>43889</v>
      </c>
      <c r="N39" s="203">
        <v>7306</v>
      </c>
      <c r="O39" s="203">
        <v>73893</v>
      </c>
      <c r="P39" s="204">
        <v>1000</v>
      </c>
      <c r="Q39" s="336">
        <v>76379</v>
      </c>
      <c r="R39" s="203">
        <v>0</v>
      </c>
      <c r="S39" s="203">
        <v>2722</v>
      </c>
      <c r="T39" s="203">
        <v>9912</v>
      </c>
      <c r="U39" s="203">
        <v>0</v>
      </c>
      <c r="V39" s="203">
        <v>0</v>
      </c>
      <c r="W39" s="203">
        <v>27453</v>
      </c>
      <c r="X39" s="203">
        <v>25254</v>
      </c>
      <c r="Y39" s="205">
        <v>500</v>
      </c>
      <c r="Z39" s="205">
        <v>3292</v>
      </c>
      <c r="AA39" s="205">
        <v>3171</v>
      </c>
      <c r="AB39" s="203">
        <v>23841</v>
      </c>
      <c r="AC39" s="204">
        <v>0</v>
      </c>
      <c r="AD39" s="206">
        <f t="shared" si="0"/>
        <v>442967</v>
      </c>
    </row>
    <row r="40" spans="2:30" ht="22.5" customHeight="1">
      <c r="B40" s="544" t="s">
        <v>295</v>
      </c>
      <c r="C40" s="545"/>
      <c r="D40" s="202">
        <v>360000</v>
      </c>
      <c r="E40" s="203">
        <v>151</v>
      </c>
      <c r="F40" s="203">
        <v>36573</v>
      </c>
      <c r="G40" s="203">
        <v>24072</v>
      </c>
      <c r="H40" s="203">
        <v>26058</v>
      </c>
      <c r="I40" s="203">
        <v>0</v>
      </c>
      <c r="J40" s="203">
        <v>8088</v>
      </c>
      <c r="K40" s="203">
        <v>0</v>
      </c>
      <c r="L40" s="203">
        <v>0</v>
      </c>
      <c r="M40" s="203">
        <v>0</v>
      </c>
      <c r="N40" s="203">
        <v>11128</v>
      </c>
      <c r="O40" s="203">
        <v>178108</v>
      </c>
      <c r="P40" s="204">
        <v>372</v>
      </c>
      <c r="Q40" s="336">
        <v>0</v>
      </c>
      <c r="R40" s="203">
        <v>2395</v>
      </c>
      <c r="S40" s="203">
        <v>0</v>
      </c>
      <c r="T40" s="203">
        <v>47000</v>
      </c>
      <c r="U40" s="203">
        <v>1000</v>
      </c>
      <c r="V40" s="203">
        <v>94100</v>
      </c>
      <c r="W40" s="203">
        <v>4370</v>
      </c>
      <c r="X40" s="203">
        <v>0</v>
      </c>
      <c r="Y40" s="205">
        <v>0</v>
      </c>
      <c r="Z40" s="205">
        <v>0</v>
      </c>
      <c r="AA40" s="205">
        <v>418</v>
      </c>
      <c r="AB40" s="203">
        <v>0</v>
      </c>
      <c r="AC40" s="204">
        <v>30000</v>
      </c>
      <c r="AD40" s="206">
        <f t="shared" si="0"/>
        <v>823833</v>
      </c>
    </row>
    <row r="41" spans="2:30" ht="37.5" customHeight="1">
      <c r="B41" s="193"/>
      <c r="C41" s="212" t="s">
        <v>296</v>
      </c>
      <c r="D41" s="384">
        <v>0</v>
      </c>
      <c r="E41" s="385">
        <v>0</v>
      </c>
      <c r="F41" s="385">
        <v>0</v>
      </c>
      <c r="G41" s="385">
        <v>0</v>
      </c>
      <c r="H41" s="385">
        <v>0</v>
      </c>
      <c r="I41" s="385">
        <v>0</v>
      </c>
      <c r="J41" s="385">
        <v>3288</v>
      </c>
      <c r="K41" s="385">
        <v>0</v>
      </c>
      <c r="L41" s="385">
        <v>0</v>
      </c>
      <c r="M41" s="385">
        <v>0</v>
      </c>
      <c r="N41" s="385">
        <v>7307</v>
      </c>
      <c r="O41" s="385">
        <v>0</v>
      </c>
      <c r="P41" s="386">
        <v>0</v>
      </c>
      <c r="Q41" s="387">
        <v>0</v>
      </c>
      <c r="R41" s="385">
        <v>0</v>
      </c>
      <c r="S41" s="385">
        <v>0</v>
      </c>
      <c r="T41" s="385">
        <v>0</v>
      </c>
      <c r="U41" s="385">
        <v>0</v>
      </c>
      <c r="V41" s="385">
        <v>0</v>
      </c>
      <c r="W41" s="385">
        <v>4370</v>
      </c>
      <c r="X41" s="385">
        <v>0</v>
      </c>
      <c r="Y41" s="388">
        <v>0</v>
      </c>
      <c r="Z41" s="388">
        <v>0</v>
      </c>
      <c r="AA41" s="388">
        <v>0</v>
      </c>
      <c r="AB41" s="385">
        <v>0</v>
      </c>
      <c r="AC41" s="386">
        <v>0</v>
      </c>
      <c r="AD41" s="389">
        <f t="shared" si="0"/>
        <v>14965</v>
      </c>
    </row>
    <row r="42" spans="2:30" ht="22.5" customHeight="1" thickBot="1">
      <c r="B42" s="213"/>
      <c r="C42" s="214" t="s">
        <v>297</v>
      </c>
      <c r="D42" s="207">
        <v>360000</v>
      </c>
      <c r="E42" s="208">
        <v>151</v>
      </c>
      <c r="F42" s="208">
        <v>36573</v>
      </c>
      <c r="G42" s="208">
        <v>24072</v>
      </c>
      <c r="H42" s="208">
        <v>26058</v>
      </c>
      <c r="I42" s="208">
        <v>0</v>
      </c>
      <c r="J42" s="208">
        <v>4800</v>
      </c>
      <c r="K42" s="208">
        <v>0</v>
      </c>
      <c r="L42" s="208">
        <v>0</v>
      </c>
      <c r="M42" s="208">
        <v>0</v>
      </c>
      <c r="N42" s="208">
        <v>3821</v>
      </c>
      <c r="O42" s="208">
        <v>178108</v>
      </c>
      <c r="P42" s="209">
        <v>372</v>
      </c>
      <c r="Q42" s="337">
        <v>0</v>
      </c>
      <c r="R42" s="208">
        <v>2395</v>
      </c>
      <c r="S42" s="208">
        <v>0</v>
      </c>
      <c r="T42" s="208">
        <v>47000</v>
      </c>
      <c r="U42" s="208">
        <v>1000</v>
      </c>
      <c r="V42" s="208">
        <v>94100</v>
      </c>
      <c r="W42" s="208">
        <v>0</v>
      </c>
      <c r="X42" s="208">
        <v>0</v>
      </c>
      <c r="Y42" s="210">
        <v>0</v>
      </c>
      <c r="Z42" s="210">
        <v>0</v>
      </c>
      <c r="AA42" s="210">
        <v>418</v>
      </c>
      <c r="AB42" s="208">
        <v>0</v>
      </c>
      <c r="AC42" s="209">
        <v>30000</v>
      </c>
      <c r="AD42" s="211">
        <f t="shared" si="0"/>
        <v>808868</v>
      </c>
    </row>
    <row r="43" spans="2:30" ht="22.5" customHeight="1">
      <c r="B43" s="556" t="s">
        <v>298</v>
      </c>
      <c r="C43" s="557"/>
      <c r="D43" s="215">
        <v>38273</v>
      </c>
      <c r="E43" s="216">
        <v>16728</v>
      </c>
      <c r="F43" s="216">
        <v>20453</v>
      </c>
      <c r="G43" s="216">
        <v>133738</v>
      </c>
      <c r="H43" s="216">
        <v>46781</v>
      </c>
      <c r="I43" s="216">
        <v>18731</v>
      </c>
      <c r="J43" s="216">
        <v>64050</v>
      </c>
      <c r="K43" s="216">
        <v>20659</v>
      </c>
      <c r="L43" s="216">
        <v>14366</v>
      </c>
      <c r="M43" s="216">
        <v>29878</v>
      </c>
      <c r="N43" s="216">
        <v>132103</v>
      </c>
      <c r="O43" s="216">
        <v>112377</v>
      </c>
      <c r="P43" s="217">
        <v>2650</v>
      </c>
      <c r="Q43" s="338">
        <v>222090</v>
      </c>
      <c r="R43" s="216">
        <v>0</v>
      </c>
      <c r="S43" s="216">
        <v>0</v>
      </c>
      <c r="T43" s="216">
        <v>14716</v>
      </c>
      <c r="U43" s="216">
        <v>0</v>
      </c>
      <c r="V43" s="216">
        <v>92200</v>
      </c>
      <c r="W43" s="216">
        <v>55646</v>
      </c>
      <c r="X43" s="216">
        <v>39376</v>
      </c>
      <c r="Y43" s="218">
        <v>294</v>
      </c>
      <c r="Z43" s="218">
        <v>0</v>
      </c>
      <c r="AA43" s="218">
        <v>10573</v>
      </c>
      <c r="AB43" s="216">
        <v>43398</v>
      </c>
      <c r="AC43" s="217">
        <v>0</v>
      </c>
      <c r="AD43" s="219">
        <f t="shared" si="0"/>
        <v>1129080</v>
      </c>
    </row>
    <row r="44" spans="2:30" ht="22.5" customHeight="1">
      <c r="B44" s="544" t="s">
        <v>294</v>
      </c>
      <c r="C44" s="545"/>
      <c r="D44" s="202">
        <v>38273</v>
      </c>
      <c r="E44" s="203">
        <v>13406</v>
      </c>
      <c r="F44" s="203">
        <v>19076</v>
      </c>
      <c r="G44" s="203">
        <v>133738</v>
      </c>
      <c r="H44" s="203">
        <v>46781</v>
      </c>
      <c r="I44" s="203">
        <v>18731</v>
      </c>
      <c r="J44" s="203">
        <v>60662</v>
      </c>
      <c r="K44" s="203">
        <v>20659</v>
      </c>
      <c r="L44" s="203">
        <v>14366</v>
      </c>
      <c r="M44" s="203">
        <v>26034</v>
      </c>
      <c r="N44" s="203">
        <v>14120</v>
      </c>
      <c r="O44" s="203">
        <v>105357</v>
      </c>
      <c r="P44" s="204">
        <v>2650</v>
      </c>
      <c r="Q44" s="336">
        <v>169157</v>
      </c>
      <c r="R44" s="203">
        <v>0</v>
      </c>
      <c r="S44" s="203">
        <v>0</v>
      </c>
      <c r="T44" s="203">
        <v>14716</v>
      </c>
      <c r="U44" s="203">
        <v>0</v>
      </c>
      <c r="V44" s="203">
        <v>0</v>
      </c>
      <c r="W44" s="203">
        <v>55646</v>
      </c>
      <c r="X44" s="203">
        <v>32056</v>
      </c>
      <c r="Y44" s="205">
        <v>294</v>
      </c>
      <c r="Z44" s="205">
        <v>0</v>
      </c>
      <c r="AA44" s="205">
        <v>10573</v>
      </c>
      <c r="AB44" s="203">
        <v>43398</v>
      </c>
      <c r="AC44" s="204">
        <v>0</v>
      </c>
      <c r="AD44" s="206">
        <f t="shared" si="0"/>
        <v>839693</v>
      </c>
    </row>
    <row r="45" spans="2:30" ht="22.5" customHeight="1">
      <c r="B45" s="544" t="s">
        <v>295</v>
      </c>
      <c r="C45" s="545"/>
      <c r="D45" s="202">
        <v>0</v>
      </c>
      <c r="E45" s="203">
        <v>3322</v>
      </c>
      <c r="F45" s="203">
        <v>1377</v>
      </c>
      <c r="G45" s="203">
        <v>0</v>
      </c>
      <c r="H45" s="203">
        <v>0</v>
      </c>
      <c r="I45" s="203">
        <v>0</v>
      </c>
      <c r="J45" s="203">
        <v>3388</v>
      </c>
      <c r="K45" s="203">
        <v>0</v>
      </c>
      <c r="L45" s="203">
        <v>0</v>
      </c>
      <c r="M45" s="203">
        <v>3844</v>
      </c>
      <c r="N45" s="203">
        <v>117983</v>
      </c>
      <c r="O45" s="203">
        <v>7020</v>
      </c>
      <c r="P45" s="204">
        <v>0</v>
      </c>
      <c r="Q45" s="336">
        <v>52933</v>
      </c>
      <c r="R45" s="203">
        <v>0</v>
      </c>
      <c r="S45" s="203">
        <v>0</v>
      </c>
      <c r="T45" s="203">
        <v>0</v>
      </c>
      <c r="U45" s="203">
        <v>0</v>
      </c>
      <c r="V45" s="203">
        <v>92200</v>
      </c>
      <c r="W45" s="203">
        <v>0</v>
      </c>
      <c r="X45" s="203">
        <v>7320</v>
      </c>
      <c r="Y45" s="205">
        <v>0</v>
      </c>
      <c r="Z45" s="205">
        <v>0</v>
      </c>
      <c r="AA45" s="205">
        <v>0</v>
      </c>
      <c r="AB45" s="203">
        <v>0</v>
      </c>
      <c r="AC45" s="204">
        <v>0</v>
      </c>
      <c r="AD45" s="206">
        <f t="shared" si="0"/>
        <v>289387</v>
      </c>
    </row>
    <row r="46" spans="2:30" ht="38.25" customHeight="1">
      <c r="B46" s="193"/>
      <c r="C46" s="212" t="s">
        <v>296</v>
      </c>
      <c r="D46" s="384">
        <v>0</v>
      </c>
      <c r="E46" s="385">
        <v>0</v>
      </c>
      <c r="F46" s="385">
        <v>0</v>
      </c>
      <c r="G46" s="385">
        <v>0</v>
      </c>
      <c r="H46" s="385">
        <v>0</v>
      </c>
      <c r="I46" s="385">
        <v>0</v>
      </c>
      <c r="J46" s="385">
        <v>3388</v>
      </c>
      <c r="K46" s="385">
        <v>0</v>
      </c>
      <c r="L46" s="385">
        <v>0</v>
      </c>
      <c r="M46" s="385">
        <v>0</v>
      </c>
      <c r="N46" s="385">
        <v>7323</v>
      </c>
      <c r="O46" s="385">
        <v>0</v>
      </c>
      <c r="P46" s="386">
        <v>0</v>
      </c>
      <c r="Q46" s="387">
        <v>0</v>
      </c>
      <c r="R46" s="385">
        <v>0</v>
      </c>
      <c r="S46" s="385">
        <v>0</v>
      </c>
      <c r="T46" s="385">
        <v>0</v>
      </c>
      <c r="U46" s="385">
        <v>0</v>
      </c>
      <c r="V46" s="385">
        <v>0</v>
      </c>
      <c r="W46" s="385">
        <v>0</v>
      </c>
      <c r="X46" s="385">
        <v>0</v>
      </c>
      <c r="Y46" s="388">
        <v>0</v>
      </c>
      <c r="Z46" s="388">
        <v>0</v>
      </c>
      <c r="AA46" s="388">
        <v>0</v>
      </c>
      <c r="AB46" s="385">
        <v>0</v>
      </c>
      <c r="AC46" s="386">
        <v>0</v>
      </c>
      <c r="AD46" s="389">
        <f t="shared" si="0"/>
        <v>10711</v>
      </c>
    </row>
    <row r="47" spans="2:30" ht="22.5" customHeight="1" thickBot="1">
      <c r="B47" s="213"/>
      <c r="C47" s="214" t="s">
        <v>297</v>
      </c>
      <c r="D47" s="207">
        <v>0</v>
      </c>
      <c r="E47" s="208">
        <v>3322</v>
      </c>
      <c r="F47" s="208">
        <v>1377</v>
      </c>
      <c r="G47" s="208">
        <v>0</v>
      </c>
      <c r="H47" s="208">
        <v>0</v>
      </c>
      <c r="I47" s="208">
        <v>0</v>
      </c>
      <c r="J47" s="208">
        <v>0</v>
      </c>
      <c r="K47" s="208">
        <v>0</v>
      </c>
      <c r="L47" s="208">
        <v>0</v>
      </c>
      <c r="M47" s="208">
        <v>3844</v>
      </c>
      <c r="N47" s="208">
        <v>110660</v>
      </c>
      <c r="O47" s="208">
        <v>7020</v>
      </c>
      <c r="P47" s="209">
        <v>0</v>
      </c>
      <c r="Q47" s="337">
        <v>52933</v>
      </c>
      <c r="R47" s="208">
        <v>0</v>
      </c>
      <c r="S47" s="208">
        <v>0</v>
      </c>
      <c r="T47" s="208">
        <v>0</v>
      </c>
      <c r="U47" s="208">
        <v>0</v>
      </c>
      <c r="V47" s="208">
        <v>92200</v>
      </c>
      <c r="W47" s="208">
        <v>0</v>
      </c>
      <c r="X47" s="208">
        <v>7320</v>
      </c>
      <c r="Y47" s="210">
        <v>0</v>
      </c>
      <c r="Z47" s="210">
        <v>0</v>
      </c>
      <c r="AA47" s="210">
        <v>0</v>
      </c>
      <c r="AB47" s="208">
        <v>0</v>
      </c>
      <c r="AC47" s="209">
        <v>0</v>
      </c>
      <c r="AD47" s="211">
        <f t="shared" si="0"/>
        <v>278676</v>
      </c>
    </row>
  </sheetData>
  <mergeCells count="26">
    <mergeCell ref="B44:C44"/>
    <mergeCell ref="B45:C45"/>
    <mergeCell ref="B38:C38"/>
    <mergeCell ref="B39:C39"/>
    <mergeCell ref="B40:C40"/>
    <mergeCell ref="B43:C43"/>
    <mergeCell ref="B34:C34"/>
    <mergeCell ref="B35:C35"/>
    <mergeCell ref="B36:C36"/>
    <mergeCell ref="B37:C37"/>
    <mergeCell ref="B30:C30"/>
    <mergeCell ref="B31:C31"/>
    <mergeCell ref="B32:C32"/>
    <mergeCell ref="B33:C33"/>
    <mergeCell ref="B25:C25"/>
    <mergeCell ref="B26:C26"/>
    <mergeCell ref="B27:C27"/>
    <mergeCell ref="B28:C28"/>
    <mergeCell ref="B9:B14"/>
    <mergeCell ref="B15:C15"/>
    <mergeCell ref="B19:C19"/>
    <mergeCell ref="B20:C20"/>
    <mergeCell ref="B21:C21"/>
    <mergeCell ref="B22:C22"/>
    <mergeCell ref="B23:C23"/>
    <mergeCell ref="B24:C24"/>
  </mergeCells>
  <printOptions horizontalCentered="1"/>
  <pageMargins left="0.61" right="0.58" top="0.61" bottom="0.58" header="0.5118110236220472" footer="0.6"/>
  <pageSetup horizontalDpi="600" verticalDpi="600" orientation="landscape" paperSize="9" scale="49" r:id="rId2"/>
  <colBreaks count="1" manualBreakCount="1">
    <brk id="16" max="4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62"/>
  <sheetViews>
    <sheetView showGridLines="0" showZeros="0" zoomScale="75" zoomScaleNormal="75" workbookViewId="0" topLeftCell="A1">
      <pane xSplit="3" ySplit="8" topLeftCell="D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2" width="2.58203125" style="0" customWidth="1"/>
    <col min="3" max="3" width="29.66015625" style="0" customWidth="1"/>
    <col min="4" max="30" width="12.58203125" style="0" customWidth="1"/>
  </cols>
  <sheetData>
    <row r="1" spans="1:30" ht="21">
      <c r="A1" s="120" t="s">
        <v>235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7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8" thickBot="1">
      <c r="A3" s="18" t="s">
        <v>46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 t="s">
        <v>47</v>
      </c>
      <c r="Q3" s="19"/>
      <c r="R3" s="19"/>
      <c r="S3" s="18"/>
      <c r="T3" s="18"/>
      <c r="U3" s="18"/>
      <c r="V3" s="18"/>
      <c r="W3" s="18"/>
      <c r="X3" s="19"/>
      <c r="Y3" s="18"/>
      <c r="Z3" s="19"/>
      <c r="AA3" s="18"/>
      <c r="AB3" s="18"/>
      <c r="AC3" s="19"/>
      <c r="AD3" s="19" t="s">
        <v>47</v>
      </c>
    </row>
    <row r="4" spans="1:30" ht="17.25">
      <c r="A4" s="20"/>
      <c r="B4" s="17"/>
      <c r="C4" s="17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186"/>
      <c r="P4" s="121"/>
      <c r="Q4" s="122"/>
      <c r="R4" s="21"/>
      <c r="S4" s="21"/>
      <c r="T4" s="21"/>
      <c r="U4" s="21"/>
      <c r="V4" s="21"/>
      <c r="W4" s="21"/>
      <c r="X4" s="186"/>
      <c r="Y4" s="128"/>
      <c r="Z4" s="128"/>
      <c r="AA4" s="128"/>
      <c r="AB4" s="186"/>
      <c r="AC4" s="121"/>
      <c r="AD4" s="161"/>
    </row>
    <row r="5" spans="1:30" ht="17.25">
      <c r="A5" s="20"/>
      <c r="B5" s="17"/>
      <c r="C5" s="17" t="s">
        <v>48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  <c r="Q5" s="123"/>
      <c r="R5" s="21"/>
      <c r="S5" s="21"/>
      <c r="T5" s="21"/>
      <c r="U5" s="21"/>
      <c r="V5" s="21"/>
      <c r="W5" s="21"/>
      <c r="X5" s="21"/>
      <c r="Y5" s="129"/>
      <c r="Z5" s="129"/>
      <c r="AA5" s="129"/>
      <c r="AB5" s="21"/>
      <c r="AC5" s="22"/>
      <c r="AD5" s="162"/>
    </row>
    <row r="6" spans="1:30" ht="17.25">
      <c r="A6" s="20"/>
      <c r="B6" s="17"/>
      <c r="C6" s="17"/>
      <c r="D6" s="24" t="s">
        <v>391</v>
      </c>
      <c r="E6" s="23" t="s">
        <v>43</v>
      </c>
      <c r="F6" s="23" t="s">
        <v>392</v>
      </c>
      <c r="G6" s="23" t="s">
        <v>393</v>
      </c>
      <c r="H6" s="23" t="s">
        <v>394</v>
      </c>
      <c r="I6" s="23" t="s">
        <v>395</v>
      </c>
      <c r="J6" s="23" t="s">
        <v>396</v>
      </c>
      <c r="K6" s="23" t="s">
        <v>397</v>
      </c>
      <c r="L6" s="23" t="s">
        <v>398</v>
      </c>
      <c r="M6" s="23" t="s">
        <v>399</v>
      </c>
      <c r="N6" s="23" t="s">
        <v>400</v>
      </c>
      <c r="O6" s="23" t="s">
        <v>401</v>
      </c>
      <c r="P6" s="324" t="s">
        <v>402</v>
      </c>
      <c r="Q6" s="346" t="s">
        <v>403</v>
      </c>
      <c r="R6" s="270" t="s">
        <v>45</v>
      </c>
      <c r="S6" s="23" t="s">
        <v>404</v>
      </c>
      <c r="T6" s="23" t="s">
        <v>405</v>
      </c>
      <c r="U6" s="23" t="s">
        <v>406</v>
      </c>
      <c r="V6" s="23" t="s">
        <v>407</v>
      </c>
      <c r="W6" s="23" t="s">
        <v>408</v>
      </c>
      <c r="X6" s="23" t="s">
        <v>409</v>
      </c>
      <c r="Y6" s="130" t="s">
        <v>410</v>
      </c>
      <c r="Z6" s="130" t="s">
        <v>411</v>
      </c>
      <c r="AA6" s="130" t="s">
        <v>412</v>
      </c>
      <c r="AB6" s="23" t="s">
        <v>413</v>
      </c>
      <c r="AC6" s="25" t="s">
        <v>106</v>
      </c>
      <c r="AD6" s="163" t="s">
        <v>40</v>
      </c>
    </row>
    <row r="7" spans="1:30" ht="17.25">
      <c r="A7" s="20"/>
      <c r="B7" s="17" t="s">
        <v>49</v>
      </c>
      <c r="C7" s="17"/>
      <c r="D7" s="20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2"/>
      <c r="Q7" s="123"/>
      <c r="R7" s="21"/>
      <c r="S7" s="21"/>
      <c r="T7" s="21"/>
      <c r="U7" s="21"/>
      <c r="V7" s="21"/>
      <c r="W7" s="21"/>
      <c r="X7" s="21"/>
      <c r="Y7" s="129"/>
      <c r="Z7" s="129"/>
      <c r="AA7" s="129"/>
      <c r="AB7" s="21"/>
      <c r="AC7" s="22"/>
      <c r="AD7" s="162"/>
    </row>
    <row r="8" spans="1:30" ht="18" thickBot="1">
      <c r="A8" s="26"/>
      <c r="B8" s="18"/>
      <c r="C8" s="18"/>
      <c r="D8" s="27">
        <v>242012</v>
      </c>
      <c r="E8" s="28">
        <v>242021</v>
      </c>
      <c r="F8" s="28">
        <v>242039</v>
      </c>
      <c r="G8" s="28">
        <v>242047</v>
      </c>
      <c r="H8" s="28">
        <v>242055</v>
      </c>
      <c r="I8" s="28">
        <v>242071</v>
      </c>
      <c r="J8" s="28">
        <v>242080</v>
      </c>
      <c r="K8" s="28">
        <v>242098</v>
      </c>
      <c r="L8" s="28">
        <v>242101</v>
      </c>
      <c r="M8" s="28">
        <v>242110</v>
      </c>
      <c r="N8" s="28">
        <v>242128</v>
      </c>
      <c r="O8" s="28">
        <v>242136</v>
      </c>
      <c r="P8" s="29"/>
      <c r="Q8" s="124"/>
      <c r="R8" s="28"/>
      <c r="S8" s="28">
        <v>243035</v>
      </c>
      <c r="T8" s="28">
        <v>243248</v>
      </c>
      <c r="U8" s="28">
        <v>243418</v>
      </c>
      <c r="V8" s="28">
        <v>243434</v>
      </c>
      <c r="W8" s="28">
        <v>243442</v>
      </c>
      <c r="X8" s="28">
        <v>243817</v>
      </c>
      <c r="Y8" s="131">
        <v>243825</v>
      </c>
      <c r="Z8" s="131">
        <v>243841</v>
      </c>
      <c r="AA8" s="131">
        <v>244031</v>
      </c>
      <c r="AB8" s="28">
        <v>244040</v>
      </c>
      <c r="AC8" s="29">
        <v>244414</v>
      </c>
      <c r="AD8" s="164"/>
    </row>
    <row r="9" spans="1:30" ht="17.25">
      <c r="A9" s="20" t="s">
        <v>50</v>
      </c>
      <c r="B9" s="30"/>
      <c r="C9" s="30"/>
      <c r="D9" s="31">
        <v>40417123</v>
      </c>
      <c r="E9" s="32">
        <v>37319069</v>
      </c>
      <c r="F9" s="32">
        <v>18546292</v>
      </c>
      <c r="G9" s="32">
        <v>26820094</v>
      </c>
      <c r="H9" s="32">
        <v>25945345</v>
      </c>
      <c r="I9" s="32">
        <v>41913421</v>
      </c>
      <c r="J9" s="32">
        <v>22438812</v>
      </c>
      <c r="K9" s="32">
        <v>6466023</v>
      </c>
      <c r="L9" s="32">
        <v>10279221</v>
      </c>
      <c r="M9" s="32">
        <v>8572723</v>
      </c>
      <c r="N9" s="32">
        <v>3766185</v>
      </c>
      <c r="O9" s="32">
        <v>13356752</v>
      </c>
      <c r="P9" s="33">
        <v>11451200</v>
      </c>
      <c r="Q9" s="125">
        <v>21129749</v>
      </c>
      <c r="R9" s="32">
        <v>585497</v>
      </c>
      <c r="S9" s="32">
        <v>4571470</v>
      </c>
      <c r="T9" s="32">
        <v>5760947</v>
      </c>
      <c r="U9" s="32">
        <v>2090545</v>
      </c>
      <c r="V9" s="32">
        <v>1761380</v>
      </c>
      <c r="W9" s="32">
        <v>4425851</v>
      </c>
      <c r="X9" s="32">
        <v>5962265</v>
      </c>
      <c r="Y9" s="132">
        <v>3166932</v>
      </c>
      <c r="Z9" s="132">
        <v>1795080</v>
      </c>
      <c r="AA9" s="132">
        <v>3110494</v>
      </c>
      <c r="AB9" s="32">
        <v>2813288</v>
      </c>
      <c r="AC9" s="33">
        <v>3038027</v>
      </c>
      <c r="AD9" s="167">
        <f aca="true" t="shared" si="0" ref="AD9:AD62">SUM(D9:AC9)</f>
        <v>327503785</v>
      </c>
    </row>
    <row r="10" spans="1:30" ht="17.25">
      <c r="A10" s="20"/>
      <c r="B10" s="17" t="s">
        <v>51</v>
      </c>
      <c r="C10" s="34"/>
      <c r="D10" s="35">
        <v>39942578</v>
      </c>
      <c r="E10" s="36">
        <v>37308247</v>
      </c>
      <c r="F10" s="36">
        <v>18334695</v>
      </c>
      <c r="G10" s="36">
        <v>26729280</v>
      </c>
      <c r="H10" s="36">
        <v>25878963</v>
      </c>
      <c r="I10" s="36">
        <v>41911762</v>
      </c>
      <c r="J10" s="36">
        <v>21018052</v>
      </c>
      <c r="K10" s="36">
        <v>6465222</v>
      </c>
      <c r="L10" s="36">
        <v>10278340</v>
      </c>
      <c r="M10" s="36">
        <v>8527840</v>
      </c>
      <c r="N10" s="36">
        <v>3765062</v>
      </c>
      <c r="O10" s="36">
        <v>13354613</v>
      </c>
      <c r="P10" s="37">
        <v>11250522</v>
      </c>
      <c r="Q10" s="126">
        <v>20490832</v>
      </c>
      <c r="R10" s="36">
        <v>583537</v>
      </c>
      <c r="S10" s="36">
        <v>4571239</v>
      </c>
      <c r="T10" s="36">
        <v>5760404</v>
      </c>
      <c r="U10" s="36">
        <v>2089900</v>
      </c>
      <c r="V10" s="36">
        <v>1761218</v>
      </c>
      <c r="W10" s="36">
        <v>4425851</v>
      </c>
      <c r="X10" s="36">
        <v>5962265</v>
      </c>
      <c r="Y10" s="133">
        <v>3165476</v>
      </c>
      <c r="Z10" s="133">
        <v>1794879</v>
      </c>
      <c r="AA10" s="133">
        <v>3110444</v>
      </c>
      <c r="AB10" s="36">
        <v>2813288</v>
      </c>
      <c r="AC10" s="37">
        <v>3025069</v>
      </c>
      <c r="AD10" s="231">
        <f t="shared" si="0"/>
        <v>324319578</v>
      </c>
    </row>
    <row r="11" spans="1:30" ht="17.25">
      <c r="A11" s="20"/>
      <c r="B11" s="17"/>
      <c r="C11" s="34" t="s">
        <v>52</v>
      </c>
      <c r="D11" s="35">
        <v>1712226</v>
      </c>
      <c r="E11" s="36">
        <v>1669703</v>
      </c>
      <c r="F11" s="36">
        <v>1342416</v>
      </c>
      <c r="G11" s="36">
        <v>538833</v>
      </c>
      <c r="H11" s="36">
        <v>1721777</v>
      </c>
      <c r="I11" s="36">
        <v>1074075</v>
      </c>
      <c r="J11" s="36">
        <v>1573278</v>
      </c>
      <c r="K11" s="36">
        <v>806773</v>
      </c>
      <c r="L11" s="36">
        <v>396567</v>
      </c>
      <c r="M11" s="36">
        <v>404753</v>
      </c>
      <c r="N11" s="36">
        <v>57955</v>
      </c>
      <c r="O11" s="36">
        <v>276552</v>
      </c>
      <c r="P11" s="37">
        <v>420538</v>
      </c>
      <c r="Q11" s="126">
        <v>1225705</v>
      </c>
      <c r="R11" s="36">
        <v>2097</v>
      </c>
      <c r="S11" s="36">
        <v>80139</v>
      </c>
      <c r="T11" s="36">
        <v>183794</v>
      </c>
      <c r="U11" s="36">
        <v>158429</v>
      </c>
      <c r="V11" s="36">
        <v>73111</v>
      </c>
      <c r="W11" s="36">
        <v>68289</v>
      </c>
      <c r="X11" s="36">
        <v>102305</v>
      </c>
      <c r="Y11" s="133">
        <v>138849</v>
      </c>
      <c r="Z11" s="133">
        <v>44702</v>
      </c>
      <c r="AA11" s="133">
        <v>102715</v>
      </c>
      <c r="AB11" s="36">
        <v>69744</v>
      </c>
      <c r="AC11" s="37">
        <v>236621</v>
      </c>
      <c r="AD11" s="231">
        <f t="shared" si="0"/>
        <v>14481946</v>
      </c>
    </row>
    <row r="12" spans="1:30" ht="17.25">
      <c r="A12" s="20"/>
      <c r="B12" s="17"/>
      <c r="C12" s="34" t="s">
        <v>53</v>
      </c>
      <c r="D12" s="35">
        <v>62961988</v>
      </c>
      <c r="E12" s="36">
        <v>63379462</v>
      </c>
      <c r="F12" s="36">
        <v>27152602</v>
      </c>
      <c r="G12" s="36">
        <v>43789035</v>
      </c>
      <c r="H12" s="36">
        <v>33496977</v>
      </c>
      <c r="I12" s="36">
        <v>58762970</v>
      </c>
      <c r="J12" s="36">
        <v>29752717</v>
      </c>
      <c r="K12" s="36">
        <v>8344478</v>
      </c>
      <c r="L12" s="36">
        <v>14550213</v>
      </c>
      <c r="M12" s="36">
        <v>13000556</v>
      </c>
      <c r="N12" s="36">
        <v>4888890</v>
      </c>
      <c r="O12" s="36">
        <v>17764147</v>
      </c>
      <c r="P12" s="37">
        <v>17046255</v>
      </c>
      <c r="Q12" s="126">
        <v>30130902</v>
      </c>
      <c r="R12" s="36">
        <v>1130704</v>
      </c>
      <c r="S12" s="36">
        <v>6153785</v>
      </c>
      <c r="T12" s="36">
        <v>9534199</v>
      </c>
      <c r="U12" s="36">
        <v>2736578</v>
      </c>
      <c r="V12" s="36">
        <v>2534369</v>
      </c>
      <c r="W12" s="36">
        <v>5847138</v>
      </c>
      <c r="X12" s="36">
        <v>7051493</v>
      </c>
      <c r="Y12" s="133">
        <v>3951004</v>
      </c>
      <c r="Z12" s="133">
        <v>2943120</v>
      </c>
      <c r="AA12" s="133">
        <v>4821733</v>
      </c>
      <c r="AB12" s="36">
        <v>4355728</v>
      </c>
      <c r="AC12" s="37">
        <v>3997736</v>
      </c>
      <c r="AD12" s="231">
        <f t="shared" si="0"/>
        <v>480078779</v>
      </c>
    </row>
    <row r="13" spans="1:30" ht="17.25">
      <c r="A13" s="20"/>
      <c r="B13" s="17"/>
      <c r="C13" s="34" t="s">
        <v>54</v>
      </c>
      <c r="D13" s="35">
        <v>25746088</v>
      </c>
      <c r="E13" s="36">
        <v>28183227</v>
      </c>
      <c r="F13" s="36">
        <v>10339274</v>
      </c>
      <c r="G13" s="36">
        <v>17750146</v>
      </c>
      <c r="H13" s="36">
        <v>10159527</v>
      </c>
      <c r="I13" s="36">
        <v>18045540</v>
      </c>
      <c r="J13" s="36">
        <v>10345587</v>
      </c>
      <c r="K13" s="36">
        <v>2686029</v>
      </c>
      <c r="L13" s="36">
        <v>4997350</v>
      </c>
      <c r="M13" s="36">
        <v>5135391</v>
      </c>
      <c r="N13" s="36">
        <v>1617598</v>
      </c>
      <c r="O13" s="36">
        <v>4686370</v>
      </c>
      <c r="P13" s="37">
        <v>6302568</v>
      </c>
      <c r="Q13" s="126">
        <v>10896005</v>
      </c>
      <c r="R13" s="36">
        <v>549264</v>
      </c>
      <c r="S13" s="36">
        <v>1662685</v>
      </c>
      <c r="T13" s="36">
        <v>3972161</v>
      </c>
      <c r="U13" s="36">
        <v>805107</v>
      </c>
      <c r="V13" s="36">
        <v>852262</v>
      </c>
      <c r="W13" s="36">
        <v>1501759</v>
      </c>
      <c r="X13" s="36">
        <v>1240276</v>
      </c>
      <c r="Y13" s="133">
        <v>924391</v>
      </c>
      <c r="Z13" s="133">
        <v>1192943</v>
      </c>
      <c r="AA13" s="133">
        <v>1852446</v>
      </c>
      <c r="AB13" s="36">
        <v>1615584</v>
      </c>
      <c r="AC13" s="37">
        <v>1275688</v>
      </c>
      <c r="AD13" s="231">
        <f t="shared" si="0"/>
        <v>174335266</v>
      </c>
    </row>
    <row r="14" spans="1:30" ht="17.25">
      <c r="A14" s="20"/>
      <c r="B14" s="17"/>
      <c r="C14" s="34" t="s">
        <v>55</v>
      </c>
      <c r="D14" s="35">
        <v>1010066</v>
      </c>
      <c r="E14" s="36">
        <v>442309</v>
      </c>
      <c r="F14" s="36">
        <v>178951</v>
      </c>
      <c r="G14" s="36">
        <v>150988</v>
      </c>
      <c r="H14" s="36">
        <v>819735</v>
      </c>
      <c r="I14" s="36">
        <v>120257</v>
      </c>
      <c r="J14" s="36">
        <v>18821</v>
      </c>
      <c r="K14" s="36">
        <v>0</v>
      </c>
      <c r="L14" s="36">
        <v>328910</v>
      </c>
      <c r="M14" s="36">
        <v>257922</v>
      </c>
      <c r="N14" s="36">
        <v>435815</v>
      </c>
      <c r="O14" s="36">
        <v>284</v>
      </c>
      <c r="P14" s="37">
        <v>86297</v>
      </c>
      <c r="Q14" s="126">
        <v>30230</v>
      </c>
      <c r="R14" s="36">
        <v>0</v>
      </c>
      <c r="S14" s="36">
        <v>0</v>
      </c>
      <c r="T14" s="36">
        <v>14572</v>
      </c>
      <c r="U14" s="36">
        <v>0</v>
      </c>
      <c r="V14" s="36">
        <v>6000</v>
      </c>
      <c r="W14" s="36">
        <v>12183</v>
      </c>
      <c r="X14" s="36">
        <v>48743</v>
      </c>
      <c r="Y14" s="133">
        <v>14</v>
      </c>
      <c r="Z14" s="133">
        <v>0</v>
      </c>
      <c r="AA14" s="133">
        <v>38442</v>
      </c>
      <c r="AB14" s="36">
        <v>3400</v>
      </c>
      <c r="AC14" s="37">
        <v>66400</v>
      </c>
      <c r="AD14" s="231">
        <f t="shared" si="0"/>
        <v>4070339</v>
      </c>
    </row>
    <row r="15" spans="1:30" ht="17.25">
      <c r="A15" s="20"/>
      <c r="B15" s="30"/>
      <c r="C15" s="30" t="s">
        <v>56</v>
      </c>
      <c r="D15" s="31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3"/>
      <c r="Q15" s="125"/>
      <c r="R15" s="32"/>
      <c r="S15" s="32"/>
      <c r="T15" s="32"/>
      <c r="U15" s="32"/>
      <c r="V15" s="32"/>
      <c r="W15" s="32"/>
      <c r="X15" s="32"/>
      <c r="Y15" s="132"/>
      <c r="Z15" s="132"/>
      <c r="AA15" s="132"/>
      <c r="AB15" s="32"/>
      <c r="AC15" s="33"/>
      <c r="AD15" s="167">
        <f t="shared" si="0"/>
        <v>0</v>
      </c>
    </row>
    <row r="16" spans="1:30" ht="17.25">
      <c r="A16" s="20"/>
      <c r="B16" s="30" t="s">
        <v>57</v>
      </c>
      <c r="C16" s="30"/>
      <c r="D16" s="31">
        <v>352634</v>
      </c>
      <c r="E16" s="32">
        <v>10822</v>
      </c>
      <c r="F16" s="32">
        <v>161542</v>
      </c>
      <c r="G16" s="32">
        <v>90814</v>
      </c>
      <c r="H16" s="32">
        <v>66382</v>
      </c>
      <c r="I16" s="32">
        <v>1659</v>
      </c>
      <c r="J16" s="32">
        <v>1307961</v>
      </c>
      <c r="K16" s="32">
        <v>740</v>
      </c>
      <c r="L16" s="32">
        <v>881</v>
      </c>
      <c r="M16" s="32">
        <v>35196</v>
      </c>
      <c r="N16" s="32">
        <v>1123</v>
      </c>
      <c r="O16" s="32">
        <v>2139</v>
      </c>
      <c r="P16" s="33">
        <v>200678</v>
      </c>
      <c r="Q16" s="125">
        <v>519</v>
      </c>
      <c r="R16" s="32">
        <v>1960</v>
      </c>
      <c r="S16" s="32">
        <v>231</v>
      </c>
      <c r="T16" s="32">
        <v>543</v>
      </c>
      <c r="U16" s="32">
        <v>645</v>
      </c>
      <c r="V16" s="32">
        <v>162</v>
      </c>
      <c r="W16" s="32">
        <v>0</v>
      </c>
      <c r="X16" s="32">
        <v>0</v>
      </c>
      <c r="Y16" s="132">
        <v>1456</v>
      </c>
      <c r="Z16" s="132">
        <v>201</v>
      </c>
      <c r="AA16" s="132">
        <v>50</v>
      </c>
      <c r="AB16" s="32">
        <v>0</v>
      </c>
      <c r="AC16" s="33">
        <v>12958</v>
      </c>
      <c r="AD16" s="167">
        <f t="shared" si="0"/>
        <v>2251296</v>
      </c>
    </row>
    <row r="17" spans="1:30" ht="18" thickBot="1">
      <c r="A17" s="26"/>
      <c r="B17" s="18" t="s">
        <v>58</v>
      </c>
      <c r="C17" s="18"/>
      <c r="D17" s="38">
        <v>121911</v>
      </c>
      <c r="E17" s="39">
        <v>0</v>
      </c>
      <c r="F17" s="39">
        <v>50055</v>
      </c>
      <c r="G17" s="39">
        <v>0</v>
      </c>
      <c r="H17" s="39">
        <v>0</v>
      </c>
      <c r="I17" s="39">
        <v>0</v>
      </c>
      <c r="J17" s="39">
        <v>112799</v>
      </c>
      <c r="K17" s="39">
        <v>61</v>
      </c>
      <c r="L17" s="39">
        <v>0</v>
      </c>
      <c r="M17" s="39">
        <v>9687</v>
      </c>
      <c r="N17" s="39">
        <v>0</v>
      </c>
      <c r="O17" s="39">
        <v>0</v>
      </c>
      <c r="P17" s="40">
        <v>0</v>
      </c>
      <c r="Q17" s="127">
        <v>638398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134">
        <v>0</v>
      </c>
      <c r="Z17" s="134">
        <v>0</v>
      </c>
      <c r="AA17" s="134">
        <v>0</v>
      </c>
      <c r="AB17" s="39">
        <v>0</v>
      </c>
      <c r="AC17" s="40">
        <v>0</v>
      </c>
      <c r="AD17" s="232">
        <f t="shared" si="0"/>
        <v>932911</v>
      </c>
    </row>
    <row r="18" spans="1:30" ht="17.25">
      <c r="A18" s="20" t="s">
        <v>59</v>
      </c>
      <c r="B18" s="30"/>
      <c r="C18" s="30"/>
      <c r="D18" s="31">
        <v>4715241</v>
      </c>
      <c r="E18" s="32">
        <v>5127388</v>
      </c>
      <c r="F18" s="32">
        <v>2931050</v>
      </c>
      <c r="G18" s="32">
        <v>2404826</v>
      </c>
      <c r="H18" s="32">
        <v>3353448</v>
      </c>
      <c r="I18" s="32">
        <v>4393946</v>
      </c>
      <c r="J18" s="32">
        <v>2345294</v>
      </c>
      <c r="K18" s="32">
        <v>444443</v>
      </c>
      <c r="L18" s="32">
        <v>1569924</v>
      </c>
      <c r="M18" s="32">
        <v>399229</v>
      </c>
      <c r="N18" s="32">
        <v>144427</v>
      </c>
      <c r="O18" s="32">
        <v>2821545</v>
      </c>
      <c r="P18" s="33">
        <v>1766704</v>
      </c>
      <c r="Q18" s="125">
        <v>2814939</v>
      </c>
      <c r="R18" s="32">
        <v>808794</v>
      </c>
      <c r="S18" s="32">
        <v>286409</v>
      </c>
      <c r="T18" s="32">
        <v>994722</v>
      </c>
      <c r="U18" s="32">
        <v>322562</v>
      </c>
      <c r="V18" s="32">
        <v>557514</v>
      </c>
      <c r="W18" s="32">
        <v>594978</v>
      </c>
      <c r="X18" s="32">
        <v>745753</v>
      </c>
      <c r="Y18" s="132">
        <v>499714</v>
      </c>
      <c r="Z18" s="132">
        <v>206171</v>
      </c>
      <c r="AA18" s="132">
        <v>507423</v>
      </c>
      <c r="AB18" s="32">
        <v>258503</v>
      </c>
      <c r="AC18" s="33">
        <v>227493</v>
      </c>
      <c r="AD18" s="167">
        <f t="shared" si="0"/>
        <v>41242440</v>
      </c>
    </row>
    <row r="19" spans="1:30" ht="17.25">
      <c r="A19" s="20"/>
      <c r="B19" s="30" t="s">
        <v>60</v>
      </c>
      <c r="C19" s="30"/>
      <c r="D19" s="31">
        <v>3905710</v>
      </c>
      <c r="E19" s="32">
        <v>3867297</v>
      </c>
      <c r="F19" s="32">
        <v>1501872</v>
      </c>
      <c r="G19" s="32">
        <v>1988773</v>
      </c>
      <c r="H19" s="32">
        <v>2720959</v>
      </c>
      <c r="I19" s="32">
        <v>3857296</v>
      </c>
      <c r="J19" s="32">
        <v>2023131</v>
      </c>
      <c r="K19" s="32">
        <v>376400</v>
      </c>
      <c r="L19" s="32">
        <v>1401305</v>
      </c>
      <c r="M19" s="32">
        <v>108943</v>
      </c>
      <c r="N19" s="32">
        <v>89867</v>
      </c>
      <c r="O19" s="32">
        <v>2661552</v>
      </c>
      <c r="P19" s="33">
        <v>1104598</v>
      </c>
      <c r="Q19" s="125">
        <v>2247932</v>
      </c>
      <c r="R19" s="32">
        <v>787954</v>
      </c>
      <c r="S19" s="32">
        <v>270897</v>
      </c>
      <c r="T19" s="32">
        <v>954783</v>
      </c>
      <c r="U19" s="32">
        <v>283608</v>
      </c>
      <c r="V19" s="32">
        <v>520783</v>
      </c>
      <c r="W19" s="32">
        <v>518593</v>
      </c>
      <c r="X19" s="32">
        <v>646830</v>
      </c>
      <c r="Y19" s="132">
        <v>330626</v>
      </c>
      <c r="Z19" s="132">
        <v>179186</v>
      </c>
      <c r="AA19" s="132">
        <v>374349</v>
      </c>
      <c r="AB19" s="32">
        <v>219725</v>
      </c>
      <c r="AC19" s="33">
        <v>219765</v>
      </c>
      <c r="AD19" s="167">
        <f t="shared" si="0"/>
        <v>33162734</v>
      </c>
    </row>
    <row r="20" spans="1:30" ht="17.25">
      <c r="A20" s="20"/>
      <c r="B20" s="30" t="s">
        <v>61</v>
      </c>
      <c r="C20" s="30"/>
      <c r="D20" s="31">
        <v>689680</v>
      </c>
      <c r="E20" s="32">
        <v>1011466</v>
      </c>
      <c r="F20" s="32">
        <v>294271</v>
      </c>
      <c r="G20" s="32">
        <v>396539</v>
      </c>
      <c r="H20" s="32">
        <v>612752</v>
      </c>
      <c r="I20" s="32">
        <v>517980</v>
      </c>
      <c r="J20" s="32">
        <v>185312</v>
      </c>
      <c r="K20" s="32">
        <v>65892</v>
      </c>
      <c r="L20" s="32">
        <v>154162</v>
      </c>
      <c r="M20" s="32">
        <v>282740</v>
      </c>
      <c r="N20" s="32">
        <v>39660</v>
      </c>
      <c r="O20" s="32">
        <v>157889</v>
      </c>
      <c r="P20" s="33">
        <v>643095</v>
      </c>
      <c r="Q20" s="125">
        <v>551581</v>
      </c>
      <c r="R20" s="32">
        <v>16000</v>
      </c>
      <c r="S20" s="32">
        <v>8559</v>
      </c>
      <c r="T20" s="32">
        <v>35335</v>
      </c>
      <c r="U20" s="32">
        <v>37573</v>
      </c>
      <c r="V20" s="32">
        <v>35268</v>
      </c>
      <c r="W20" s="32">
        <v>70639</v>
      </c>
      <c r="X20" s="32">
        <v>96316</v>
      </c>
      <c r="Y20" s="132">
        <v>154556</v>
      </c>
      <c r="Z20" s="132">
        <v>19138</v>
      </c>
      <c r="AA20" s="132">
        <v>126742</v>
      </c>
      <c r="AB20" s="32">
        <v>28244</v>
      </c>
      <c r="AC20" s="33">
        <v>4813</v>
      </c>
      <c r="AD20" s="167">
        <f t="shared" si="0"/>
        <v>6236202</v>
      </c>
    </row>
    <row r="21" spans="1:30" ht="17.25">
      <c r="A21" s="20"/>
      <c r="B21" s="30" t="s">
        <v>62</v>
      </c>
      <c r="C21" s="30"/>
      <c r="D21" s="31">
        <v>98776</v>
      </c>
      <c r="E21" s="32">
        <v>53101</v>
      </c>
      <c r="F21" s="32">
        <v>30905</v>
      </c>
      <c r="G21" s="32">
        <v>19514</v>
      </c>
      <c r="H21" s="32">
        <v>14737</v>
      </c>
      <c r="I21" s="32">
        <v>12268</v>
      </c>
      <c r="J21" s="32">
        <v>36982</v>
      </c>
      <c r="K21" s="32">
        <v>1115</v>
      </c>
      <c r="L21" s="32">
        <v>14457</v>
      </c>
      <c r="M21" s="32">
        <v>6546</v>
      </c>
      <c r="N21" s="32">
        <v>14900</v>
      </c>
      <c r="O21" s="32">
        <v>1604</v>
      </c>
      <c r="P21" s="33">
        <v>17815</v>
      </c>
      <c r="Q21" s="125">
        <v>15426</v>
      </c>
      <c r="R21" s="32">
        <v>4840</v>
      </c>
      <c r="S21" s="32">
        <v>6840</v>
      </c>
      <c r="T21" s="32">
        <v>4435</v>
      </c>
      <c r="U21" s="32">
        <v>1381</v>
      </c>
      <c r="V21" s="32">
        <v>1463</v>
      </c>
      <c r="W21" s="32">
        <v>5746</v>
      </c>
      <c r="X21" s="32">
        <v>2607</v>
      </c>
      <c r="Y21" s="132">
        <v>0</v>
      </c>
      <c r="Z21" s="132">
        <v>7847</v>
      </c>
      <c r="AA21" s="132">
        <v>6273</v>
      </c>
      <c r="AB21" s="32">
        <v>10534</v>
      </c>
      <c r="AC21" s="33">
        <v>2915</v>
      </c>
      <c r="AD21" s="167">
        <f t="shared" si="0"/>
        <v>393027</v>
      </c>
    </row>
    <row r="22" spans="1:30" ht="18" thickBot="1">
      <c r="A22" s="26"/>
      <c r="B22" s="18" t="s">
        <v>63</v>
      </c>
      <c r="C22" s="18"/>
      <c r="D22" s="38">
        <v>0</v>
      </c>
      <c r="E22" s="39">
        <v>0</v>
      </c>
      <c r="F22" s="39">
        <v>499304</v>
      </c>
      <c r="G22" s="39">
        <v>0</v>
      </c>
      <c r="H22" s="39">
        <v>5000</v>
      </c>
      <c r="I22" s="39">
        <v>0</v>
      </c>
      <c r="J22" s="39">
        <v>99869</v>
      </c>
      <c r="K22" s="39">
        <v>1036</v>
      </c>
      <c r="L22" s="39">
        <v>0</v>
      </c>
      <c r="M22" s="39">
        <v>1000</v>
      </c>
      <c r="N22" s="39">
        <v>0</v>
      </c>
      <c r="O22" s="39">
        <v>500</v>
      </c>
      <c r="P22" s="40">
        <v>0</v>
      </c>
      <c r="Q22" s="127">
        <v>0</v>
      </c>
      <c r="R22" s="39">
        <v>0</v>
      </c>
      <c r="S22" s="39">
        <v>113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134">
        <v>0</v>
      </c>
      <c r="Z22" s="134">
        <v>0</v>
      </c>
      <c r="AA22" s="134">
        <v>0</v>
      </c>
      <c r="AB22" s="39">
        <v>0</v>
      </c>
      <c r="AC22" s="40">
        <v>0</v>
      </c>
      <c r="AD22" s="232">
        <f t="shared" si="0"/>
        <v>606822</v>
      </c>
    </row>
    <row r="23" spans="1:30" ht="18" thickBot="1">
      <c r="A23" s="26" t="s">
        <v>64</v>
      </c>
      <c r="B23" s="18"/>
      <c r="C23" s="18"/>
      <c r="D23" s="38">
        <v>0</v>
      </c>
      <c r="E23" s="39">
        <v>188162</v>
      </c>
      <c r="F23" s="39">
        <v>0</v>
      </c>
      <c r="G23" s="39">
        <v>0</v>
      </c>
      <c r="H23" s="39">
        <v>5457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40">
        <v>0</v>
      </c>
      <c r="Q23" s="127">
        <v>0</v>
      </c>
      <c r="R23" s="39">
        <v>0</v>
      </c>
      <c r="S23" s="39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134">
        <v>0</v>
      </c>
      <c r="Z23" s="134">
        <v>20</v>
      </c>
      <c r="AA23" s="134">
        <v>0</v>
      </c>
      <c r="AB23" s="39">
        <v>0</v>
      </c>
      <c r="AC23" s="40">
        <v>0</v>
      </c>
      <c r="AD23" s="232">
        <f t="shared" si="0"/>
        <v>193639</v>
      </c>
    </row>
    <row r="24" spans="1:30" ht="18" thickBot="1">
      <c r="A24" s="26" t="s">
        <v>65</v>
      </c>
      <c r="B24" s="18"/>
      <c r="C24" s="18"/>
      <c r="D24" s="38">
        <v>45132364</v>
      </c>
      <c r="E24" s="39">
        <v>42634619</v>
      </c>
      <c r="F24" s="39">
        <v>21477342</v>
      </c>
      <c r="G24" s="39">
        <v>29224920</v>
      </c>
      <c r="H24" s="39">
        <v>29304250</v>
      </c>
      <c r="I24" s="39">
        <v>46307367</v>
      </c>
      <c r="J24" s="39">
        <v>24784106</v>
      </c>
      <c r="K24" s="39">
        <v>6910466</v>
      </c>
      <c r="L24" s="39">
        <v>11849145</v>
      </c>
      <c r="M24" s="39">
        <v>8971952</v>
      </c>
      <c r="N24" s="39">
        <v>3910612</v>
      </c>
      <c r="O24" s="39">
        <v>16178297</v>
      </c>
      <c r="P24" s="40">
        <v>13217904</v>
      </c>
      <c r="Q24" s="127">
        <v>23944688</v>
      </c>
      <c r="R24" s="39">
        <v>1394291</v>
      </c>
      <c r="S24" s="39">
        <v>4857879</v>
      </c>
      <c r="T24" s="39">
        <v>6755669</v>
      </c>
      <c r="U24" s="39">
        <v>2413107</v>
      </c>
      <c r="V24" s="39">
        <v>2318894</v>
      </c>
      <c r="W24" s="39">
        <v>5020829</v>
      </c>
      <c r="X24" s="39">
        <v>6708018</v>
      </c>
      <c r="Y24" s="134">
        <v>3666646</v>
      </c>
      <c r="Z24" s="134">
        <v>2001271</v>
      </c>
      <c r="AA24" s="134">
        <v>3617917</v>
      </c>
      <c r="AB24" s="39">
        <v>3071791</v>
      </c>
      <c r="AC24" s="40">
        <v>3265520</v>
      </c>
      <c r="AD24" s="232">
        <f t="shared" si="0"/>
        <v>368939864</v>
      </c>
    </row>
    <row r="25" spans="1:30" ht="17.25">
      <c r="A25" s="20" t="s">
        <v>66</v>
      </c>
      <c r="B25" s="30"/>
      <c r="C25" s="30"/>
      <c r="D25" s="31">
        <v>12999</v>
      </c>
      <c r="E25" s="32">
        <v>1101049</v>
      </c>
      <c r="F25" s="32">
        <v>547190</v>
      </c>
      <c r="G25" s="32">
        <v>271530</v>
      </c>
      <c r="H25" s="32">
        <v>238933</v>
      </c>
      <c r="I25" s="32">
        <v>696591</v>
      </c>
      <c r="J25" s="32">
        <v>391169</v>
      </c>
      <c r="K25" s="32">
        <v>138575</v>
      </c>
      <c r="L25" s="32">
        <v>95598</v>
      </c>
      <c r="M25" s="32">
        <v>148216</v>
      </c>
      <c r="N25" s="32">
        <v>7854</v>
      </c>
      <c r="O25" s="32">
        <v>8073</v>
      </c>
      <c r="P25" s="33">
        <v>0</v>
      </c>
      <c r="Q25" s="125">
        <v>100000</v>
      </c>
      <c r="R25" s="32">
        <v>0</v>
      </c>
      <c r="S25" s="32">
        <v>0</v>
      </c>
      <c r="T25" s="32">
        <v>34062</v>
      </c>
      <c r="U25" s="32">
        <v>0</v>
      </c>
      <c r="V25" s="32">
        <v>15000</v>
      </c>
      <c r="W25" s="32">
        <v>0</v>
      </c>
      <c r="X25" s="32">
        <v>0</v>
      </c>
      <c r="Y25" s="132">
        <v>0</v>
      </c>
      <c r="Z25" s="132">
        <v>0</v>
      </c>
      <c r="AA25" s="132">
        <v>0</v>
      </c>
      <c r="AB25" s="32">
        <v>0</v>
      </c>
      <c r="AC25" s="33">
        <v>0</v>
      </c>
      <c r="AD25" s="167">
        <f t="shared" si="0"/>
        <v>3806839</v>
      </c>
    </row>
    <row r="26" spans="1:30" ht="17.25">
      <c r="A26" s="20"/>
      <c r="B26" s="30" t="s">
        <v>67</v>
      </c>
      <c r="C26" s="30"/>
      <c r="D26" s="31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3">
        <v>0</v>
      </c>
      <c r="Q26" s="125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132">
        <v>0</v>
      </c>
      <c r="Z26" s="132">
        <v>0</v>
      </c>
      <c r="AA26" s="132">
        <v>0</v>
      </c>
      <c r="AB26" s="32">
        <v>0</v>
      </c>
      <c r="AC26" s="33">
        <v>0</v>
      </c>
      <c r="AD26" s="167">
        <f t="shared" si="0"/>
        <v>0</v>
      </c>
    </row>
    <row r="27" spans="1:30" ht="17.25">
      <c r="A27" s="20"/>
      <c r="B27" s="30" t="s">
        <v>68</v>
      </c>
      <c r="C27" s="30"/>
      <c r="D27" s="31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3">
        <v>0</v>
      </c>
      <c r="Q27" s="125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132">
        <v>0</v>
      </c>
      <c r="Z27" s="132">
        <v>0</v>
      </c>
      <c r="AA27" s="132">
        <v>0</v>
      </c>
      <c r="AB27" s="32">
        <v>0</v>
      </c>
      <c r="AC27" s="33">
        <v>0</v>
      </c>
      <c r="AD27" s="167">
        <f t="shared" si="0"/>
        <v>0</v>
      </c>
    </row>
    <row r="28" spans="1:30" ht="17.25">
      <c r="A28" s="20"/>
      <c r="B28" s="30" t="s">
        <v>69</v>
      </c>
      <c r="C28" s="30"/>
      <c r="D28" s="31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3">
        <v>0</v>
      </c>
      <c r="Q28" s="125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132">
        <v>0</v>
      </c>
      <c r="Z28" s="132">
        <v>0</v>
      </c>
      <c r="AA28" s="132">
        <v>0</v>
      </c>
      <c r="AB28" s="32">
        <v>0</v>
      </c>
      <c r="AC28" s="33">
        <v>0</v>
      </c>
      <c r="AD28" s="167">
        <f t="shared" si="0"/>
        <v>0</v>
      </c>
    </row>
    <row r="29" spans="1:30" ht="17.25">
      <c r="A29" s="20"/>
      <c r="B29" s="30" t="s">
        <v>70</v>
      </c>
      <c r="C29" s="30"/>
      <c r="D29" s="31">
        <v>12999</v>
      </c>
      <c r="E29" s="32">
        <v>1101049</v>
      </c>
      <c r="F29" s="32">
        <v>547190</v>
      </c>
      <c r="G29" s="32">
        <v>271530</v>
      </c>
      <c r="H29" s="32">
        <v>238933</v>
      </c>
      <c r="I29" s="32">
        <v>696591</v>
      </c>
      <c r="J29" s="32">
        <v>391169</v>
      </c>
      <c r="K29" s="32">
        <v>138575</v>
      </c>
      <c r="L29" s="32">
        <v>95598</v>
      </c>
      <c r="M29" s="32">
        <v>148216</v>
      </c>
      <c r="N29" s="32">
        <v>7854</v>
      </c>
      <c r="O29" s="32">
        <v>8073</v>
      </c>
      <c r="P29" s="33">
        <v>0</v>
      </c>
      <c r="Q29" s="125">
        <v>100000</v>
      </c>
      <c r="R29" s="32">
        <v>0</v>
      </c>
      <c r="S29" s="32">
        <v>0</v>
      </c>
      <c r="T29" s="32">
        <v>34062</v>
      </c>
      <c r="U29" s="32">
        <v>0</v>
      </c>
      <c r="V29" s="32">
        <v>15000</v>
      </c>
      <c r="W29" s="32">
        <v>0</v>
      </c>
      <c r="X29" s="32">
        <v>0</v>
      </c>
      <c r="Y29" s="132">
        <v>0</v>
      </c>
      <c r="Z29" s="132">
        <v>0</v>
      </c>
      <c r="AA29" s="132">
        <v>0</v>
      </c>
      <c r="AB29" s="32">
        <v>0</v>
      </c>
      <c r="AC29" s="33">
        <v>0</v>
      </c>
      <c r="AD29" s="167">
        <f t="shared" si="0"/>
        <v>3806839</v>
      </c>
    </row>
    <row r="30" spans="1:30" ht="18" thickBot="1">
      <c r="A30" s="26"/>
      <c r="B30" s="18" t="s">
        <v>71</v>
      </c>
      <c r="C30" s="18"/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40">
        <v>0</v>
      </c>
      <c r="Q30" s="127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134">
        <v>0</v>
      </c>
      <c r="Z30" s="134">
        <v>0</v>
      </c>
      <c r="AA30" s="134">
        <v>0</v>
      </c>
      <c r="AB30" s="39">
        <v>0</v>
      </c>
      <c r="AC30" s="40">
        <v>0</v>
      </c>
      <c r="AD30" s="232">
        <f t="shared" si="0"/>
        <v>0</v>
      </c>
    </row>
    <row r="31" spans="1:30" ht="17.25">
      <c r="A31" s="20" t="s">
        <v>72</v>
      </c>
      <c r="B31" s="30"/>
      <c r="C31" s="30"/>
      <c r="D31" s="31">
        <v>708881</v>
      </c>
      <c r="E31" s="32">
        <v>1071376</v>
      </c>
      <c r="F31" s="32">
        <v>386519</v>
      </c>
      <c r="G31" s="32">
        <v>691322</v>
      </c>
      <c r="H31" s="32">
        <v>547267</v>
      </c>
      <c r="I31" s="32">
        <v>465327</v>
      </c>
      <c r="J31" s="32">
        <v>199653</v>
      </c>
      <c r="K31" s="32">
        <v>13373</v>
      </c>
      <c r="L31" s="32">
        <v>523275</v>
      </c>
      <c r="M31" s="32">
        <v>74149</v>
      </c>
      <c r="N31" s="32">
        <v>23281</v>
      </c>
      <c r="O31" s="32">
        <v>329227</v>
      </c>
      <c r="P31" s="33">
        <v>191405</v>
      </c>
      <c r="Q31" s="125">
        <v>391189</v>
      </c>
      <c r="R31" s="32">
        <v>3295</v>
      </c>
      <c r="S31" s="32">
        <v>52712</v>
      </c>
      <c r="T31" s="32">
        <v>85957</v>
      </c>
      <c r="U31" s="32">
        <v>18830</v>
      </c>
      <c r="V31" s="32">
        <v>145238</v>
      </c>
      <c r="W31" s="32">
        <v>63458</v>
      </c>
      <c r="X31" s="32">
        <v>271379</v>
      </c>
      <c r="Y31" s="132">
        <v>110698</v>
      </c>
      <c r="Z31" s="132">
        <v>17481</v>
      </c>
      <c r="AA31" s="132">
        <v>49904</v>
      </c>
      <c r="AB31" s="32">
        <v>8044</v>
      </c>
      <c r="AC31" s="33">
        <v>39874</v>
      </c>
      <c r="AD31" s="167">
        <f t="shared" si="0"/>
        <v>6483114</v>
      </c>
    </row>
    <row r="32" spans="1:30" ht="17.25">
      <c r="A32" s="20"/>
      <c r="B32" s="30" t="s">
        <v>73</v>
      </c>
      <c r="C32" s="30"/>
      <c r="D32" s="31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3">
        <v>0</v>
      </c>
      <c r="Q32" s="125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132">
        <v>0</v>
      </c>
      <c r="Z32" s="132">
        <v>0</v>
      </c>
      <c r="AA32" s="132">
        <v>0</v>
      </c>
      <c r="AB32" s="32">
        <v>0</v>
      </c>
      <c r="AC32" s="33">
        <v>0</v>
      </c>
      <c r="AD32" s="167">
        <f t="shared" si="0"/>
        <v>0</v>
      </c>
    </row>
    <row r="33" spans="1:30" ht="17.25">
      <c r="A33" s="20"/>
      <c r="B33" s="30" t="s">
        <v>74</v>
      </c>
      <c r="C33" s="30"/>
      <c r="D33" s="31">
        <v>499239</v>
      </c>
      <c r="E33" s="32">
        <v>1038027</v>
      </c>
      <c r="F33" s="32">
        <v>384921</v>
      </c>
      <c r="G33" s="32">
        <v>675000</v>
      </c>
      <c r="H33" s="32">
        <v>452234</v>
      </c>
      <c r="I33" s="32">
        <v>270106</v>
      </c>
      <c r="J33" s="32">
        <v>125917</v>
      </c>
      <c r="K33" s="32">
        <v>12356</v>
      </c>
      <c r="L33" s="32">
        <v>83750</v>
      </c>
      <c r="M33" s="32">
        <v>73149</v>
      </c>
      <c r="N33" s="32">
        <v>23281</v>
      </c>
      <c r="O33" s="32">
        <v>258718</v>
      </c>
      <c r="P33" s="33">
        <v>183386</v>
      </c>
      <c r="Q33" s="125">
        <v>379241</v>
      </c>
      <c r="R33" s="32">
        <v>3295</v>
      </c>
      <c r="S33" s="32">
        <v>52712</v>
      </c>
      <c r="T33" s="32">
        <v>57165</v>
      </c>
      <c r="U33" s="32">
        <v>18826</v>
      </c>
      <c r="V33" s="32">
        <v>145238</v>
      </c>
      <c r="W33" s="32">
        <v>8341</v>
      </c>
      <c r="X33" s="32">
        <v>36559</v>
      </c>
      <c r="Y33" s="132">
        <v>110698</v>
      </c>
      <c r="Z33" s="132">
        <v>17406</v>
      </c>
      <c r="AA33" s="132">
        <v>49904</v>
      </c>
      <c r="AB33" s="32">
        <v>7847</v>
      </c>
      <c r="AC33" s="33">
        <v>39859</v>
      </c>
      <c r="AD33" s="167">
        <f t="shared" si="0"/>
        <v>5007175</v>
      </c>
    </row>
    <row r="34" spans="1:30" ht="18" thickBot="1">
      <c r="A34" s="26"/>
      <c r="B34" s="18" t="s">
        <v>75</v>
      </c>
      <c r="C34" s="18"/>
      <c r="D34" s="38">
        <v>209642</v>
      </c>
      <c r="E34" s="39">
        <v>33349</v>
      </c>
      <c r="F34" s="39">
        <v>1598</v>
      </c>
      <c r="G34" s="39">
        <v>16322</v>
      </c>
      <c r="H34" s="39">
        <v>95033</v>
      </c>
      <c r="I34" s="39">
        <v>195221</v>
      </c>
      <c r="J34" s="39">
        <v>73736</v>
      </c>
      <c r="K34" s="39">
        <v>1017</v>
      </c>
      <c r="L34" s="39">
        <v>439525</v>
      </c>
      <c r="M34" s="39">
        <v>1000</v>
      </c>
      <c r="N34" s="39">
        <v>0</v>
      </c>
      <c r="O34" s="39">
        <v>70509</v>
      </c>
      <c r="P34" s="40">
        <v>8019</v>
      </c>
      <c r="Q34" s="127">
        <v>11948</v>
      </c>
      <c r="R34" s="39">
        <v>0</v>
      </c>
      <c r="S34" s="39">
        <v>0</v>
      </c>
      <c r="T34" s="39">
        <v>28792</v>
      </c>
      <c r="U34" s="39">
        <v>4</v>
      </c>
      <c r="V34" s="39">
        <v>0</v>
      </c>
      <c r="W34" s="39">
        <v>55117</v>
      </c>
      <c r="X34" s="39">
        <v>234820</v>
      </c>
      <c r="Y34" s="134">
        <v>0</v>
      </c>
      <c r="Z34" s="134">
        <v>75</v>
      </c>
      <c r="AA34" s="134">
        <v>0</v>
      </c>
      <c r="AB34" s="39">
        <v>197</v>
      </c>
      <c r="AC34" s="40">
        <v>15</v>
      </c>
      <c r="AD34" s="232">
        <f t="shared" si="0"/>
        <v>1475939</v>
      </c>
    </row>
    <row r="35" spans="1:30" ht="18" thickBot="1">
      <c r="A35" s="26" t="s">
        <v>76</v>
      </c>
      <c r="B35" s="18"/>
      <c r="C35" s="18"/>
      <c r="D35" s="38">
        <v>721880</v>
      </c>
      <c r="E35" s="39">
        <v>2172425</v>
      </c>
      <c r="F35" s="39">
        <v>933709</v>
      </c>
      <c r="G35" s="39">
        <v>962852</v>
      </c>
      <c r="H35" s="39">
        <v>786200</v>
      </c>
      <c r="I35" s="39">
        <v>1161918</v>
      </c>
      <c r="J35" s="39">
        <v>590822</v>
      </c>
      <c r="K35" s="39">
        <v>151948</v>
      </c>
      <c r="L35" s="39">
        <v>618873</v>
      </c>
      <c r="M35" s="39">
        <v>222365</v>
      </c>
      <c r="N35" s="39">
        <v>31135</v>
      </c>
      <c r="O35" s="39">
        <v>337300</v>
      </c>
      <c r="P35" s="40">
        <v>191405</v>
      </c>
      <c r="Q35" s="127">
        <v>491189</v>
      </c>
      <c r="R35" s="39">
        <v>3295</v>
      </c>
      <c r="S35" s="39">
        <v>52712</v>
      </c>
      <c r="T35" s="39">
        <v>120019</v>
      </c>
      <c r="U35" s="39">
        <v>18830</v>
      </c>
      <c r="V35" s="39">
        <v>160238</v>
      </c>
      <c r="W35" s="39">
        <v>63458</v>
      </c>
      <c r="X35" s="39">
        <v>271379</v>
      </c>
      <c r="Y35" s="134">
        <v>110698</v>
      </c>
      <c r="Z35" s="134">
        <v>17481</v>
      </c>
      <c r="AA35" s="134">
        <v>49904</v>
      </c>
      <c r="AB35" s="39">
        <v>8044</v>
      </c>
      <c r="AC35" s="40">
        <v>39874</v>
      </c>
      <c r="AD35" s="232">
        <f t="shared" si="0"/>
        <v>10289953</v>
      </c>
    </row>
    <row r="36" spans="1:30" ht="17.25">
      <c r="A36" s="20" t="s">
        <v>77</v>
      </c>
      <c r="B36" s="30"/>
      <c r="C36" s="30"/>
      <c r="D36" s="31">
        <v>21701973</v>
      </c>
      <c r="E36" s="32">
        <v>27812266</v>
      </c>
      <c r="F36" s="32">
        <v>10462618</v>
      </c>
      <c r="G36" s="32">
        <v>15367390</v>
      </c>
      <c r="H36" s="32">
        <v>10046931</v>
      </c>
      <c r="I36" s="32">
        <v>25187809</v>
      </c>
      <c r="J36" s="32">
        <v>6505397</v>
      </c>
      <c r="K36" s="32">
        <v>5262146</v>
      </c>
      <c r="L36" s="32">
        <v>4377064</v>
      </c>
      <c r="M36" s="32">
        <v>4643619</v>
      </c>
      <c r="N36" s="32">
        <v>2349132</v>
      </c>
      <c r="O36" s="32">
        <v>8089910</v>
      </c>
      <c r="P36" s="33">
        <v>4651932</v>
      </c>
      <c r="Q36" s="125">
        <v>22014823</v>
      </c>
      <c r="R36" s="32">
        <v>331866</v>
      </c>
      <c r="S36" s="32">
        <v>1019304</v>
      </c>
      <c r="T36" s="32">
        <v>2715108</v>
      </c>
      <c r="U36" s="32">
        <v>1886732</v>
      </c>
      <c r="V36" s="32">
        <v>306365</v>
      </c>
      <c r="W36" s="32">
        <v>1911104</v>
      </c>
      <c r="X36" s="32">
        <v>4192724</v>
      </c>
      <c r="Y36" s="132">
        <v>2049290</v>
      </c>
      <c r="Z36" s="132">
        <v>1312543</v>
      </c>
      <c r="AA36" s="132">
        <v>1937665</v>
      </c>
      <c r="AB36" s="32">
        <v>3428747</v>
      </c>
      <c r="AC36" s="33">
        <v>2493846</v>
      </c>
      <c r="AD36" s="167">
        <f t="shared" si="0"/>
        <v>192058304</v>
      </c>
    </row>
    <row r="37" spans="1:30" ht="17.25">
      <c r="A37" s="20"/>
      <c r="B37" s="17" t="s">
        <v>78</v>
      </c>
      <c r="C37" s="34"/>
      <c r="D37" s="35">
        <v>6518180</v>
      </c>
      <c r="E37" s="36">
        <v>8329089</v>
      </c>
      <c r="F37" s="36">
        <v>4549438</v>
      </c>
      <c r="G37" s="36">
        <v>4630333</v>
      </c>
      <c r="H37" s="36">
        <v>2523479</v>
      </c>
      <c r="I37" s="36">
        <v>7135531</v>
      </c>
      <c r="J37" s="36">
        <v>6022348</v>
      </c>
      <c r="K37" s="36">
        <v>1160617</v>
      </c>
      <c r="L37" s="36">
        <v>1042440</v>
      </c>
      <c r="M37" s="36">
        <v>1658475</v>
      </c>
      <c r="N37" s="36">
        <v>483914</v>
      </c>
      <c r="O37" s="36">
        <v>1662176</v>
      </c>
      <c r="P37" s="37">
        <v>1230334</v>
      </c>
      <c r="Q37" s="126">
        <v>12423538</v>
      </c>
      <c r="R37" s="36">
        <v>219907</v>
      </c>
      <c r="S37" s="36">
        <v>461841</v>
      </c>
      <c r="T37" s="36">
        <v>1076846</v>
      </c>
      <c r="U37" s="36">
        <v>383761</v>
      </c>
      <c r="V37" s="36">
        <v>248282</v>
      </c>
      <c r="W37" s="36">
        <v>504114</v>
      </c>
      <c r="X37" s="36">
        <v>1301853</v>
      </c>
      <c r="Y37" s="133">
        <v>1460967</v>
      </c>
      <c r="Z37" s="133">
        <v>474594</v>
      </c>
      <c r="AA37" s="133">
        <v>365189</v>
      </c>
      <c r="AB37" s="36">
        <v>854768</v>
      </c>
      <c r="AC37" s="37">
        <v>255301</v>
      </c>
      <c r="AD37" s="231">
        <f t="shared" si="0"/>
        <v>66977315</v>
      </c>
    </row>
    <row r="38" spans="1:30" ht="17.25">
      <c r="A38" s="20"/>
      <c r="B38" s="17"/>
      <c r="C38" s="34" t="s">
        <v>79</v>
      </c>
      <c r="D38" s="35">
        <v>4383541</v>
      </c>
      <c r="E38" s="36">
        <v>306837</v>
      </c>
      <c r="F38" s="36">
        <v>33622</v>
      </c>
      <c r="G38" s="36">
        <v>735505</v>
      </c>
      <c r="H38" s="36">
        <v>75073</v>
      </c>
      <c r="I38" s="36">
        <v>169079</v>
      </c>
      <c r="J38" s="36">
        <v>35279</v>
      </c>
      <c r="K38" s="36">
        <v>93606</v>
      </c>
      <c r="L38" s="36">
        <v>60787</v>
      </c>
      <c r="M38" s="36">
        <v>123467</v>
      </c>
      <c r="N38" s="36">
        <v>14722</v>
      </c>
      <c r="O38" s="36">
        <v>716766</v>
      </c>
      <c r="P38" s="37">
        <v>10317</v>
      </c>
      <c r="Q38" s="126">
        <v>11932638</v>
      </c>
      <c r="R38" s="36">
        <v>19214</v>
      </c>
      <c r="S38" s="36">
        <v>32024</v>
      </c>
      <c r="T38" s="36">
        <v>52102</v>
      </c>
      <c r="U38" s="36">
        <v>91149</v>
      </c>
      <c r="V38" s="36">
        <v>67320</v>
      </c>
      <c r="W38" s="36">
        <v>504114</v>
      </c>
      <c r="X38" s="36">
        <v>0</v>
      </c>
      <c r="Y38" s="133">
        <v>14168</v>
      </c>
      <c r="Z38" s="133">
        <v>37884</v>
      </c>
      <c r="AA38" s="133">
        <v>68562</v>
      </c>
      <c r="AB38" s="36">
        <v>778129</v>
      </c>
      <c r="AC38" s="37">
        <v>0</v>
      </c>
      <c r="AD38" s="231">
        <f t="shared" si="0"/>
        <v>20355905</v>
      </c>
    </row>
    <row r="39" spans="1:30" ht="17.25">
      <c r="A39" s="20"/>
      <c r="B39" s="17"/>
      <c r="C39" s="34" t="s">
        <v>80</v>
      </c>
      <c r="D39" s="35">
        <v>0</v>
      </c>
      <c r="E39" s="36">
        <v>0</v>
      </c>
      <c r="F39" s="36">
        <v>0</v>
      </c>
      <c r="G39" s="36">
        <v>0</v>
      </c>
      <c r="H39" s="36">
        <v>24850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7">
        <v>0</v>
      </c>
      <c r="Q39" s="12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133">
        <v>0</v>
      </c>
      <c r="Z39" s="133">
        <v>219710</v>
      </c>
      <c r="AA39" s="133">
        <v>0</v>
      </c>
      <c r="AB39" s="36">
        <v>0</v>
      </c>
      <c r="AC39" s="37">
        <v>0</v>
      </c>
      <c r="AD39" s="231">
        <f t="shared" si="0"/>
        <v>244560</v>
      </c>
    </row>
    <row r="40" spans="1:30" ht="17.25">
      <c r="A40" s="20"/>
      <c r="B40" s="17"/>
      <c r="C40" s="34" t="s">
        <v>81</v>
      </c>
      <c r="D40" s="35">
        <v>1294151</v>
      </c>
      <c r="E40" s="36">
        <v>0</v>
      </c>
      <c r="F40" s="36">
        <v>524953</v>
      </c>
      <c r="G40" s="36">
        <v>2108312</v>
      </c>
      <c r="H40" s="36">
        <v>904947</v>
      </c>
      <c r="I40" s="36">
        <v>467400</v>
      </c>
      <c r="J40" s="36">
        <v>636039</v>
      </c>
      <c r="K40" s="36">
        <v>220116</v>
      </c>
      <c r="L40" s="36">
        <v>227600</v>
      </c>
      <c r="M40" s="36">
        <v>0</v>
      </c>
      <c r="N40" s="36">
        <v>55900</v>
      </c>
      <c r="O40" s="36">
        <v>497475</v>
      </c>
      <c r="P40" s="37">
        <v>769802</v>
      </c>
      <c r="Q40" s="126">
        <v>490900</v>
      </c>
      <c r="R40" s="36">
        <v>25200</v>
      </c>
      <c r="S40" s="36">
        <v>74970</v>
      </c>
      <c r="T40" s="36">
        <v>540982</v>
      </c>
      <c r="U40" s="36">
        <v>21618</v>
      </c>
      <c r="V40" s="36">
        <v>180962</v>
      </c>
      <c r="W40" s="36">
        <v>0</v>
      </c>
      <c r="X40" s="36">
        <v>1301853</v>
      </c>
      <c r="Y40" s="133">
        <v>0</v>
      </c>
      <c r="Z40" s="133">
        <v>217000</v>
      </c>
      <c r="AA40" s="133">
        <v>0</v>
      </c>
      <c r="AB40" s="36">
        <v>76639</v>
      </c>
      <c r="AC40" s="37">
        <v>0</v>
      </c>
      <c r="AD40" s="231">
        <f t="shared" si="0"/>
        <v>10636819</v>
      </c>
    </row>
    <row r="41" spans="1:30" ht="17.25">
      <c r="A41" s="20"/>
      <c r="B41" s="30"/>
      <c r="C41" s="30" t="s">
        <v>82</v>
      </c>
      <c r="D41" s="31">
        <v>840488</v>
      </c>
      <c r="E41" s="32">
        <v>8022252</v>
      </c>
      <c r="F41" s="32">
        <v>3990863</v>
      </c>
      <c r="G41" s="32">
        <v>1786516</v>
      </c>
      <c r="H41" s="32">
        <v>1518609</v>
      </c>
      <c r="I41" s="32">
        <v>6499052</v>
      </c>
      <c r="J41" s="32">
        <v>5351030</v>
      </c>
      <c r="K41" s="32">
        <v>846895</v>
      </c>
      <c r="L41" s="32">
        <v>754053</v>
      </c>
      <c r="M41" s="32">
        <v>1535008</v>
      </c>
      <c r="N41" s="32">
        <v>413292</v>
      </c>
      <c r="O41" s="32">
        <v>447935</v>
      </c>
      <c r="P41" s="33">
        <v>450215</v>
      </c>
      <c r="Q41" s="125">
        <v>0</v>
      </c>
      <c r="R41" s="32">
        <v>175493</v>
      </c>
      <c r="S41" s="32">
        <v>354847</v>
      </c>
      <c r="T41" s="32">
        <v>483762</v>
      </c>
      <c r="U41" s="32">
        <v>270994</v>
      </c>
      <c r="V41" s="32">
        <v>0</v>
      </c>
      <c r="W41" s="32">
        <v>0</v>
      </c>
      <c r="X41" s="32">
        <v>0</v>
      </c>
      <c r="Y41" s="132">
        <v>1446799</v>
      </c>
      <c r="Z41" s="132">
        <v>0</v>
      </c>
      <c r="AA41" s="132">
        <v>296627</v>
      </c>
      <c r="AB41" s="32">
        <v>0</v>
      </c>
      <c r="AC41" s="33">
        <v>255301</v>
      </c>
      <c r="AD41" s="167">
        <f t="shared" si="0"/>
        <v>35740031</v>
      </c>
    </row>
    <row r="42" spans="1:30" ht="17.25">
      <c r="A42" s="20"/>
      <c r="B42" s="17" t="s">
        <v>83</v>
      </c>
      <c r="C42" s="34"/>
      <c r="D42" s="35">
        <v>15183793</v>
      </c>
      <c r="E42" s="36">
        <v>19483177</v>
      </c>
      <c r="F42" s="36">
        <v>5913180</v>
      </c>
      <c r="G42" s="36">
        <v>10737057</v>
      </c>
      <c r="H42" s="36">
        <v>7523452</v>
      </c>
      <c r="I42" s="36">
        <v>18052278</v>
      </c>
      <c r="J42" s="36">
        <v>483049</v>
      </c>
      <c r="K42" s="36">
        <v>4101529</v>
      </c>
      <c r="L42" s="36">
        <v>3334624</v>
      </c>
      <c r="M42" s="36">
        <v>2985144</v>
      </c>
      <c r="N42" s="36">
        <v>1865218</v>
      </c>
      <c r="O42" s="36">
        <v>6427734</v>
      </c>
      <c r="P42" s="37">
        <v>3421598</v>
      </c>
      <c r="Q42" s="126">
        <v>9591285</v>
      </c>
      <c r="R42" s="36">
        <v>111959</v>
      </c>
      <c r="S42" s="36">
        <v>557463</v>
      </c>
      <c r="T42" s="36">
        <v>1638262</v>
      </c>
      <c r="U42" s="36">
        <v>1502971</v>
      </c>
      <c r="V42" s="36">
        <v>58083</v>
      </c>
      <c r="W42" s="36">
        <v>1406990</v>
      </c>
      <c r="X42" s="36">
        <v>2890871</v>
      </c>
      <c r="Y42" s="133">
        <v>588323</v>
      </c>
      <c r="Z42" s="133">
        <v>837949</v>
      </c>
      <c r="AA42" s="133">
        <v>1572476</v>
      </c>
      <c r="AB42" s="36">
        <v>2573979</v>
      </c>
      <c r="AC42" s="37">
        <v>2238545</v>
      </c>
      <c r="AD42" s="231">
        <f t="shared" si="0"/>
        <v>125080989</v>
      </c>
    </row>
    <row r="43" spans="1:30" ht="17.25">
      <c r="A43" s="20"/>
      <c r="B43" s="17"/>
      <c r="C43" s="34" t="s">
        <v>84</v>
      </c>
      <c r="D43" s="35">
        <v>15183793</v>
      </c>
      <c r="E43" s="36">
        <v>19483177</v>
      </c>
      <c r="F43" s="36">
        <v>5913180</v>
      </c>
      <c r="G43" s="36">
        <v>10737057</v>
      </c>
      <c r="H43" s="36">
        <v>7523452</v>
      </c>
      <c r="I43" s="36">
        <v>18052278</v>
      </c>
      <c r="J43" s="36">
        <v>483049</v>
      </c>
      <c r="K43" s="36">
        <v>4101529</v>
      </c>
      <c r="L43" s="36">
        <v>3334624</v>
      </c>
      <c r="M43" s="36">
        <v>2985144</v>
      </c>
      <c r="N43" s="36">
        <v>1865218</v>
      </c>
      <c r="O43" s="36">
        <v>6427734</v>
      </c>
      <c r="P43" s="37">
        <v>3421598</v>
      </c>
      <c r="Q43" s="126">
        <v>9591285</v>
      </c>
      <c r="R43" s="36">
        <v>111959</v>
      </c>
      <c r="S43" s="36">
        <v>557463</v>
      </c>
      <c r="T43" s="36">
        <v>1638262</v>
      </c>
      <c r="U43" s="36">
        <v>1502971</v>
      </c>
      <c r="V43" s="36">
        <v>58083</v>
      </c>
      <c r="W43" s="36">
        <v>1406990</v>
      </c>
      <c r="X43" s="36">
        <v>2890871</v>
      </c>
      <c r="Y43" s="133">
        <v>588323</v>
      </c>
      <c r="Z43" s="133">
        <v>837949</v>
      </c>
      <c r="AA43" s="133">
        <v>1572476</v>
      </c>
      <c r="AB43" s="36">
        <v>2573979</v>
      </c>
      <c r="AC43" s="37">
        <v>2238545</v>
      </c>
      <c r="AD43" s="231">
        <f t="shared" si="0"/>
        <v>125080989</v>
      </c>
    </row>
    <row r="44" spans="1:30" ht="18" thickBot="1">
      <c r="A44" s="26"/>
      <c r="B44" s="18"/>
      <c r="C44" s="18" t="s">
        <v>85</v>
      </c>
      <c r="D44" s="38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40">
        <v>0</v>
      </c>
      <c r="Q44" s="127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134">
        <v>0</v>
      </c>
      <c r="Z44" s="134">
        <v>0</v>
      </c>
      <c r="AA44" s="134">
        <v>0</v>
      </c>
      <c r="AB44" s="39">
        <v>0</v>
      </c>
      <c r="AC44" s="40">
        <v>0</v>
      </c>
      <c r="AD44" s="232">
        <f t="shared" si="0"/>
        <v>0</v>
      </c>
    </row>
    <row r="45" spans="1:30" ht="17.25">
      <c r="A45" s="20" t="s">
        <v>86</v>
      </c>
      <c r="B45" s="30"/>
      <c r="C45" s="30"/>
      <c r="D45" s="31">
        <v>22708511</v>
      </c>
      <c r="E45" s="32">
        <v>12649928</v>
      </c>
      <c r="F45" s="32">
        <v>10081015</v>
      </c>
      <c r="G45" s="32">
        <v>12894678</v>
      </c>
      <c r="H45" s="32">
        <v>18471119</v>
      </c>
      <c r="I45" s="32">
        <v>19957640</v>
      </c>
      <c r="J45" s="32">
        <v>17687887</v>
      </c>
      <c r="K45" s="32">
        <v>1496372</v>
      </c>
      <c r="L45" s="32">
        <v>6853208</v>
      </c>
      <c r="M45" s="32">
        <v>4105968</v>
      </c>
      <c r="N45" s="32">
        <v>1530345</v>
      </c>
      <c r="O45" s="32">
        <v>7751087</v>
      </c>
      <c r="P45" s="33">
        <v>8374567</v>
      </c>
      <c r="Q45" s="125">
        <v>1438676</v>
      </c>
      <c r="R45" s="32">
        <v>1059130</v>
      </c>
      <c r="S45" s="32">
        <v>3785863</v>
      </c>
      <c r="T45" s="32">
        <v>3920542</v>
      </c>
      <c r="U45" s="32">
        <v>507545</v>
      </c>
      <c r="V45" s="32">
        <v>1852291</v>
      </c>
      <c r="W45" s="32">
        <v>3046267</v>
      </c>
      <c r="X45" s="32">
        <v>2243915</v>
      </c>
      <c r="Y45" s="132">
        <v>1506658</v>
      </c>
      <c r="Z45" s="132">
        <v>671247</v>
      </c>
      <c r="AA45" s="132">
        <v>1630348</v>
      </c>
      <c r="AB45" s="32">
        <v>-365000</v>
      </c>
      <c r="AC45" s="33">
        <v>731800</v>
      </c>
      <c r="AD45" s="167">
        <f t="shared" si="0"/>
        <v>166591607</v>
      </c>
    </row>
    <row r="46" spans="1:30" ht="17.25">
      <c r="A46" s="20"/>
      <c r="B46" s="17" t="s">
        <v>87</v>
      </c>
      <c r="C46" s="34"/>
      <c r="D46" s="35">
        <v>24230741</v>
      </c>
      <c r="E46" s="36">
        <v>11896679</v>
      </c>
      <c r="F46" s="36">
        <v>9435773</v>
      </c>
      <c r="G46" s="36">
        <v>12772832</v>
      </c>
      <c r="H46" s="36">
        <v>17406140</v>
      </c>
      <c r="I46" s="36">
        <v>19160948</v>
      </c>
      <c r="J46" s="36">
        <v>17142414</v>
      </c>
      <c r="K46" s="36">
        <v>1203817</v>
      </c>
      <c r="L46" s="36">
        <v>6385175</v>
      </c>
      <c r="M46" s="36">
        <v>3835846</v>
      </c>
      <c r="N46" s="36">
        <v>1496484</v>
      </c>
      <c r="O46" s="36">
        <v>7454944</v>
      </c>
      <c r="P46" s="37">
        <v>8286213</v>
      </c>
      <c r="Q46" s="126">
        <v>1058591</v>
      </c>
      <c r="R46" s="36">
        <v>511420</v>
      </c>
      <c r="S46" s="36">
        <v>3644753</v>
      </c>
      <c r="T46" s="36">
        <v>3329332</v>
      </c>
      <c r="U46" s="36">
        <v>553110</v>
      </c>
      <c r="V46" s="36">
        <v>1799749</v>
      </c>
      <c r="W46" s="36">
        <v>2839255</v>
      </c>
      <c r="X46" s="36">
        <v>2287924</v>
      </c>
      <c r="Y46" s="133">
        <v>1354242</v>
      </c>
      <c r="Z46" s="133">
        <v>535882</v>
      </c>
      <c r="AA46" s="133">
        <v>1175311</v>
      </c>
      <c r="AB46" s="36">
        <v>40161</v>
      </c>
      <c r="AC46" s="37">
        <v>907368</v>
      </c>
      <c r="AD46" s="231">
        <f t="shared" si="0"/>
        <v>160745104</v>
      </c>
    </row>
    <row r="47" spans="1:30" ht="17.25">
      <c r="A47" s="20"/>
      <c r="B47" s="17"/>
      <c r="C47" s="34" t="s">
        <v>88</v>
      </c>
      <c r="D47" s="35">
        <v>2872775</v>
      </c>
      <c r="E47" s="36">
        <v>687497</v>
      </c>
      <c r="F47" s="36">
        <v>371444</v>
      </c>
      <c r="G47" s="36">
        <v>2955807</v>
      </c>
      <c r="H47" s="36">
        <v>686587</v>
      </c>
      <c r="I47" s="36">
        <v>21100</v>
      </c>
      <c r="J47" s="36">
        <v>433303</v>
      </c>
      <c r="K47" s="36">
        <v>353131</v>
      </c>
      <c r="L47" s="36">
        <v>105515</v>
      </c>
      <c r="M47" s="36">
        <v>884718</v>
      </c>
      <c r="N47" s="36">
        <v>443426</v>
      </c>
      <c r="O47" s="36">
        <v>1979696</v>
      </c>
      <c r="P47" s="37">
        <v>2392871</v>
      </c>
      <c r="Q47" s="126">
        <v>583696</v>
      </c>
      <c r="R47" s="36">
        <v>40577</v>
      </c>
      <c r="S47" s="36">
        <v>0</v>
      </c>
      <c r="T47" s="36">
        <v>897754</v>
      </c>
      <c r="U47" s="36">
        <v>0</v>
      </c>
      <c r="V47" s="36">
        <v>0</v>
      </c>
      <c r="W47" s="36">
        <v>1724140</v>
      </c>
      <c r="X47" s="36">
        <v>0</v>
      </c>
      <c r="Y47" s="133">
        <v>0</v>
      </c>
      <c r="Z47" s="133">
        <v>156455</v>
      </c>
      <c r="AA47" s="133">
        <v>179999</v>
      </c>
      <c r="AB47" s="36">
        <v>0</v>
      </c>
      <c r="AC47" s="37">
        <v>351351</v>
      </c>
      <c r="AD47" s="231">
        <f t="shared" si="0"/>
        <v>18121842</v>
      </c>
    </row>
    <row r="48" spans="1:30" ht="17.25">
      <c r="A48" s="20"/>
      <c r="B48" s="17"/>
      <c r="C48" s="34" t="s">
        <v>89</v>
      </c>
      <c r="D48" s="35">
        <v>118158</v>
      </c>
      <c r="E48" s="36">
        <v>0</v>
      </c>
      <c r="F48" s="36">
        <v>34931</v>
      </c>
      <c r="G48" s="36">
        <v>0</v>
      </c>
      <c r="H48" s="36">
        <v>385</v>
      </c>
      <c r="I48" s="36">
        <v>344531</v>
      </c>
      <c r="J48" s="36">
        <v>0</v>
      </c>
      <c r="K48" s="36">
        <v>65931</v>
      </c>
      <c r="L48" s="36">
        <v>32292</v>
      </c>
      <c r="M48" s="36">
        <v>120421</v>
      </c>
      <c r="N48" s="36">
        <v>20780</v>
      </c>
      <c r="O48" s="36">
        <v>30259</v>
      </c>
      <c r="P48" s="37">
        <v>12840</v>
      </c>
      <c r="Q48" s="126">
        <v>0</v>
      </c>
      <c r="R48" s="36">
        <v>0</v>
      </c>
      <c r="S48" s="36">
        <v>0</v>
      </c>
      <c r="T48" s="36">
        <v>48602</v>
      </c>
      <c r="U48" s="36">
        <v>0</v>
      </c>
      <c r="V48" s="36">
        <v>0</v>
      </c>
      <c r="W48" s="36">
        <v>0</v>
      </c>
      <c r="X48" s="36">
        <v>0</v>
      </c>
      <c r="Y48" s="133">
        <v>0</v>
      </c>
      <c r="Z48" s="133">
        <v>0</v>
      </c>
      <c r="AA48" s="133">
        <v>65907</v>
      </c>
      <c r="AB48" s="36">
        <v>0</v>
      </c>
      <c r="AC48" s="37">
        <v>0</v>
      </c>
      <c r="AD48" s="231">
        <f t="shared" si="0"/>
        <v>895037</v>
      </c>
    </row>
    <row r="49" spans="1:30" ht="17.25">
      <c r="A49" s="20"/>
      <c r="B49" s="17"/>
      <c r="C49" s="34" t="s">
        <v>90</v>
      </c>
      <c r="D49" s="35">
        <v>12387105</v>
      </c>
      <c r="E49" s="36">
        <v>7470171</v>
      </c>
      <c r="F49" s="36">
        <v>4188546</v>
      </c>
      <c r="G49" s="36">
        <v>5576952</v>
      </c>
      <c r="H49" s="36">
        <v>15204086</v>
      </c>
      <c r="I49" s="36">
        <v>10709680</v>
      </c>
      <c r="J49" s="36">
        <v>14125421</v>
      </c>
      <c r="K49" s="36">
        <v>373749</v>
      </c>
      <c r="L49" s="36">
        <v>4841576</v>
      </c>
      <c r="M49" s="36">
        <v>2599782</v>
      </c>
      <c r="N49" s="36">
        <v>320151</v>
      </c>
      <c r="O49" s="36">
        <v>2930374</v>
      </c>
      <c r="P49" s="37">
        <v>3034605</v>
      </c>
      <c r="Q49" s="126">
        <v>332901</v>
      </c>
      <c r="R49" s="36">
        <v>255704</v>
      </c>
      <c r="S49" s="36">
        <v>3638893</v>
      </c>
      <c r="T49" s="36">
        <v>1428764</v>
      </c>
      <c r="U49" s="36">
        <v>138895</v>
      </c>
      <c r="V49" s="36">
        <v>744980</v>
      </c>
      <c r="W49" s="36">
        <v>1098245</v>
      </c>
      <c r="X49" s="36">
        <v>782905</v>
      </c>
      <c r="Y49" s="133">
        <v>730835</v>
      </c>
      <c r="Z49" s="133">
        <v>300024</v>
      </c>
      <c r="AA49" s="133">
        <v>500540</v>
      </c>
      <c r="AB49" s="36">
        <v>0</v>
      </c>
      <c r="AC49" s="37">
        <v>356677</v>
      </c>
      <c r="AD49" s="231">
        <f t="shared" si="0"/>
        <v>94071561</v>
      </c>
    </row>
    <row r="50" spans="1:30" ht="17.25">
      <c r="A50" s="20"/>
      <c r="B50" s="17"/>
      <c r="C50" s="34" t="s">
        <v>91</v>
      </c>
      <c r="D50" s="35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230925</v>
      </c>
      <c r="N50" s="36">
        <v>0</v>
      </c>
      <c r="O50" s="36">
        <v>0</v>
      </c>
      <c r="P50" s="37">
        <v>0</v>
      </c>
      <c r="Q50" s="12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133">
        <v>0</v>
      </c>
      <c r="Z50" s="133">
        <v>0</v>
      </c>
      <c r="AA50" s="133">
        <v>0</v>
      </c>
      <c r="AB50" s="36">
        <v>0</v>
      </c>
      <c r="AC50" s="37">
        <v>0</v>
      </c>
      <c r="AD50" s="231">
        <f t="shared" si="0"/>
        <v>230925</v>
      </c>
    </row>
    <row r="51" spans="1:30" ht="17.25">
      <c r="A51" s="20"/>
      <c r="B51" s="30"/>
      <c r="C51" s="30" t="s">
        <v>92</v>
      </c>
      <c r="D51" s="31">
        <v>8852703</v>
      </c>
      <c r="E51" s="32">
        <v>3739011</v>
      </c>
      <c r="F51" s="32">
        <v>4840852</v>
      </c>
      <c r="G51" s="32">
        <v>4240073</v>
      </c>
      <c r="H51" s="32">
        <v>1515082</v>
      </c>
      <c r="I51" s="32">
        <v>8085637</v>
      </c>
      <c r="J51" s="32">
        <v>2583690</v>
      </c>
      <c r="K51" s="32">
        <v>411006</v>
      </c>
      <c r="L51" s="32">
        <v>1405792</v>
      </c>
      <c r="M51" s="32">
        <v>0</v>
      </c>
      <c r="N51" s="32">
        <v>712127</v>
      </c>
      <c r="O51" s="32">
        <v>2514615</v>
      </c>
      <c r="P51" s="33">
        <v>2845897</v>
      </c>
      <c r="Q51" s="125">
        <v>141994</v>
      </c>
      <c r="R51" s="32">
        <v>215139</v>
      </c>
      <c r="S51" s="32">
        <v>5860</v>
      </c>
      <c r="T51" s="32">
        <v>954212</v>
      </c>
      <c r="U51" s="32">
        <v>414215</v>
      </c>
      <c r="V51" s="32">
        <v>1054769</v>
      </c>
      <c r="W51" s="32">
        <v>16870</v>
      </c>
      <c r="X51" s="32">
        <v>1505019</v>
      </c>
      <c r="Y51" s="132">
        <v>623407</v>
      </c>
      <c r="Z51" s="132">
        <v>79403</v>
      </c>
      <c r="AA51" s="132">
        <v>428865</v>
      </c>
      <c r="AB51" s="32">
        <v>40161</v>
      </c>
      <c r="AC51" s="33">
        <v>199340</v>
      </c>
      <c r="AD51" s="167">
        <f t="shared" si="0"/>
        <v>47425739</v>
      </c>
    </row>
    <row r="52" spans="1:30" ht="17.25">
      <c r="A52" s="20"/>
      <c r="B52" s="17" t="s">
        <v>93</v>
      </c>
      <c r="C52" s="34"/>
      <c r="D52" s="35">
        <v>-1522230</v>
      </c>
      <c r="E52" s="36">
        <v>753249</v>
      </c>
      <c r="F52" s="36">
        <v>645242</v>
      </c>
      <c r="G52" s="36">
        <v>121846</v>
      </c>
      <c r="H52" s="36">
        <v>1064979</v>
      </c>
      <c r="I52" s="36">
        <v>796692</v>
      </c>
      <c r="J52" s="36">
        <v>545473</v>
      </c>
      <c r="K52" s="36">
        <v>292555</v>
      </c>
      <c r="L52" s="36">
        <v>468033</v>
      </c>
      <c r="M52" s="36">
        <v>270122</v>
      </c>
      <c r="N52" s="36">
        <v>33861</v>
      </c>
      <c r="O52" s="36">
        <v>296143</v>
      </c>
      <c r="P52" s="37">
        <v>88354</v>
      </c>
      <c r="Q52" s="126">
        <v>380085</v>
      </c>
      <c r="R52" s="36">
        <v>547710</v>
      </c>
      <c r="S52" s="36">
        <v>141110</v>
      </c>
      <c r="T52" s="36">
        <v>591210</v>
      </c>
      <c r="U52" s="36">
        <v>-45565</v>
      </c>
      <c r="V52" s="36">
        <v>52542</v>
      </c>
      <c r="W52" s="36">
        <v>207012</v>
      </c>
      <c r="X52" s="36">
        <v>-44009</v>
      </c>
      <c r="Y52" s="133">
        <v>152416</v>
      </c>
      <c r="Z52" s="133">
        <v>135365</v>
      </c>
      <c r="AA52" s="133">
        <v>455037</v>
      </c>
      <c r="AB52" s="36">
        <v>-405161</v>
      </c>
      <c r="AC52" s="37">
        <v>-175568</v>
      </c>
      <c r="AD52" s="231">
        <f t="shared" si="0"/>
        <v>5846503</v>
      </c>
    </row>
    <row r="53" spans="1:30" ht="17.25">
      <c r="A53" s="20"/>
      <c r="B53" s="17"/>
      <c r="C53" s="34" t="s">
        <v>94</v>
      </c>
      <c r="D53" s="35">
        <v>0</v>
      </c>
      <c r="E53" s="36">
        <v>0</v>
      </c>
      <c r="F53" s="36">
        <v>0</v>
      </c>
      <c r="G53" s="36">
        <v>0</v>
      </c>
      <c r="H53" s="36">
        <v>309772</v>
      </c>
      <c r="I53" s="36">
        <v>0</v>
      </c>
      <c r="J53" s="36">
        <v>0</v>
      </c>
      <c r="K53" s="36">
        <v>102211</v>
      </c>
      <c r="L53" s="36">
        <v>47976</v>
      </c>
      <c r="M53" s="36">
        <v>130000</v>
      </c>
      <c r="N53" s="36">
        <v>6150</v>
      </c>
      <c r="O53" s="36">
        <v>153140</v>
      </c>
      <c r="P53" s="37">
        <v>121310</v>
      </c>
      <c r="Q53" s="126">
        <v>17600</v>
      </c>
      <c r="R53" s="36">
        <v>50160</v>
      </c>
      <c r="S53" s="36">
        <v>20600</v>
      </c>
      <c r="T53" s="36">
        <v>106921</v>
      </c>
      <c r="U53" s="36">
        <v>1</v>
      </c>
      <c r="V53" s="36">
        <v>13319</v>
      </c>
      <c r="W53" s="36">
        <v>105500</v>
      </c>
      <c r="X53" s="36">
        <v>0</v>
      </c>
      <c r="Y53" s="133">
        <v>128</v>
      </c>
      <c r="Z53" s="133">
        <v>28000</v>
      </c>
      <c r="AA53" s="133">
        <v>53977</v>
      </c>
      <c r="AB53" s="36">
        <v>0</v>
      </c>
      <c r="AC53" s="37">
        <v>0</v>
      </c>
      <c r="AD53" s="231">
        <f t="shared" si="0"/>
        <v>1266765</v>
      </c>
    </row>
    <row r="54" spans="1:30" ht="17.25">
      <c r="A54" s="20"/>
      <c r="B54" s="17"/>
      <c r="C54" s="34" t="s">
        <v>95</v>
      </c>
      <c r="D54" s="35">
        <v>0</v>
      </c>
      <c r="E54" s="36">
        <v>0</v>
      </c>
      <c r="F54" s="36">
        <v>0</v>
      </c>
      <c r="G54" s="36">
        <v>1400</v>
      </c>
      <c r="H54" s="36">
        <v>55426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15410</v>
      </c>
      <c r="P54" s="37">
        <v>0</v>
      </c>
      <c r="Q54" s="126">
        <v>0</v>
      </c>
      <c r="R54" s="36">
        <v>58500</v>
      </c>
      <c r="S54" s="36">
        <v>0</v>
      </c>
      <c r="T54" s="36">
        <v>57990</v>
      </c>
      <c r="U54" s="36">
        <v>0</v>
      </c>
      <c r="V54" s="36">
        <v>0</v>
      </c>
      <c r="W54" s="36">
        <v>0</v>
      </c>
      <c r="X54" s="36">
        <v>0</v>
      </c>
      <c r="Y54" s="133">
        <v>10000</v>
      </c>
      <c r="Z54" s="133">
        <v>0</v>
      </c>
      <c r="AA54" s="133">
        <v>0</v>
      </c>
      <c r="AB54" s="36">
        <v>0</v>
      </c>
      <c r="AC54" s="37">
        <v>0</v>
      </c>
      <c r="AD54" s="231">
        <f t="shared" si="0"/>
        <v>198726</v>
      </c>
    </row>
    <row r="55" spans="1:30" ht="17.25">
      <c r="A55" s="20"/>
      <c r="B55" s="17"/>
      <c r="C55" s="34" t="s">
        <v>96</v>
      </c>
      <c r="D55" s="35">
        <v>0</v>
      </c>
      <c r="E55" s="36">
        <v>0</v>
      </c>
      <c r="F55" s="36">
        <v>130139</v>
      </c>
      <c r="G55" s="36">
        <v>0</v>
      </c>
      <c r="H55" s="36">
        <v>505000</v>
      </c>
      <c r="I55" s="36">
        <v>300000</v>
      </c>
      <c r="J55" s="36">
        <v>0</v>
      </c>
      <c r="K55" s="36">
        <v>28540</v>
      </c>
      <c r="L55" s="36">
        <v>200000</v>
      </c>
      <c r="M55" s="36">
        <v>98629</v>
      </c>
      <c r="N55" s="36">
        <v>14246</v>
      </c>
      <c r="O55" s="36">
        <v>117262</v>
      </c>
      <c r="P55" s="37">
        <v>373027</v>
      </c>
      <c r="Q55" s="126">
        <v>0</v>
      </c>
      <c r="R55" s="36">
        <v>413300</v>
      </c>
      <c r="S55" s="36">
        <v>103577</v>
      </c>
      <c r="T55" s="36">
        <v>257444</v>
      </c>
      <c r="U55" s="36">
        <v>28232</v>
      </c>
      <c r="V55" s="36">
        <v>52300</v>
      </c>
      <c r="W55" s="36">
        <v>5000</v>
      </c>
      <c r="X55" s="36">
        <v>0</v>
      </c>
      <c r="Y55" s="133">
        <v>52115</v>
      </c>
      <c r="Z55" s="133">
        <v>80000</v>
      </c>
      <c r="AA55" s="133">
        <v>217896</v>
      </c>
      <c r="AB55" s="36">
        <v>0</v>
      </c>
      <c r="AC55" s="37">
        <v>0</v>
      </c>
      <c r="AD55" s="231">
        <f t="shared" si="0"/>
        <v>2976707</v>
      </c>
    </row>
    <row r="56" spans="1:30" ht="17.25">
      <c r="A56" s="20"/>
      <c r="B56" s="17"/>
      <c r="C56" s="34" t="s">
        <v>97</v>
      </c>
      <c r="D56" s="35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7">
        <v>0</v>
      </c>
      <c r="Q56" s="126">
        <v>0</v>
      </c>
      <c r="R56" s="36">
        <v>0</v>
      </c>
      <c r="S56" s="36">
        <v>0</v>
      </c>
      <c r="T56" s="36">
        <v>100000</v>
      </c>
      <c r="U56" s="36">
        <v>0</v>
      </c>
      <c r="V56" s="36">
        <v>0</v>
      </c>
      <c r="W56" s="36">
        <v>0</v>
      </c>
      <c r="X56" s="36">
        <v>0</v>
      </c>
      <c r="Y56" s="133">
        <v>0</v>
      </c>
      <c r="Z56" s="133">
        <v>0</v>
      </c>
      <c r="AA56" s="133">
        <v>0</v>
      </c>
      <c r="AB56" s="36">
        <v>0</v>
      </c>
      <c r="AC56" s="37">
        <v>0</v>
      </c>
      <c r="AD56" s="231">
        <f t="shared" si="0"/>
        <v>100000</v>
      </c>
    </row>
    <row r="57" spans="1:30" ht="17.25">
      <c r="A57" s="20"/>
      <c r="B57" s="558" t="s">
        <v>238</v>
      </c>
      <c r="C57" s="136" t="s">
        <v>236</v>
      </c>
      <c r="D57" s="35">
        <v>0</v>
      </c>
      <c r="E57" s="36">
        <v>753249</v>
      </c>
      <c r="F57" s="36">
        <v>515103</v>
      </c>
      <c r="G57" s="36">
        <v>120446</v>
      </c>
      <c r="H57" s="36">
        <v>194781</v>
      </c>
      <c r="I57" s="36">
        <v>496692</v>
      </c>
      <c r="J57" s="36">
        <v>545473</v>
      </c>
      <c r="K57" s="36">
        <v>161804</v>
      </c>
      <c r="L57" s="36">
        <v>220057</v>
      </c>
      <c r="M57" s="36">
        <v>41493</v>
      </c>
      <c r="N57" s="36">
        <v>13465</v>
      </c>
      <c r="O57" s="36">
        <v>10331</v>
      </c>
      <c r="P57" s="37">
        <v>0</v>
      </c>
      <c r="Q57" s="126">
        <v>362485</v>
      </c>
      <c r="R57" s="36">
        <v>25750</v>
      </c>
      <c r="S57" s="36">
        <v>16933</v>
      </c>
      <c r="T57" s="36">
        <v>68855</v>
      </c>
      <c r="U57" s="36">
        <v>0</v>
      </c>
      <c r="V57" s="36">
        <v>0</v>
      </c>
      <c r="W57" s="36">
        <v>96512</v>
      </c>
      <c r="X57" s="36">
        <v>0</v>
      </c>
      <c r="Y57" s="133">
        <v>90173</v>
      </c>
      <c r="Z57" s="133">
        <v>27365</v>
      </c>
      <c r="AA57" s="133">
        <v>183164</v>
      </c>
      <c r="AB57" s="36">
        <v>0</v>
      </c>
      <c r="AC57" s="37">
        <v>0</v>
      </c>
      <c r="AD57" s="231">
        <f t="shared" si="0"/>
        <v>3944131</v>
      </c>
    </row>
    <row r="58" spans="1:30" ht="18" thickBot="1">
      <c r="A58" s="26"/>
      <c r="B58" s="559"/>
      <c r="C58" s="135" t="s">
        <v>237</v>
      </c>
      <c r="D58" s="38">
        <v>1522230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40">
        <v>405983</v>
      </c>
      <c r="Q58" s="127">
        <v>0</v>
      </c>
      <c r="R58" s="39">
        <v>0</v>
      </c>
      <c r="S58" s="39">
        <v>0</v>
      </c>
      <c r="T58" s="39">
        <v>0</v>
      </c>
      <c r="U58" s="39">
        <v>73798</v>
      </c>
      <c r="V58" s="39">
        <v>13077</v>
      </c>
      <c r="W58" s="39">
        <v>0</v>
      </c>
      <c r="X58" s="39">
        <v>44009</v>
      </c>
      <c r="Y58" s="134">
        <v>0</v>
      </c>
      <c r="Z58" s="134">
        <v>0</v>
      </c>
      <c r="AA58" s="134">
        <v>0</v>
      </c>
      <c r="AB58" s="39">
        <v>405161</v>
      </c>
      <c r="AC58" s="40">
        <v>175568</v>
      </c>
      <c r="AD58" s="232">
        <f t="shared" si="0"/>
        <v>2639826</v>
      </c>
    </row>
    <row r="59" spans="1:30" ht="18" thickBot="1">
      <c r="A59" s="26" t="s">
        <v>98</v>
      </c>
      <c r="B59" s="18"/>
      <c r="C59" s="18"/>
      <c r="D59" s="38">
        <v>44410484</v>
      </c>
      <c r="E59" s="39">
        <v>40462194</v>
      </c>
      <c r="F59" s="39">
        <v>20543633</v>
      </c>
      <c r="G59" s="39">
        <v>28262068</v>
      </c>
      <c r="H59" s="39">
        <v>28518050</v>
      </c>
      <c r="I59" s="39">
        <v>45145449</v>
      </c>
      <c r="J59" s="39">
        <v>24193284</v>
      </c>
      <c r="K59" s="39">
        <v>6758518</v>
      </c>
      <c r="L59" s="39">
        <v>11230272</v>
      </c>
      <c r="M59" s="39">
        <v>8749587</v>
      </c>
      <c r="N59" s="39">
        <v>3879477</v>
      </c>
      <c r="O59" s="39">
        <v>15840997</v>
      </c>
      <c r="P59" s="40">
        <v>13026499</v>
      </c>
      <c r="Q59" s="127">
        <v>23453499</v>
      </c>
      <c r="R59" s="39">
        <v>1390996</v>
      </c>
      <c r="S59" s="39">
        <v>4805167</v>
      </c>
      <c r="T59" s="39">
        <v>6635650</v>
      </c>
      <c r="U59" s="39">
        <v>2394277</v>
      </c>
      <c r="V59" s="39">
        <v>2158656</v>
      </c>
      <c r="W59" s="39">
        <v>4957371</v>
      </c>
      <c r="X59" s="39">
        <v>6436639</v>
      </c>
      <c r="Y59" s="134">
        <v>3555948</v>
      </c>
      <c r="Z59" s="134">
        <v>1983790</v>
      </c>
      <c r="AA59" s="134">
        <v>3568013</v>
      </c>
      <c r="AB59" s="39">
        <v>3063747</v>
      </c>
      <c r="AC59" s="40">
        <v>3225646</v>
      </c>
      <c r="AD59" s="232">
        <f t="shared" si="0"/>
        <v>358649911</v>
      </c>
    </row>
    <row r="60" spans="1:30" ht="18" thickBot="1">
      <c r="A60" s="26" t="s">
        <v>99</v>
      </c>
      <c r="B60" s="18"/>
      <c r="C60" s="18"/>
      <c r="D60" s="38">
        <v>45132364</v>
      </c>
      <c r="E60" s="39">
        <v>42634619</v>
      </c>
      <c r="F60" s="39">
        <v>21477342</v>
      </c>
      <c r="G60" s="39">
        <v>29224920</v>
      </c>
      <c r="H60" s="39">
        <v>29304250</v>
      </c>
      <c r="I60" s="39">
        <v>46307367</v>
      </c>
      <c r="J60" s="39">
        <v>24784106</v>
      </c>
      <c r="K60" s="39">
        <v>6910466</v>
      </c>
      <c r="L60" s="39">
        <v>11849145</v>
      </c>
      <c r="M60" s="39">
        <v>8971952</v>
      </c>
      <c r="N60" s="39">
        <v>3910612</v>
      </c>
      <c r="O60" s="39">
        <v>16178297</v>
      </c>
      <c r="P60" s="40">
        <v>13217904</v>
      </c>
      <c r="Q60" s="127">
        <v>23944688</v>
      </c>
      <c r="R60" s="39">
        <v>1394291</v>
      </c>
      <c r="S60" s="39">
        <v>4857879</v>
      </c>
      <c r="T60" s="39">
        <v>6755669</v>
      </c>
      <c r="U60" s="39">
        <v>2413107</v>
      </c>
      <c r="V60" s="39">
        <v>2318894</v>
      </c>
      <c r="W60" s="39">
        <v>5020829</v>
      </c>
      <c r="X60" s="39">
        <v>6708018</v>
      </c>
      <c r="Y60" s="134">
        <v>3666646</v>
      </c>
      <c r="Z60" s="134">
        <v>2001271</v>
      </c>
      <c r="AA60" s="134">
        <v>3617917</v>
      </c>
      <c r="AB60" s="39">
        <v>3071791</v>
      </c>
      <c r="AC60" s="40">
        <v>3265520</v>
      </c>
      <c r="AD60" s="232">
        <f t="shared" si="0"/>
        <v>368939864</v>
      </c>
    </row>
    <row r="61" spans="1:30" ht="18" thickBot="1">
      <c r="A61" s="26" t="s">
        <v>100</v>
      </c>
      <c r="B61" s="18"/>
      <c r="C61" s="18"/>
      <c r="D61" s="38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40">
        <v>0</v>
      </c>
      <c r="Q61" s="127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134">
        <v>0</v>
      </c>
      <c r="Z61" s="134">
        <v>0</v>
      </c>
      <c r="AA61" s="134">
        <v>0</v>
      </c>
      <c r="AB61" s="39">
        <v>0</v>
      </c>
      <c r="AC61" s="40">
        <v>0</v>
      </c>
      <c r="AD61" s="232">
        <f t="shared" si="0"/>
        <v>0</v>
      </c>
    </row>
    <row r="62" spans="1:30" ht="18" thickBot="1">
      <c r="A62" s="26" t="s">
        <v>101</v>
      </c>
      <c r="B62" s="18"/>
      <c r="C62" s="18"/>
      <c r="D62" s="38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40">
        <v>0</v>
      </c>
      <c r="Q62" s="127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134">
        <v>0</v>
      </c>
      <c r="Z62" s="134">
        <v>0</v>
      </c>
      <c r="AA62" s="134">
        <v>0</v>
      </c>
      <c r="AB62" s="39">
        <v>0</v>
      </c>
      <c r="AC62" s="40">
        <v>0</v>
      </c>
      <c r="AD62" s="232">
        <f t="shared" si="0"/>
        <v>0</v>
      </c>
    </row>
  </sheetData>
  <mergeCells count="1">
    <mergeCell ref="B57:B58"/>
  </mergeCells>
  <printOptions horizontalCentered="1"/>
  <pageMargins left="0.7874015748031497" right="0.7874015748031497" top="0.61" bottom="0.2362204724409449" header="0.5118110236220472" footer="0.24"/>
  <pageSetup horizontalDpi="600" verticalDpi="600" orientation="landscape" paperSize="9" scale="48" r:id="rId2"/>
  <colBreaks count="1" manualBreakCount="1">
    <brk id="16" max="6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showGridLines="0" showZeros="0" zoomScale="75" zoomScaleNormal="75" workbookViewId="0" topLeftCell="A1">
      <pane xSplit="3" ySplit="8" topLeftCell="D1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1" width="4.58203125" style="0" customWidth="1"/>
    <col min="2" max="2" width="4.83203125" style="0" customWidth="1"/>
    <col min="3" max="3" width="22.66015625" style="0" customWidth="1"/>
    <col min="4" max="30" width="12.66015625" style="0" customWidth="1"/>
  </cols>
  <sheetData>
    <row r="1" spans="1:30" ht="21">
      <c r="A1" s="120" t="s">
        <v>235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</row>
    <row r="2" spans="1:30" ht="17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ht="18" thickBot="1">
      <c r="A3" s="67" t="s">
        <v>149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47</v>
      </c>
      <c r="Q3" s="68"/>
      <c r="R3" s="68"/>
      <c r="S3" s="67"/>
      <c r="T3" s="67"/>
      <c r="U3" s="67"/>
      <c r="V3" s="67"/>
      <c r="W3" s="67"/>
      <c r="X3" s="68"/>
      <c r="Y3" s="67"/>
      <c r="Z3" s="67"/>
      <c r="AA3" s="67"/>
      <c r="AB3" s="67"/>
      <c r="AC3" s="68"/>
      <c r="AD3" s="68" t="s">
        <v>47</v>
      </c>
    </row>
    <row r="4" spans="1:30" ht="17.25">
      <c r="A4" s="250"/>
      <c r="B4" s="251"/>
      <c r="C4" s="252"/>
      <c r="D4" s="69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1"/>
      <c r="Q4" s="372"/>
      <c r="R4" s="370"/>
      <c r="S4" s="370"/>
      <c r="T4" s="370"/>
      <c r="U4" s="370"/>
      <c r="V4" s="370"/>
      <c r="W4" s="370"/>
      <c r="X4" s="370"/>
      <c r="Y4" s="370"/>
      <c r="Z4" s="370"/>
      <c r="AA4" s="370"/>
      <c r="AB4" s="370"/>
      <c r="AC4" s="390"/>
      <c r="AD4" s="144"/>
    </row>
    <row r="5" spans="1:30" ht="17.25">
      <c r="A5" s="69"/>
      <c r="B5" s="249" t="s">
        <v>48</v>
      </c>
      <c r="C5" s="253"/>
      <c r="D5" s="69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P5" s="339"/>
      <c r="Q5" s="345"/>
      <c r="R5" s="249"/>
      <c r="S5" s="70"/>
      <c r="T5" s="70"/>
      <c r="U5" s="70"/>
      <c r="V5" s="70"/>
      <c r="W5" s="70"/>
      <c r="X5" s="71"/>
      <c r="Y5" s="249"/>
      <c r="Z5" s="70"/>
      <c r="AA5" s="70"/>
      <c r="AB5" s="70"/>
      <c r="AC5" s="391"/>
      <c r="AD5" s="145"/>
    </row>
    <row r="6" spans="1:30" ht="17.25">
      <c r="A6" s="69"/>
      <c r="B6" s="249"/>
      <c r="C6" s="253"/>
      <c r="D6" s="73" t="s">
        <v>391</v>
      </c>
      <c r="E6" s="72" t="s">
        <v>43</v>
      </c>
      <c r="F6" s="72" t="s">
        <v>392</v>
      </c>
      <c r="G6" s="72" t="s">
        <v>393</v>
      </c>
      <c r="H6" s="72" t="s">
        <v>394</v>
      </c>
      <c r="I6" s="72" t="s">
        <v>395</v>
      </c>
      <c r="J6" s="72" t="s">
        <v>396</v>
      </c>
      <c r="K6" s="72" t="s">
        <v>397</v>
      </c>
      <c r="L6" s="72" t="s">
        <v>398</v>
      </c>
      <c r="M6" s="72" t="s">
        <v>399</v>
      </c>
      <c r="N6" s="72" t="s">
        <v>400</v>
      </c>
      <c r="O6" s="74" t="s">
        <v>401</v>
      </c>
      <c r="P6" s="324" t="s">
        <v>402</v>
      </c>
      <c r="Q6" s="346" t="s">
        <v>403</v>
      </c>
      <c r="R6" s="270" t="s">
        <v>45</v>
      </c>
      <c r="S6" s="72" t="s">
        <v>404</v>
      </c>
      <c r="T6" s="72" t="s">
        <v>405</v>
      </c>
      <c r="U6" s="72" t="s">
        <v>406</v>
      </c>
      <c r="V6" s="72" t="s">
        <v>407</v>
      </c>
      <c r="W6" s="72" t="s">
        <v>408</v>
      </c>
      <c r="X6" s="74" t="s">
        <v>409</v>
      </c>
      <c r="Y6" s="344" t="s">
        <v>410</v>
      </c>
      <c r="Z6" s="72" t="s">
        <v>411</v>
      </c>
      <c r="AA6" s="72" t="s">
        <v>412</v>
      </c>
      <c r="AB6" s="72" t="s">
        <v>413</v>
      </c>
      <c r="AC6" s="392" t="s">
        <v>106</v>
      </c>
      <c r="AD6" s="146" t="s">
        <v>40</v>
      </c>
    </row>
    <row r="7" spans="1:30" ht="17.25">
      <c r="A7" s="69"/>
      <c r="B7" s="249" t="s">
        <v>49</v>
      </c>
      <c r="C7" s="253"/>
      <c r="D7" s="69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  <c r="P7" s="339"/>
      <c r="Q7" s="345"/>
      <c r="R7" s="249"/>
      <c r="S7" s="70"/>
      <c r="T7" s="70"/>
      <c r="U7" s="70"/>
      <c r="V7" s="70"/>
      <c r="W7" s="70"/>
      <c r="X7" s="71"/>
      <c r="Y7" s="249"/>
      <c r="Z7" s="70"/>
      <c r="AA7" s="70"/>
      <c r="AB7" s="70"/>
      <c r="AC7" s="391"/>
      <c r="AD7" s="145"/>
    </row>
    <row r="8" spans="1:30" ht="18" thickBot="1">
      <c r="A8" s="75"/>
      <c r="B8" s="67"/>
      <c r="C8" s="254"/>
      <c r="D8" s="76">
        <v>242012</v>
      </c>
      <c r="E8" s="77">
        <v>242021</v>
      </c>
      <c r="F8" s="77">
        <v>242039</v>
      </c>
      <c r="G8" s="77">
        <v>242047</v>
      </c>
      <c r="H8" s="77">
        <v>242055</v>
      </c>
      <c r="I8" s="77">
        <v>242071</v>
      </c>
      <c r="J8" s="77">
        <v>242080</v>
      </c>
      <c r="K8" s="77">
        <v>242098</v>
      </c>
      <c r="L8" s="77">
        <v>242101</v>
      </c>
      <c r="M8" s="77">
        <v>242110</v>
      </c>
      <c r="N8" s="77">
        <v>242128</v>
      </c>
      <c r="O8" s="78">
        <v>242136</v>
      </c>
      <c r="P8" s="340"/>
      <c r="Q8" s="347"/>
      <c r="R8" s="266"/>
      <c r="S8" s="77">
        <v>243035</v>
      </c>
      <c r="T8" s="77">
        <v>243248</v>
      </c>
      <c r="U8" s="77">
        <v>243418</v>
      </c>
      <c r="V8" s="77">
        <v>243434</v>
      </c>
      <c r="W8" s="77">
        <v>243442</v>
      </c>
      <c r="X8" s="78">
        <v>243817</v>
      </c>
      <c r="Y8" s="266">
        <v>243825</v>
      </c>
      <c r="Z8" s="77">
        <v>243841</v>
      </c>
      <c r="AA8" s="77">
        <v>244031</v>
      </c>
      <c r="AB8" s="77">
        <v>244040</v>
      </c>
      <c r="AC8" s="393">
        <v>244414</v>
      </c>
      <c r="AD8" s="147"/>
    </row>
    <row r="9" spans="1:30" ht="27.75" customHeight="1">
      <c r="A9" s="560" t="s">
        <v>249</v>
      </c>
      <c r="B9" s="141" t="s">
        <v>254</v>
      </c>
      <c r="C9" s="255"/>
      <c r="D9" s="80">
        <v>268200</v>
      </c>
      <c r="E9" s="81">
        <v>670000</v>
      </c>
      <c r="F9" s="81">
        <v>324500</v>
      </c>
      <c r="G9" s="81">
        <v>193500</v>
      </c>
      <c r="H9" s="81">
        <v>528600</v>
      </c>
      <c r="I9" s="81">
        <v>250000</v>
      </c>
      <c r="J9" s="81">
        <v>0</v>
      </c>
      <c r="K9" s="81">
        <v>1609000</v>
      </c>
      <c r="L9" s="81">
        <v>0</v>
      </c>
      <c r="M9" s="81">
        <v>670600</v>
      </c>
      <c r="N9" s="81">
        <v>277200</v>
      </c>
      <c r="O9" s="82">
        <v>0</v>
      </c>
      <c r="P9" s="341">
        <v>371000</v>
      </c>
      <c r="Q9" s="348">
        <v>929200</v>
      </c>
      <c r="R9" s="267">
        <v>0</v>
      </c>
      <c r="S9" s="81">
        <v>0</v>
      </c>
      <c r="T9" s="81">
        <v>0</v>
      </c>
      <c r="U9" s="81">
        <v>0</v>
      </c>
      <c r="V9" s="81">
        <v>0</v>
      </c>
      <c r="W9" s="81">
        <v>471500</v>
      </c>
      <c r="X9" s="82">
        <v>10100</v>
      </c>
      <c r="Y9" s="267">
        <v>70000</v>
      </c>
      <c r="Z9" s="81">
        <v>4600</v>
      </c>
      <c r="AA9" s="81">
        <v>267300</v>
      </c>
      <c r="AB9" s="81">
        <v>118700</v>
      </c>
      <c r="AC9" s="394">
        <v>0</v>
      </c>
      <c r="AD9" s="148">
        <f aca="true" t="shared" si="0" ref="AD9:AD37">SUM(D9:AC9)</f>
        <v>7034000</v>
      </c>
    </row>
    <row r="10" spans="1:30" ht="27.75" customHeight="1">
      <c r="A10" s="561"/>
      <c r="B10" s="141" t="s">
        <v>255</v>
      </c>
      <c r="C10" s="255"/>
      <c r="D10" s="80">
        <v>0</v>
      </c>
      <c r="E10" s="81">
        <v>0</v>
      </c>
      <c r="F10" s="81">
        <v>13452</v>
      </c>
      <c r="G10" s="81">
        <v>122015</v>
      </c>
      <c r="H10" s="81">
        <v>33705</v>
      </c>
      <c r="I10" s="81">
        <v>5243</v>
      </c>
      <c r="J10" s="81">
        <v>63150</v>
      </c>
      <c r="K10" s="81">
        <v>0</v>
      </c>
      <c r="L10" s="81">
        <v>0</v>
      </c>
      <c r="M10" s="81">
        <v>0</v>
      </c>
      <c r="N10" s="81">
        <v>4100</v>
      </c>
      <c r="O10" s="82">
        <v>112377</v>
      </c>
      <c r="P10" s="341">
        <v>0</v>
      </c>
      <c r="Q10" s="348">
        <v>164164</v>
      </c>
      <c r="R10" s="267">
        <v>0</v>
      </c>
      <c r="S10" s="81">
        <v>0</v>
      </c>
      <c r="T10" s="81">
        <v>7805</v>
      </c>
      <c r="U10" s="81">
        <v>0</v>
      </c>
      <c r="V10" s="81">
        <v>0</v>
      </c>
      <c r="W10" s="81">
        <v>0</v>
      </c>
      <c r="X10" s="82">
        <v>32056</v>
      </c>
      <c r="Y10" s="267">
        <v>0</v>
      </c>
      <c r="Z10" s="81">
        <v>0</v>
      </c>
      <c r="AA10" s="81">
        <v>0</v>
      </c>
      <c r="AB10" s="81">
        <v>43398</v>
      </c>
      <c r="AC10" s="394">
        <v>0</v>
      </c>
      <c r="AD10" s="148">
        <f t="shared" si="0"/>
        <v>601465</v>
      </c>
    </row>
    <row r="11" spans="1:30" ht="27.75" customHeight="1">
      <c r="A11" s="561"/>
      <c r="B11" s="141" t="s">
        <v>256</v>
      </c>
      <c r="C11" s="255"/>
      <c r="D11" s="80">
        <v>4972</v>
      </c>
      <c r="E11" s="81">
        <v>13406</v>
      </c>
      <c r="F11" s="81">
        <v>5624</v>
      </c>
      <c r="G11" s="81">
        <v>11723</v>
      </c>
      <c r="H11" s="81">
        <v>13076</v>
      </c>
      <c r="I11" s="81">
        <v>13488</v>
      </c>
      <c r="J11" s="81">
        <v>900</v>
      </c>
      <c r="K11" s="81">
        <v>1239</v>
      </c>
      <c r="L11" s="81">
        <v>14366</v>
      </c>
      <c r="M11" s="81">
        <v>1224</v>
      </c>
      <c r="N11" s="81">
        <v>2697</v>
      </c>
      <c r="O11" s="82">
        <v>0</v>
      </c>
      <c r="P11" s="341">
        <v>2650</v>
      </c>
      <c r="Q11" s="348">
        <v>57926</v>
      </c>
      <c r="R11" s="267">
        <v>0</v>
      </c>
      <c r="S11" s="81">
        <v>0</v>
      </c>
      <c r="T11" s="81">
        <v>6911</v>
      </c>
      <c r="U11" s="81">
        <v>0</v>
      </c>
      <c r="V11" s="81">
        <v>0</v>
      </c>
      <c r="W11" s="81">
        <v>0</v>
      </c>
      <c r="X11" s="82">
        <v>0</v>
      </c>
      <c r="Y11" s="267">
        <v>294</v>
      </c>
      <c r="Z11" s="81">
        <v>0</v>
      </c>
      <c r="AA11" s="81">
        <v>4000</v>
      </c>
      <c r="AB11" s="81">
        <v>0</v>
      </c>
      <c r="AC11" s="394">
        <v>0</v>
      </c>
      <c r="AD11" s="148">
        <f t="shared" si="0"/>
        <v>154496</v>
      </c>
    </row>
    <row r="12" spans="1:30" ht="27.75" customHeight="1">
      <c r="A12" s="561"/>
      <c r="B12" s="141" t="s">
        <v>257</v>
      </c>
      <c r="C12" s="255"/>
      <c r="D12" s="8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2">
        <v>0</v>
      </c>
      <c r="P12" s="341">
        <v>0</v>
      </c>
      <c r="Q12" s="348">
        <v>0</v>
      </c>
      <c r="R12" s="267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  <c r="X12" s="82">
        <v>0</v>
      </c>
      <c r="Y12" s="267">
        <v>0</v>
      </c>
      <c r="Z12" s="81">
        <v>0</v>
      </c>
      <c r="AA12" s="81">
        <v>0</v>
      </c>
      <c r="AB12" s="81">
        <v>0</v>
      </c>
      <c r="AC12" s="394">
        <v>0</v>
      </c>
      <c r="AD12" s="148">
        <f t="shared" si="0"/>
        <v>0</v>
      </c>
    </row>
    <row r="13" spans="1:30" ht="27.75" customHeight="1">
      <c r="A13" s="561"/>
      <c r="B13" s="141" t="s">
        <v>258</v>
      </c>
      <c r="C13" s="255"/>
      <c r="D13" s="80">
        <v>33301</v>
      </c>
      <c r="E13" s="81">
        <v>3322</v>
      </c>
      <c r="F13" s="81">
        <v>1377</v>
      </c>
      <c r="G13" s="81">
        <v>0</v>
      </c>
      <c r="H13" s="81">
        <v>0</v>
      </c>
      <c r="I13" s="81">
        <v>0</v>
      </c>
      <c r="J13" s="81">
        <v>0</v>
      </c>
      <c r="K13" s="81">
        <v>19420</v>
      </c>
      <c r="L13" s="81">
        <v>0</v>
      </c>
      <c r="M13" s="81">
        <v>28654</v>
      </c>
      <c r="N13" s="81">
        <v>125306</v>
      </c>
      <c r="O13" s="82">
        <v>0</v>
      </c>
      <c r="P13" s="341">
        <v>0</v>
      </c>
      <c r="Q13" s="348">
        <v>0</v>
      </c>
      <c r="R13" s="267">
        <v>0</v>
      </c>
      <c r="S13" s="81">
        <v>0</v>
      </c>
      <c r="T13" s="81">
        <v>0</v>
      </c>
      <c r="U13" s="81">
        <v>0</v>
      </c>
      <c r="V13" s="81">
        <v>92200</v>
      </c>
      <c r="W13" s="81">
        <v>55646</v>
      </c>
      <c r="X13" s="82">
        <v>7320</v>
      </c>
      <c r="Y13" s="267">
        <v>0</v>
      </c>
      <c r="Z13" s="81">
        <v>0</v>
      </c>
      <c r="AA13" s="81">
        <v>6573</v>
      </c>
      <c r="AB13" s="81">
        <v>0</v>
      </c>
      <c r="AC13" s="394">
        <v>0</v>
      </c>
      <c r="AD13" s="148">
        <f t="shared" si="0"/>
        <v>373119</v>
      </c>
    </row>
    <row r="14" spans="1:30" ht="27.75" customHeight="1">
      <c r="A14" s="561"/>
      <c r="B14" s="141" t="s">
        <v>259</v>
      </c>
      <c r="C14" s="255"/>
      <c r="D14" s="80">
        <v>482</v>
      </c>
      <c r="E14" s="81">
        <v>0</v>
      </c>
      <c r="F14" s="81">
        <v>0</v>
      </c>
      <c r="G14" s="81">
        <v>0</v>
      </c>
      <c r="H14" s="81">
        <v>0</v>
      </c>
      <c r="I14" s="81">
        <v>600</v>
      </c>
      <c r="J14" s="81">
        <v>0</v>
      </c>
      <c r="K14" s="81">
        <v>0</v>
      </c>
      <c r="L14" s="81">
        <v>564</v>
      </c>
      <c r="M14" s="81">
        <v>133</v>
      </c>
      <c r="N14" s="81">
        <v>197</v>
      </c>
      <c r="O14" s="82">
        <v>0</v>
      </c>
      <c r="P14" s="341">
        <v>1324</v>
      </c>
      <c r="Q14" s="348">
        <v>0</v>
      </c>
      <c r="R14" s="267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  <c r="X14" s="82">
        <v>0</v>
      </c>
      <c r="Y14" s="267">
        <v>0</v>
      </c>
      <c r="Z14" s="81">
        <v>0</v>
      </c>
      <c r="AA14" s="81">
        <v>0</v>
      </c>
      <c r="AB14" s="81">
        <v>0</v>
      </c>
      <c r="AC14" s="394">
        <v>0</v>
      </c>
      <c r="AD14" s="148">
        <f t="shared" si="0"/>
        <v>3300</v>
      </c>
    </row>
    <row r="15" spans="1:30" ht="27.75" customHeight="1">
      <c r="A15" s="561"/>
      <c r="B15" s="141" t="s">
        <v>260</v>
      </c>
      <c r="C15" s="255"/>
      <c r="D15" s="80">
        <v>0</v>
      </c>
      <c r="E15" s="81">
        <v>0</v>
      </c>
      <c r="F15" s="81">
        <v>0</v>
      </c>
      <c r="G15" s="81">
        <v>89896</v>
      </c>
      <c r="H15" s="81">
        <v>9295</v>
      </c>
      <c r="I15" s="81">
        <v>0</v>
      </c>
      <c r="J15" s="81">
        <v>0</v>
      </c>
      <c r="K15" s="81">
        <v>22711</v>
      </c>
      <c r="L15" s="81">
        <v>0</v>
      </c>
      <c r="M15" s="81">
        <v>29388</v>
      </c>
      <c r="N15" s="81">
        <v>29250</v>
      </c>
      <c r="O15" s="82">
        <v>0</v>
      </c>
      <c r="P15" s="341">
        <v>121517</v>
      </c>
      <c r="Q15" s="348">
        <v>122361</v>
      </c>
      <c r="R15" s="267">
        <v>0</v>
      </c>
      <c r="S15" s="81">
        <v>0</v>
      </c>
      <c r="T15" s="81">
        <v>0</v>
      </c>
      <c r="U15" s="81">
        <v>0</v>
      </c>
      <c r="V15" s="81">
        <v>0</v>
      </c>
      <c r="W15" s="81">
        <v>0</v>
      </c>
      <c r="X15" s="82">
        <v>0</v>
      </c>
      <c r="Y15" s="267">
        <v>0</v>
      </c>
      <c r="Z15" s="81">
        <v>0</v>
      </c>
      <c r="AA15" s="81">
        <v>650</v>
      </c>
      <c r="AB15" s="81">
        <v>0</v>
      </c>
      <c r="AC15" s="394">
        <v>0</v>
      </c>
      <c r="AD15" s="148">
        <f t="shared" si="0"/>
        <v>425068</v>
      </c>
    </row>
    <row r="16" spans="1:30" ht="27.75" customHeight="1">
      <c r="A16" s="561"/>
      <c r="B16" s="141" t="s">
        <v>261</v>
      </c>
      <c r="C16" s="255"/>
      <c r="D16" s="80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82">
        <v>0</v>
      </c>
      <c r="P16" s="341">
        <v>0</v>
      </c>
      <c r="Q16" s="348">
        <v>0</v>
      </c>
      <c r="R16" s="267">
        <v>0</v>
      </c>
      <c r="S16" s="81">
        <v>0</v>
      </c>
      <c r="T16" s="81">
        <v>0</v>
      </c>
      <c r="U16" s="81">
        <v>0</v>
      </c>
      <c r="V16" s="81">
        <v>0</v>
      </c>
      <c r="W16" s="81">
        <v>0</v>
      </c>
      <c r="X16" s="82">
        <v>0</v>
      </c>
      <c r="Y16" s="267">
        <v>0</v>
      </c>
      <c r="Z16" s="81">
        <v>0</v>
      </c>
      <c r="AA16" s="81">
        <v>0</v>
      </c>
      <c r="AB16" s="81">
        <v>0</v>
      </c>
      <c r="AC16" s="394">
        <v>0</v>
      </c>
      <c r="AD16" s="148">
        <f t="shared" si="0"/>
        <v>0</v>
      </c>
    </row>
    <row r="17" spans="1:30" ht="27.75" customHeight="1">
      <c r="A17" s="561"/>
      <c r="B17" s="141" t="s">
        <v>262</v>
      </c>
      <c r="C17" s="255"/>
      <c r="D17" s="80">
        <v>106450</v>
      </c>
      <c r="E17" s="81">
        <v>145927</v>
      </c>
      <c r="F17" s="81">
        <v>114287</v>
      </c>
      <c r="G17" s="81">
        <v>13864</v>
      </c>
      <c r="H17" s="81">
        <v>237196</v>
      </c>
      <c r="I17" s="81">
        <v>538368</v>
      </c>
      <c r="J17" s="81">
        <v>12779</v>
      </c>
      <c r="K17" s="81">
        <v>0</v>
      </c>
      <c r="L17" s="81">
        <v>217181</v>
      </c>
      <c r="M17" s="81">
        <v>26244</v>
      </c>
      <c r="N17" s="81">
        <v>0</v>
      </c>
      <c r="O17" s="82">
        <v>10996</v>
      </c>
      <c r="P17" s="341">
        <v>0</v>
      </c>
      <c r="Q17" s="348">
        <v>158934</v>
      </c>
      <c r="R17" s="267">
        <v>4137</v>
      </c>
      <c r="S17" s="81">
        <v>5100</v>
      </c>
      <c r="T17" s="81">
        <v>0</v>
      </c>
      <c r="U17" s="81">
        <v>196</v>
      </c>
      <c r="V17" s="81">
        <v>1737</v>
      </c>
      <c r="W17" s="81">
        <v>45725</v>
      </c>
      <c r="X17" s="82">
        <v>28583</v>
      </c>
      <c r="Y17" s="267">
        <v>96629</v>
      </c>
      <c r="Z17" s="81">
        <v>903</v>
      </c>
      <c r="AA17" s="81">
        <v>0</v>
      </c>
      <c r="AB17" s="81">
        <v>0</v>
      </c>
      <c r="AC17" s="394">
        <v>0</v>
      </c>
      <c r="AD17" s="148">
        <f t="shared" si="0"/>
        <v>1765236</v>
      </c>
    </row>
    <row r="18" spans="1:30" ht="27.75" customHeight="1">
      <c r="A18" s="561"/>
      <c r="B18" s="141" t="s">
        <v>263</v>
      </c>
      <c r="C18" s="255"/>
      <c r="D18" s="80">
        <v>82622</v>
      </c>
      <c r="E18" s="81">
        <v>386</v>
      </c>
      <c r="F18" s="81">
        <v>0</v>
      </c>
      <c r="G18" s="81">
        <v>0</v>
      </c>
      <c r="H18" s="81">
        <v>111610</v>
      </c>
      <c r="I18" s="81">
        <v>0</v>
      </c>
      <c r="J18" s="81">
        <v>179709</v>
      </c>
      <c r="K18" s="81">
        <v>3885</v>
      </c>
      <c r="L18" s="81">
        <v>0</v>
      </c>
      <c r="M18" s="81">
        <v>0</v>
      </c>
      <c r="N18" s="81">
        <v>0</v>
      </c>
      <c r="O18" s="82">
        <v>48888</v>
      </c>
      <c r="P18" s="341">
        <v>26176</v>
      </c>
      <c r="Q18" s="348">
        <v>0</v>
      </c>
      <c r="R18" s="267">
        <v>0</v>
      </c>
      <c r="S18" s="81">
        <v>0</v>
      </c>
      <c r="T18" s="81">
        <v>33978</v>
      </c>
      <c r="U18" s="81">
        <v>0</v>
      </c>
      <c r="V18" s="81">
        <v>23678</v>
      </c>
      <c r="W18" s="81">
        <v>0</v>
      </c>
      <c r="X18" s="82">
        <v>0</v>
      </c>
      <c r="Y18" s="267">
        <v>0</v>
      </c>
      <c r="Z18" s="81">
        <v>0</v>
      </c>
      <c r="AA18" s="81">
        <v>920</v>
      </c>
      <c r="AB18" s="81">
        <v>4108</v>
      </c>
      <c r="AC18" s="394">
        <v>0</v>
      </c>
      <c r="AD18" s="148">
        <f t="shared" si="0"/>
        <v>515960</v>
      </c>
    </row>
    <row r="19" spans="1:30" ht="39.75" customHeight="1">
      <c r="A19" s="561"/>
      <c r="B19" s="143" t="s">
        <v>253</v>
      </c>
      <c r="C19" s="256" t="s">
        <v>264</v>
      </c>
      <c r="D19" s="80">
        <v>0</v>
      </c>
      <c r="E19" s="81">
        <v>0</v>
      </c>
      <c r="F19" s="81">
        <v>16996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>
        <v>0</v>
      </c>
      <c r="M19" s="81">
        <v>0</v>
      </c>
      <c r="N19" s="81">
        <v>0</v>
      </c>
      <c r="O19" s="82">
        <v>0</v>
      </c>
      <c r="P19" s="341">
        <v>0</v>
      </c>
      <c r="Q19" s="348">
        <v>0</v>
      </c>
      <c r="R19" s="267">
        <v>0</v>
      </c>
      <c r="S19" s="81">
        <v>0</v>
      </c>
      <c r="T19" s="81">
        <v>0</v>
      </c>
      <c r="U19" s="81">
        <v>0</v>
      </c>
      <c r="V19" s="81">
        <v>0</v>
      </c>
      <c r="W19" s="81">
        <v>0</v>
      </c>
      <c r="X19" s="82">
        <v>0</v>
      </c>
      <c r="Y19" s="267">
        <v>0</v>
      </c>
      <c r="Z19" s="81">
        <v>0</v>
      </c>
      <c r="AA19" s="81">
        <v>0</v>
      </c>
      <c r="AB19" s="81">
        <v>0</v>
      </c>
      <c r="AC19" s="394">
        <v>0</v>
      </c>
      <c r="AD19" s="148">
        <f t="shared" si="0"/>
        <v>16996</v>
      </c>
    </row>
    <row r="20" spans="1:30" ht="27.75" customHeight="1">
      <c r="A20" s="562"/>
      <c r="B20" s="83" t="s">
        <v>150</v>
      </c>
      <c r="C20" s="257"/>
      <c r="D20" s="84">
        <v>496027</v>
      </c>
      <c r="E20" s="85">
        <v>833041</v>
      </c>
      <c r="F20" s="85">
        <v>442244</v>
      </c>
      <c r="G20" s="85">
        <v>430998</v>
      </c>
      <c r="H20" s="85">
        <v>933482</v>
      </c>
      <c r="I20" s="85">
        <v>807699</v>
      </c>
      <c r="J20" s="85">
        <v>256538</v>
      </c>
      <c r="K20" s="85">
        <v>1654255</v>
      </c>
      <c r="L20" s="85">
        <v>232111</v>
      </c>
      <c r="M20" s="85">
        <v>756243</v>
      </c>
      <c r="N20" s="85">
        <v>438750</v>
      </c>
      <c r="O20" s="86">
        <v>172261</v>
      </c>
      <c r="P20" s="342">
        <v>522667</v>
      </c>
      <c r="Q20" s="349">
        <v>1432585</v>
      </c>
      <c r="R20" s="268">
        <v>4137</v>
      </c>
      <c r="S20" s="85">
        <v>5100</v>
      </c>
      <c r="T20" s="85">
        <v>48694</v>
      </c>
      <c r="U20" s="85">
        <v>196</v>
      </c>
      <c r="V20" s="85">
        <v>117615</v>
      </c>
      <c r="W20" s="85">
        <v>572871</v>
      </c>
      <c r="X20" s="86">
        <v>78059</v>
      </c>
      <c r="Y20" s="268">
        <v>166923</v>
      </c>
      <c r="Z20" s="85">
        <v>5503</v>
      </c>
      <c r="AA20" s="85">
        <v>279443</v>
      </c>
      <c r="AB20" s="85">
        <v>166206</v>
      </c>
      <c r="AC20" s="395">
        <v>0</v>
      </c>
      <c r="AD20" s="149">
        <f t="shared" si="0"/>
        <v>10853648</v>
      </c>
    </row>
    <row r="21" spans="1:30" ht="27.75" customHeight="1">
      <c r="A21" s="563" t="s">
        <v>250</v>
      </c>
      <c r="B21" s="70" t="s">
        <v>151</v>
      </c>
      <c r="C21" s="255"/>
      <c r="D21" s="80">
        <v>498615</v>
      </c>
      <c r="E21" s="81">
        <v>1414373</v>
      </c>
      <c r="F21" s="81">
        <v>937866</v>
      </c>
      <c r="G21" s="81">
        <v>966418</v>
      </c>
      <c r="H21" s="81">
        <v>652218</v>
      </c>
      <c r="I21" s="81">
        <v>1323889</v>
      </c>
      <c r="J21" s="81">
        <v>579574</v>
      </c>
      <c r="K21" s="81">
        <v>1388480</v>
      </c>
      <c r="L21" s="81">
        <v>473502</v>
      </c>
      <c r="M21" s="81">
        <v>161363</v>
      </c>
      <c r="N21" s="81">
        <v>400116</v>
      </c>
      <c r="O21" s="82">
        <v>86539</v>
      </c>
      <c r="P21" s="341">
        <v>498692</v>
      </c>
      <c r="Q21" s="348">
        <v>874968</v>
      </c>
      <c r="R21" s="267">
        <v>12865</v>
      </c>
      <c r="S21" s="81">
        <v>57110</v>
      </c>
      <c r="T21" s="81">
        <v>67901</v>
      </c>
      <c r="U21" s="81">
        <v>5609</v>
      </c>
      <c r="V21" s="81">
        <v>205204</v>
      </c>
      <c r="W21" s="81">
        <v>46652</v>
      </c>
      <c r="X21" s="82">
        <v>77111</v>
      </c>
      <c r="Y21" s="267">
        <v>241389</v>
      </c>
      <c r="Z21" s="81">
        <v>42398</v>
      </c>
      <c r="AA21" s="81">
        <v>83486</v>
      </c>
      <c r="AB21" s="81">
        <v>10908</v>
      </c>
      <c r="AC21" s="394">
        <v>42460</v>
      </c>
      <c r="AD21" s="148">
        <f t="shared" si="0"/>
        <v>11149706</v>
      </c>
    </row>
    <row r="22" spans="1:30" ht="27.75" customHeight="1">
      <c r="A22" s="564"/>
      <c r="B22" s="79" t="s">
        <v>152</v>
      </c>
      <c r="C22" s="255" t="s">
        <v>153</v>
      </c>
      <c r="D22" s="80">
        <v>108931</v>
      </c>
      <c r="E22" s="81">
        <v>143613</v>
      </c>
      <c r="F22" s="81">
        <v>56886</v>
      </c>
      <c r="G22" s="81">
        <v>75038</v>
      </c>
      <c r="H22" s="81">
        <v>47579</v>
      </c>
      <c r="I22" s="81">
        <v>136767</v>
      </c>
      <c r="J22" s="81">
        <v>51344</v>
      </c>
      <c r="K22" s="81">
        <v>0</v>
      </c>
      <c r="L22" s="81">
        <v>9840</v>
      </c>
      <c r="M22" s="81">
        <v>2931</v>
      </c>
      <c r="N22" s="81">
        <v>18332</v>
      </c>
      <c r="O22" s="82">
        <v>0</v>
      </c>
      <c r="P22" s="341">
        <v>0</v>
      </c>
      <c r="Q22" s="348">
        <v>15600</v>
      </c>
      <c r="R22" s="267">
        <v>0</v>
      </c>
      <c r="S22" s="81">
        <v>0</v>
      </c>
      <c r="T22" s="81">
        <v>0</v>
      </c>
      <c r="U22" s="81">
        <v>0</v>
      </c>
      <c r="V22" s="81">
        <v>0</v>
      </c>
      <c r="W22" s="81">
        <v>0</v>
      </c>
      <c r="X22" s="82">
        <v>7320</v>
      </c>
      <c r="Y22" s="267">
        <v>0</v>
      </c>
      <c r="Z22" s="81">
        <v>0</v>
      </c>
      <c r="AA22" s="81">
        <v>10274</v>
      </c>
      <c r="AB22" s="81">
        <v>0</v>
      </c>
      <c r="AC22" s="394">
        <v>0</v>
      </c>
      <c r="AD22" s="148">
        <f t="shared" si="0"/>
        <v>684455</v>
      </c>
    </row>
    <row r="23" spans="1:30" ht="27.75" customHeight="1">
      <c r="A23" s="564"/>
      <c r="B23" s="79" t="s">
        <v>154</v>
      </c>
      <c r="C23" s="255"/>
      <c r="D23" s="80">
        <v>1751350</v>
      </c>
      <c r="E23" s="81">
        <v>2384695</v>
      </c>
      <c r="F23" s="81">
        <v>1091871</v>
      </c>
      <c r="G23" s="81">
        <v>1762534</v>
      </c>
      <c r="H23" s="81">
        <v>1159397</v>
      </c>
      <c r="I23" s="81">
        <v>798921</v>
      </c>
      <c r="J23" s="81">
        <v>640813</v>
      </c>
      <c r="K23" s="81">
        <v>497965</v>
      </c>
      <c r="L23" s="81">
        <v>150919</v>
      </c>
      <c r="M23" s="81">
        <v>1043557</v>
      </c>
      <c r="N23" s="81">
        <v>140274</v>
      </c>
      <c r="O23" s="82">
        <v>434462</v>
      </c>
      <c r="P23" s="341">
        <v>600653</v>
      </c>
      <c r="Q23" s="348">
        <v>1119660</v>
      </c>
      <c r="R23" s="267">
        <v>5316</v>
      </c>
      <c r="S23" s="81">
        <v>25643</v>
      </c>
      <c r="T23" s="81">
        <v>75049</v>
      </c>
      <c r="U23" s="81">
        <v>52204</v>
      </c>
      <c r="V23" s="81">
        <v>15190</v>
      </c>
      <c r="W23" s="81">
        <v>627180</v>
      </c>
      <c r="X23" s="82">
        <v>97066</v>
      </c>
      <c r="Y23" s="267">
        <v>33147</v>
      </c>
      <c r="Z23" s="81">
        <v>53454</v>
      </c>
      <c r="AA23" s="81">
        <v>405889</v>
      </c>
      <c r="AB23" s="81">
        <v>213485</v>
      </c>
      <c r="AC23" s="394">
        <v>106279</v>
      </c>
      <c r="AD23" s="148">
        <f t="shared" si="0"/>
        <v>15286973</v>
      </c>
    </row>
    <row r="24" spans="1:30" ht="27.75" customHeight="1">
      <c r="A24" s="564"/>
      <c r="B24" s="79" t="s">
        <v>152</v>
      </c>
      <c r="C24" s="258" t="s">
        <v>383</v>
      </c>
      <c r="D24" s="80">
        <v>1751350</v>
      </c>
      <c r="E24" s="81">
        <v>2384695</v>
      </c>
      <c r="F24" s="81">
        <v>1091871</v>
      </c>
      <c r="G24" s="81">
        <v>1762534</v>
      </c>
      <c r="H24" s="81">
        <v>661797</v>
      </c>
      <c r="I24" s="81">
        <v>790851</v>
      </c>
      <c r="J24" s="81">
        <v>640813</v>
      </c>
      <c r="K24" s="81">
        <v>164965</v>
      </c>
      <c r="L24" s="81">
        <v>150919</v>
      </c>
      <c r="M24" s="81">
        <v>402957</v>
      </c>
      <c r="N24" s="81">
        <v>62974</v>
      </c>
      <c r="O24" s="82">
        <v>434462</v>
      </c>
      <c r="P24" s="341">
        <v>229653</v>
      </c>
      <c r="Q24" s="348">
        <v>537260</v>
      </c>
      <c r="R24" s="267">
        <v>5316</v>
      </c>
      <c r="S24" s="81">
        <v>25643</v>
      </c>
      <c r="T24" s="81">
        <v>75049</v>
      </c>
      <c r="U24" s="81">
        <v>52204</v>
      </c>
      <c r="V24" s="81">
        <v>15190</v>
      </c>
      <c r="W24" s="81">
        <v>155680</v>
      </c>
      <c r="X24" s="82">
        <v>97066</v>
      </c>
      <c r="Y24" s="267">
        <v>33147</v>
      </c>
      <c r="Z24" s="81">
        <v>48854</v>
      </c>
      <c r="AA24" s="81">
        <v>140889</v>
      </c>
      <c r="AB24" s="81">
        <v>94785</v>
      </c>
      <c r="AC24" s="394">
        <v>106279</v>
      </c>
      <c r="AD24" s="148">
        <f t="shared" si="0"/>
        <v>11917203</v>
      </c>
    </row>
    <row r="25" spans="1:30" ht="39.75" customHeight="1">
      <c r="A25" s="564"/>
      <c r="B25" s="570" t="s">
        <v>239</v>
      </c>
      <c r="C25" s="571"/>
      <c r="D25" s="137">
        <v>0</v>
      </c>
      <c r="E25" s="138">
        <v>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9">
        <v>0</v>
      </c>
      <c r="P25" s="343">
        <v>0</v>
      </c>
      <c r="Q25" s="350">
        <v>0</v>
      </c>
      <c r="R25" s="269">
        <v>0</v>
      </c>
      <c r="S25" s="138">
        <v>0</v>
      </c>
      <c r="T25" s="138">
        <v>0</v>
      </c>
      <c r="U25" s="138">
        <v>0</v>
      </c>
      <c r="V25" s="138">
        <v>0</v>
      </c>
      <c r="W25" s="138">
        <v>0</v>
      </c>
      <c r="X25" s="139">
        <v>0</v>
      </c>
      <c r="Y25" s="269">
        <v>0</v>
      </c>
      <c r="Z25" s="138">
        <v>0</v>
      </c>
      <c r="AA25" s="138">
        <v>0</v>
      </c>
      <c r="AB25" s="138">
        <v>0</v>
      </c>
      <c r="AC25" s="396">
        <v>0</v>
      </c>
      <c r="AD25" s="150">
        <f t="shared" si="0"/>
        <v>0</v>
      </c>
    </row>
    <row r="26" spans="1:30" ht="27.75" customHeight="1">
      <c r="A26" s="564"/>
      <c r="B26" s="140" t="s">
        <v>155</v>
      </c>
      <c r="C26" s="259"/>
      <c r="D26" s="137">
        <v>0</v>
      </c>
      <c r="E26" s="138">
        <v>0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9">
        <v>0</v>
      </c>
      <c r="P26" s="343">
        <v>0</v>
      </c>
      <c r="Q26" s="350">
        <v>0</v>
      </c>
      <c r="R26" s="269">
        <v>0</v>
      </c>
      <c r="S26" s="138">
        <v>0</v>
      </c>
      <c r="T26" s="138">
        <v>0</v>
      </c>
      <c r="U26" s="138">
        <v>0</v>
      </c>
      <c r="V26" s="138">
        <v>0</v>
      </c>
      <c r="W26" s="138">
        <v>0</v>
      </c>
      <c r="X26" s="139">
        <v>0</v>
      </c>
      <c r="Y26" s="269">
        <v>0</v>
      </c>
      <c r="Z26" s="138">
        <v>0</v>
      </c>
      <c r="AA26" s="138">
        <v>0</v>
      </c>
      <c r="AB26" s="138">
        <v>0</v>
      </c>
      <c r="AC26" s="396">
        <v>0</v>
      </c>
      <c r="AD26" s="150">
        <f t="shared" si="0"/>
        <v>0</v>
      </c>
    </row>
    <row r="27" spans="1:30" ht="27.75" customHeight="1">
      <c r="A27" s="564"/>
      <c r="B27" s="79" t="s">
        <v>156</v>
      </c>
      <c r="C27" s="255"/>
      <c r="D27" s="80">
        <v>44559</v>
      </c>
      <c r="E27" s="81">
        <v>84998</v>
      </c>
      <c r="F27" s="81">
        <v>0</v>
      </c>
      <c r="G27" s="81">
        <v>0</v>
      </c>
      <c r="H27" s="81">
        <v>0</v>
      </c>
      <c r="I27" s="81">
        <v>0</v>
      </c>
      <c r="J27" s="81">
        <v>88177</v>
      </c>
      <c r="K27" s="81">
        <v>0</v>
      </c>
      <c r="L27" s="81">
        <v>0</v>
      </c>
      <c r="M27" s="81">
        <v>0</v>
      </c>
      <c r="N27" s="81">
        <v>0</v>
      </c>
      <c r="O27" s="82">
        <v>0</v>
      </c>
      <c r="P27" s="341">
        <v>0</v>
      </c>
      <c r="Q27" s="348">
        <v>0</v>
      </c>
      <c r="R27" s="267">
        <v>0</v>
      </c>
      <c r="S27" s="81">
        <v>0</v>
      </c>
      <c r="T27" s="81">
        <v>0</v>
      </c>
      <c r="U27" s="81">
        <v>0</v>
      </c>
      <c r="V27" s="81">
        <v>0</v>
      </c>
      <c r="W27" s="81">
        <v>277</v>
      </c>
      <c r="X27" s="82">
        <v>0</v>
      </c>
      <c r="Y27" s="267">
        <v>250</v>
      </c>
      <c r="Z27" s="81">
        <v>0</v>
      </c>
      <c r="AA27" s="81">
        <v>0</v>
      </c>
      <c r="AB27" s="81">
        <v>1454</v>
      </c>
      <c r="AC27" s="394">
        <v>0</v>
      </c>
      <c r="AD27" s="148">
        <f t="shared" si="0"/>
        <v>219715</v>
      </c>
    </row>
    <row r="28" spans="1:30" ht="27.75" customHeight="1">
      <c r="A28" s="565"/>
      <c r="B28" s="83" t="s">
        <v>157</v>
      </c>
      <c r="C28" s="257"/>
      <c r="D28" s="84">
        <v>2294524</v>
      </c>
      <c r="E28" s="85">
        <v>3884066</v>
      </c>
      <c r="F28" s="85">
        <v>2029737</v>
      </c>
      <c r="G28" s="85">
        <v>2728952</v>
      </c>
      <c r="H28" s="85">
        <v>1811615</v>
      </c>
      <c r="I28" s="85">
        <v>2122810</v>
      </c>
      <c r="J28" s="85">
        <v>1308564</v>
      </c>
      <c r="K28" s="85">
        <v>1886445</v>
      </c>
      <c r="L28" s="85">
        <v>624421</v>
      </c>
      <c r="M28" s="85">
        <v>1204920</v>
      </c>
      <c r="N28" s="85">
        <v>540390</v>
      </c>
      <c r="O28" s="86">
        <v>521001</v>
      </c>
      <c r="P28" s="342">
        <v>1099345</v>
      </c>
      <c r="Q28" s="349">
        <v>1994628</v>
      </c>
      <c r="R28" s="268">
        <v>18181</v>
      </c>
      <c r="S28" s="85">
        <v>82753</v>
      </c>
      <c r="T28" s="85">
        <v>142950</v>
      </c>
      <c r="U28" s="85">
        <v>57813</v>
      </c>
      <c r="V28" s="85">
        <v>220394</v>
      </c>
      <c r="W28" s="85">
        <v>674109</v>
      </c>
      <c r="X28" s="86">
        <v>174177</v>
      </c>
      <c r="Y28" s="268">
        <v>274786</v>
      </c>
      <c r="Z28" s="85">
        <v>95852</v>
      </c>
      <c r="AA28" s="85">
        <v>489375</v>
      </c>
      <c r="AB28" s="85">
        <v>225847</v>
      </c>
      <c r="AC28" s="395">
        <v>148739</v>
      </c>
      <c r="AD28" s="149">
        <f t="shared" si="0"/>
        <v>26656394</v>
      </c>
    </row>
    <row r="29" spans="1:30" ht="27.75" customHeight="1">
      <c r="A29" s="566" t="s">
        <v>251</v>
      </c>
      <c r="B29" s="567"/>
      <c r="C29" s="142" t="s">
        <v>252</v>
      </c>
      <c r="D29" s="84">
        <v>1798497</v>
      </c>
      <c r="E29" s="85">
        <v>3051025</v>
      </c>
      <c r="F29" s="85">
        <v>1587493</v>
      </c>
      <c r="G29" s="85">
        <v>2297954</v>
      </c>
      <c r="H29" s="85">
        <v>878133</v>
      </c>
      <c r="I29" s="85">
        <v>1315111</v>
      </c>
      <c r="J29" s="85">
        <v>1052026</v>
      </c>
      <c r="K29" s="85">
        <v>232190</v>
      </c>
      <c r="L29" s="85">
        <v>392310</v>
      </c>
      <c r="M29" s="85">
        <v>448677</v>
      </c>
      <c r="N29" s="85">
        <v>101640</v>
      </c>
      <c r="O29" s="86">
        <v>348740</v>
      </c>
      <c r="P29" s="342">
        <v>576678</v>
      </c>
      <c r="Q29" s="349">
        <v>562043</v>
      </c>
      <c r="R29" s="268">
        <v>14044</v>
      </c>
      <c r="S29" s="85">
        <v>77653</v>
      </c>
      <c r="T29" s="85">
        <v>94256</v>
      </c>
      <c r="U29" s="85">
        <v>57617</v>
      </c>
      <c r="V29" s="85">
        <v>102779</v>
      </c>
      <c r="W29" s="85">
        <v>101238</v>
      </c>
      <c r="X29" s="86">
        <v>96118</v>
      </c>
      <c r="Y29" s="268">
        <v>107863</v>
      </c>
      <c r="Z29" s="85">
        <v>90349</v>
      </c>
      <c r="AA29" s="85">
        <v>209932</v>
      </c>
      <c r="AB29" s="85">
        <v>59641</v>
      </c>
      <c r="AC29" s="395">
        <v>148739</v>
      </c>
      <c r="AD29" s="149">
        <f t="shared" si="0"/>
        <v>15802746</v>
      </c>
    </row>
    <row r="30" spans="1:30" ht="27.75" customHeight="1">
      <c r="A30" s="563" t="s">
        <v>247</v>
      </c>
      <c r="B30" s="572" t="s">
        <v>240</v>
      </c>
      <c r="C30" s="573"/>
      <c r="D30" s="80">
        <v>1786830</v>
      </c>
      <c r="E30" s="81">
        <v>2513306</v>
      </c>
      <c r="F30" s="81">
        <v>1030921</v>
      </c>
      <c r="G30" s="81">
        <v>1926213</v>
      </c>
      <c r="H30" s="81">
        <v>858025</v>
      </c>
      <c r="I30" s="81">
        <v>974539</v>
      </c>
      <c r="J30" s="81">
        <v>1033146</v>
      </c>
      <c r="K30" s="81">
        <v>0</v>
      </c>
      <c r="L30" s="81">
        <v>118104</v>
      </c>
      <c r="M30" s="81">
        <v>8290</v>
      </c>
      <c r="N30" s="81">
        <v>57510</v>
      </c>
      <c r="O30" s="82">
        <v>347922</v>
      </c>
      <c r="P30" s="341">
        <v>452678</v>
      </c>
      <c r="Q30" s="348">
        <v>0</v>
      </c>
      <c r="R30" s="267">
        <v>8315</v>
      </c>
      <c r="S30" s="81">
        <v>75345</v>
      </c>
      <c r="T30" s="81">
        <v>93047</v>
      </c>
      <c r="U30" s="81">
        <v>57381</v>
      </c>
      <c r="V30" s="81">
        <v>98752</v>
      </c>
      <c r="W30" s="81">
        <v>101238</v>
      </c>
      <c r="X30" s="82">
        <v>0</v>
      </c>
      <c r="Y30" s="267">
        <v>101032</v>
      </c>
      <c r="Z30" s="81">
        <v>74572</v>
      </c>
      <c r="AA30" s="81">
        <v>9811</v>
      </c>
      <c r="AB30" s="81">
        <v>909</v>
      </c>
      <c r="AC30" s="394">
        <v>146724</v>
      </c>
      <c r="AD30" s="148">
        <f t="shared" si="0"/>
        <v>11874610</v>
      </c>
    </row>
    <row r="31" spans="1:30" ht="27.75" customHeight="1">
      <c r="A31" s="561"/>
      <c r="B31" s="568" t="s">
        <v>241</v>
      </c>
      <c r="C31" s="569"/>
      <c r="D31" s="80">
        <v>0</v>
      </c>
      <c r="E31" s="81">
        <v>0</v>
      </c>
      <c r="F31" s="81">
        <v>0</v>
      </c>
      <c r="G31" s="81">
        <v>0</v>
      </c>
      <c r="H31" s="81">
        <v>7731</v>
      </c>
      <c r="I31" s="81">
        <v>0</v>
      </c>
      <c r="J31" s="81">
        <v>0</v>
      </c>
      <c r="K31" s="81">
        <v>151391</v>
      </c>
      <c r="L31" s="81">
        <v>208133</v>
      </c>
      <c r="M31" s="81">
        <v>264180</v>
      </c>
      <c r="N31" s="81">
        <v>26295</v>
      </c>
      <c r="O31" s="82">
        <v>0</v>
      </c>
      <c r="P31" s="341">
        <v>0</v>
      </c>
      <c r="Q31" s="348">
        <v>562043</v>
      </c>
      <c r="R31" s="267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2">
        <v>96118</v>
      </c>
      <c r="Y31" s="267">
        <v>0</v>
      </c>
      <c r="Z31" s="81">
        <v>10208</v>
      </c>
      <c r="AA31" s="81">
        <v>116329</v>
      </c>
      <c r="AB31" s="81">
        <v>58732</v>
      </c>
      <c r="AC31" s="394">
        <v>0</v>
      </c>
      <c r="AD31" s="148">
        <f t="shared" si="0"/>
        <v>1501160</v>
      </c>
    </row>
    <row r="32" spans="1:30" ht="27.75" customHeight="1">
      <c r="A32" s="561"/>
      <c r="B32" s="568" t="s">
        <v>242</v>
      </c>
      <c r="C32" s="569"/>
      <c r="D32" s="80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1">
        <v>0</v>
      </c>
      <c r="M32" s="81">
        <v>0</v>
      </c>
      <c r="N32" s="81">
        <v>0</v>
      </c>
      <c r="O32" s="82">
        <v>0</v>
      </c>
      <c r="P32" s="341">
        <v>0</v>
      </c>
      <c r="Q32" s="348">
        <v>0</v>
      </c>
      <c r="R32" s="267">
        <v>0</v>
      </c>
      <c r="S32" s="81">
        <v>0</v>
      </c>
      <c r="T32" s="81">
        <v>0</v>
      </c>
      <c r="U32" s="81">
        <v>0</v>
      </c>
      <c r="V32" s="81">
        <v>0</v>
      </c>
      <c r="W32" s="81">
        <v>0</v>
      </c>
      <c r="X32" s="82">
        <v>0</v>
      </c>
      <c r="Y32" s="267">
        <v>0</v>
      </c>
      <c r="Z32" s="81">
        <v>0</v>
      </c>
      <c r="AA32" s="81">
        <v>0</v>
      </c>
      <c r="AB32" s="81">
        <v>0</v>
      </c>
      <c r="AC32" s="394">
        <v>0</v>
      </c>
      <c r="AD32" s="148">
        <f t="shared" si="0"/>
        <v>0</v>
      </c>
    </row>
    <row r="33" spans="1:30" ht="27.75" customHeight="1">
      <c r="A33" s="561"/>
      <c r="B33" s="568" t="s">
        <v>243</v>
      </c>
      <c r="C33" s="569"/>
      <c r="D33" s="80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2">
        <v>0</v>
      </c>
      <c r="P33" s="341">
        <v>0</v>
      </c>
      <c r="Q33" s="348">
        <v>0</v>
      </c>
      <c r="R33" s="267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2">
        <v>0</v>
      </c>
      <c r="Y33" s="267">
        <v>0</v>
      </c>
      <c r="Z33" s="81">
        <v>0</v>
      </c>
      <c r="AA33" s="81">
        <v>0</v>
      </c>
      <c r="AB33" s="81">
        <v>0</v>
      </c>
      <c r="AC33" s="394">
        <v>0</v>
      </c>
      <c r="AD33" s="148">
        <f t="shared" si="0"/>
        <v>0</v>
      </c>
    </row>
    <row r="34" spans="1:30" ht="27.75" customHeight="1">
      <c r="A34" s="561"/>
      <c r="B34" s="568" t="s">
        <v>244</v>
      </c>
      <c r="C34" s="569"/>
      <c r="D34" s="80">
        <v>0</v>
      </c>
      <c r="E34" s="81">
        <v>480620</v>
      </c>
      <c r="F34" s="81">
        <v>520999</v>
      </c>
      <c r="G34" s="81">
        <v>334974</v>
      </c>
      <c r="H34" s="81">
        <v>0</v>
      </c>
      <c r="I34" s="81">
        <v>310115</v>
      </c>
      <c r="J34" s="81">
        <v>3500</v>
      </c>
      <c r="K34" s="81">
        <v>12868</v>
      </c>
      <c r="L34" s="81">
        <v>0</v>
      </c>
      <c r="M34" s="81">
        <v>170000</v>
      </c>
      <c r="N34" s="81">
        <v>0</v>
      </c>
      <c r="O34" s="82">
        <v>0</v>
      </c>
      <c r="P34" s="341">
        <v>0</v>
      </c>
      <c r="Q34" s="348">
        <v>0</v>
      </c>
      <c r="R34" s="267">
        <v>5316</v>
      </c>
      <c r="S34" s="81">
        <v>0</v>
      </c>
      <c r="T34" s="81">
        <v>0</v>
      </c>
      <c r="U34" s="81">
        <v>0</v>
      </c>
      <c r="V34" s="81">
        <v>0</v>
      </c>
      <c r="W34" s="81">
        <v>0</v>
      </c>
      <c r="X34" s="82">
        <v>0</v>
      </c>
      <c r="Y34" s="267">
        <v>0</v>
      </c>
      <c r="Z34" s="81">
        <v>0</v>
      </c>
      <c r="AA34" s="81">
        <v>80820</v>
      </c>
      <c r="AB34" s="81">
        <v>0</v>
      </c>
      <c r="AC34" s="394">
        <v>0</v>
      </c>
      <c r="AD34" s="148">
        <f t="shared" si="0"/>
        <v>1919212</v>
      </c>
    </row>
    <row r="35" spans="1:30" ht="27.75" customHeight="1">
      <c r="A35" s="561"/>
      <c r="B35" s="568" t="s">
        <v>248</v>
      </c>
      <c r="C35" s="569"/>
      <c r="D35" s="80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2000</v>
      </c>
      <c r="L35" s="81">
        <v>55300</v>
      </c>
      <c r="M35" s="81">
        <v>0</v>
      </c>
      <c r="N35" s="81">
        <v>0</v>
      </c>
      <c r="O35" s="82">
        <v>0</v>
      </c>
      <c r="P35" s="341">
        <v>107436</v>
      </c>
      <c r="Q35" s="348">
        <v>0</v>
      </c>
      <c r="R35" s="267">
        <v>0</v>
      </c>
      <c r="S35" s="81">
        <v>0</v>
      </c>
      <c r="T35" s="81">
        <v>0</v>
      </c>
      <c r="U35" s="81">
        <v>0</v>
      </c>
      <c r="V35" s="81">
        <v>0</v>
      </c>
      <c r="W35" s="81">
        <v>0</v>
      </c>
      <c r="X35" s="82">
        <v>0</v>
      </c>
      <c r="Y35" s="267">
        <v>0</v>
      </c>
      <c r="Z35" s="81">
        <v>0</v>
      </c>
      <c r="AA35" s="81">
        <v>0</v>
      </c>
      <c r="AB35" s="81">
        <v>0</v>
      </c>
      <c r="AC35" s="394">
        <v>0</v>
      </c>
      <c r="AD35" s="148">
        <f t="shared" si="0"/>
        <v>164736</v>
      </c>
    </row>
    <row r="36" spans="1:30" ht="27.75" customHeight="1">
      <c r="A36" s="561"/>
      <c r="B36" s="568" t="s">
        <v>245</v>
      </c>
      <c r="C36" s="569"/>
      <c r="D36" s="80">
        <v>11667</v>
      </c>
      <c r="E36" s="81">
        <v>57099</v>
      </c>
      <c r="F36" s="81">
        <v>35573</v>
      </c>
      <c r="G36" s="81">
        <v>36767</v>
      </c>
      <c r="H36" s="81">
        <v>12377</v>
      </c>
      <c r="I36" s="81">
        <v>30457</v>
      </c>
      <c r="J36" s="81">
        <v>15380</v>
      </c>
      <c r="K36" s="81">
        <v>65931</v>
      </c>
      <c r="L36" s="81">
        <v>10773</v>
      </c>
      <c r="M36" s="81">
        <v>6207</v>
      </c>
      <c r="N36" s="81">
        <v>17835</v>
      </c>
      <c r="O36" s="82">
        <v>818</v>
      </c>
      <c r="P36" s="341">
        <v>16564</v>
      </c>
      <c r="Q36" s="348">
        <v>0</v>
      </c>
      <c r="R36" s="267">
        <v>413</v>
      </c>
      <c r="S36" s="81">
        <v>2308</v>
      </c>
      <c r="T36" s="81">
        <v>1209</v>
      </c>
      <c r="U36" s="81">
        <v>236</v>
      </c>
      <c r="V36" s="81">
        <v>4027</v>
      </c>
      <c r="W36" s="81">
        <v>0</v>
      </c>
      <c r="X36" s="82">
        <v>0</v>
      </c>
      <c r="Y36" s="267">
        <v>6831</v>
      </c>
      <c r="Z36" s="81">
        <v>5569</v>
      </c>
      <c r="AA36" s="81">
        <v>2972</v>
      </c>
      <c r="AB36" s="81">
        <v>0</v>
      </c>
      <c r="AC36" s="394">
        <v>2015</v>
      </c>
      <c r="AD36" s="148">
        <f t="shared" si="0"/>
        <v>343028</v>
      </c>
    </row>
    <row r="37" spans="1:30" ht="27.75" customHeight="1">
      <c r="A37" s="562"/>
      <c r="B37" s="574" t="s">
        <v>246</v>
      </c>
      <c r="C37" s="575"/>
      <c r="D37" s="420">
        <v>1798497</v>
      </c>
      <c r="E37" s="421">
        <v>3051025</v>
      </c>
      <c r="F37" s="421">
        <v>1587493</v>
      </c>
      <c r="G37" s="421">
        <v>2297954</v>
      </c>
      <c r="H37" s="421">
        <v>878133</v>
      </c>
      <c r="I37" s="421">
        <v>1315111</v>
      </c>
      <c r="J37" s="421">
        <v>1052026</v>
      </c>
      <c r="K37" s="421">
        <v>232190</v>
      </c>
      <c r="L37" s="421">
        <v>392310</v>
      </c>
      <c r="M37" s="421">
        <v>448677</v>
      </c>
      <c r="N37" s="421">
        <v>101640</v>
      </c>
      <c r="O37" s="422">
        <v>348740</v>
      </c>
      <c r="P37" s="423">
        <v>576678</v>
      </c>
      <c r="Q37" s="424">
        <v>562043</v>
      </c>
      <c r="R37" s="425">
        <v>14044</v>
      </c>
      <c r="S37" s="421">
        <v>77653</v>
      </c>
      <c r="T37" s="421">
        <v>94256</v>
      </c>
      <c r="U37" s="421">
        <v>57617</v>
      </c>
      <c r="V37" s="421">
        <v>102779</v>
      </c>
      <c r="W37" s="421">
        <v>101238</v>
      </c>
      <c r="X37" s="422">
        <v>96118</v>
      </c>
      <c r="Y37" s="425">
        <v>107863</v>
      </c>
      <c r="Z37" s="421">
        <v>90349</v>
      </c>
      <c r="AA37" s="421">
        <v>209932</v>
      </c>
      <c r="AB37" s="421">
        <v>59641</v>
      </c>
      <c r="AC37" s="426">
        <v>148739</v>
      </c>
      <c r="AD37" s="427">
        <f t="shared" si="0"/>
        <v>15802746</v>
      </c>
    </row>
    <row r="38" spans="1:30" ht="27.75" customHeight="1" thickBot="1">
      <c r="A38" s="399" t="s">
        <v>158</v>
      </c>
      <c r="B38" s="397"/>
      <c r="C38" s="398"/>
      <c r="D38" s="428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30">
        <v>0</v>
      </c>
      <c r="P38" s="431">
        <v>0</v>
      </c>
      <c r="Q38" s="432">
        <v>0</v>
      </c>
      <c r="R38" s="433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30">
        <v>0</v>
      </c>
      <c r="Y38" s="433">
        <v>0</v>
      </c>
      <c r="Z38" s="429">
        <v>0</v>
      </c>
      <c r="AA38" s="429">
        <v>0</v>
      </c>
      <c r="AB38" s="429">
        <v>0</v>
      </c>
      <c r="AC38" s="434">
        <v>0</v>
      </c>
      <c r="AD38" s="435">
        <f>SUM(D38:AC38)</f>
        <v>0</v>
      </c>
    </row>
  </sheetData>
  <mergeCells count="13">
    <mergeCell ref="B37:C37"/>
    <mergeCell ref="B32:C32"/>
    <mergeCell ref="A30:A37"/>
    <mergeCell ref="B34:C34"/>
    <mergeCell ref="B35:C35"/>
    <mergeCell ref="B36:C36"/>
    <mergeCell ref="A9:A20"/>
    <mergeCell ref="A21:A28"/>
    <mergeCell ref="A29:B29"/>
    <mergeCell ref="B33:C33"/>
    <mergeCell ref="B25:C25"/>
    <mergeCell ref="B30:C30"/>
    <mergeCell ref="B31:C3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50" r:id="rId1"/>
  <colBreaks count="1" manualBreakCount="1">
    <brk id="16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IT52"/>
  <sheetViews>
    <sheetView showGridLines="0" showZeros="0" zoomScale="75" zoomScaleNormal="75" zoomScaleSheetLayoutView="50" workbookViewId="0" topLeftCell="A1">
      <pane xSplit="1" ySplit="9" topLeftCell="B10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8.66015625" defaultRowHeight="18"/>
  <cols>
    <col min="1" max="1" width="12.83203125" style="282" customWidth="1"/>
    <col min="2" max="7" width="9.33203125" style="282" bestFit="1" customWidth="1"/>
    <col min="8" max="10" width="9.33203125" style="283" bestFit="1" customWidth="1"/>
    <col min="11" max="12" width="10.66015625" style="282" customWidth="1"/>
    <col min="13" max="15" width="10.66015625" style="283" customWidth="1"/>
    <col min="16" max="17" width="12.66015625" style="283" customWidth="1"/>
    <col min="18" max="18" width="8.66015625" style="283" customWidth="1"/>
    <col min="19" max="19" width="10.91015625" style="283" bestFit="1" customWidth="1"/>
    <col min="20" max="21" width="8.66015625" style="283" customWidth="1"/>
    <col min="22" max="23" width="10.66015625" style="283" customWidth="1"/>
    <col min="24" max="24" width="8.66015625" style="283" customWidth="1"/>
    <col min="25" max="25" width="9.66015625" style="283" customWidth="1"/>
    <col min="26" max="26" width="13.66015625" style="282" customWidth="1"/>
    <col min="27" max="27" width="9.41015625" style="283" bestFit="1" customWidth="1"/>
    <col min="28" max="30" width="8.66015625" style="283" customWidth="1"/>
    <col min="31" max="31" width="7.66015625" style="283" customWidth="1"/>
    <col min="32" max="34" width="8.66015625" style="283" customWidth="1"/>
    <col min="35" max="36" width="7.66015625" style="283" customWidth="1"/>
    <col min="37" max="41" width="8.66015625" style="283" customWidth="1"/>
    <col min="42" max="42" width="12.66015625" style="283" customWidth="1"/>
    <col min="43" max="43" width="1.66015625" style="282" customWidth="1"/>
    <col min="44" max="55" width="8.66015625" style="282" customWidth="1"/>
    <col min="56" max="56" width="10.66015625" style="282" customWidth="1"/>
    <col min="57" max="58" width="8.66015625" style="282" customWidth="1"/>
    <col min="59" max="60" width="12.66015625" style="282" customWidth="1"/>
    <col min="61" max="62" width="8.66015625" style="282" customWidth="1"/>
    <col min="63" max="64" width="10.66015625" style="282" customWidth="1"/>
    <col min="65" max="16384" width="8.66015625" style="282" customWidth="1"/>
  </cols>
  <sheetData>
    <row r="1" ht="19.5" customHeight="1">
      <c r="A1" s="281" t="s">
        <v>235</v>
      </c>
    </row>
    <row r="2" ht="19.5" customHeight="1"/>
    <row r="3" spans="1:42" ht="19.5" customHeight="1" thickBot="1">
      <c r="A3" s="284" t="s">
        <v>159</v>
      </c>
      <c r="B3" s="284"/>
      <c r="C3" s="284"/>
      <c r="D3" s="284"/>
      <c r="E3" s="284"/>
      <c r="F3" s="284"/>
      <c r="G3" s="284"/>
      <c r="H3" s="285"/>
      <c r="I3" s="285"/>
      <c r="J3" s="285"/>
      <c r="K3" s="284"/>
      <c r="L3" s="284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  <c r="X3" s="285"/>
      <c r="Y3" s="285"/>
      <c r="Z3" s="284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</row>
    <row r="4" spans="1:43" s="289" customFormat="1" ht="18" hidden="1" thickBot="1">
      <c r="A4" s="286" t="s">
        <v>306</v>
      </c>
      <c r="B4" s="286">
        <v>1</v>
      </c>
      <c r="C4" s="286">
        <v>2</v>
      </c>
      <c r="D4" s="286">
        <v>3</v>
      </c>
      <c r="E4" s="286">
        <v>4</v>
      </c>
      <c r="F4" s="286">
        <v>5</v>
      </c>
      <c r="G4" s="286">
        <v>6</v>
      </c>
      <c r="H4" s="287">
        <v>7</v>
      </c>
      <c r="I4" s="287">
        <v>8</v>
      </c>
      <c r="J4" s="287">
        <v>9</v>
      </c>
      <c r="K4" s="286">
        <v>10</v>
      </c>
      <c r="L4" s="286">
        <v>11</v>
      </c>
      <c r="M4" s="287">
        <v>12</v>
      </c>
      <c r="N4" s="287">
        <v>13</v>
      </c>
      <c r="O4" s="287">
        <v>14</v>
      </c>
      <c r="P4" s="287">
        <v>15</v>
      </c>
      <c r="Q4" s="287">
        <v>16</v>
      </c>
      <c r="R4" s="287">
        <v>17</v>
      </c>
      <c r="S4" s="287">
        <v>18</v>
      </c>
      <c r="T4" s="287">
        <v>19</v>
      </c>
      <c r="U4" s="287">
        <v>20</v>
      </c>
      <c r="V4" s="287">
        <v>21</v>
      </c>
      <c r="W4" s="287">
        <v>22</v>
      </c>
      <c r="X4" s="287">
        <v>23</v>
      </c>
      <c r="Y4" s="287">
        <v>24</v>
      </c>
      <c r="Z4" s="286">
        <v>25</v>
      </c>
      <c r="AA4" s="287">
        <v>26</v>
      </c>
      <c r="AB4" s="287">
        <v>27</v>
      </c>
      <c r="AC4" s="287">
        <v>28</v>
      </c>
      <c r="AD4" s="287">
        <v>29</v>
      </c>
      <c r="AE4" s="287">
        <v>30</v>
      </c>
      <c r="AF4" s="287">
        <v>31</v>
      </c>
      <c r="AG4" s="287">
        <v>32</v>
      </c>
      <c r="AH4" s="287">
        <v>33</v>
      </c>
      <c r="AI4" s="287">
        <v>34</v>
      </c>
      <c r="AJ4" s="287">
        <v>35</v>
      </c>
      <c r="AK4" s="287">
        <v>36</v>
      </c>
      <c r="AL4" s="287">
        <v>37</v>
      </c>
      <c r="AM4" s="287">
        <v>38</v>
      </c>
      <c r="AN4" s="287">
        <v>39</v>
      </c>
      <c r="AO4" s="287">
        <v>40</v>
      </c>
      <c r="AP4" s="287">
        <v>41</v>
      </c>
      <c r="AQ4" s="288"/>
    </row>
    <row r="5" spans="1:43" ht="19.5" customHeight="1">
      <c r="A5" s="534"/>
      <c r="B5" s="290"/>
      <c r="C5" s="291" t="s">
        <v>5</v>
      </c>
      <c r="D5" s="292"/>
      <c r="E5" s="292"/>
      <c r="F5" s="292"/>
      <c r="G5" s="292"/>
      <c r="H5" s="293"/>
      <c r="I5" s="293"/>
      <c r="J5" s="293"/>
      <c r="K5" s="292"/>
      <c r="L5" s="292"/>
      <c r="M5" s="293"/>
      <c r="N5" s="293"/>
      <c r="O5" s="404"/>
      <c r="P5" s="404"/>
      <c r="Q5" s="404"/>
      <c r="R5" s="404"/>
      <c r="S5" s="404"/>
      <c r="T5" s="404"/>
      <c r="U5" s="405"/>
      <c r="V5" s="400"/>
      <c r="W5" s="293"/>
      <c r="X5" s="293"/>
      <c r="Y5" s="293"/>
      <c r="Z5" s="296"/>
      <c r="AA5" s="297" t="s">
        <v>160</v>
      </c>
      <c r="AB5" s="298"/>
      <c r="AC5" s="299" t="s">
        <v>161</v>
      </c>
      <c r="AD5" s="298"/>
      <c r="AE5" s="298"/>
      <c r="AF5" s="299" t="s">
        <v>162</v>
      </c>
      <c r="AG5" s="298"/>
      <c r="AH5" s="298"/>
      <c r="AI5" s="298"/>
      <c r="AJ5" s="298"/>
      <c r="AK5" s="298"/>
      <c r="AL5" s="298"/>
      <c r="AM5" s="299" t="s">
        <v>8</v>
      </c>
      <c r="AN5" s="298"/>
      <c r="AO5" s="300"/>
      <c r="AP5" s="293"/>
      <c r="AQ5" s="290"/>
    </row>
    <row r="6" spans="1:43" ht="19.5" customHeight="1">
      <c r="A6" s="296"/>
      <c r="B6" s="301" t="s">
        <v>17</v>
      </c>
      <c r="C6" s="291" t="s">
        <v>163</v>
      </c>
      <c r="D6" s="292"/>
      <c r="E6" s="292"/>
      <c r="F6" s="291" t="s">
        <v>164</v>
      </c>
      <c r="G6" s="291" t="s">
        <v>165</v>
      </c>
      <c r="H6" s="302" t="s">
        <v>166</v>
      </c>
      <c r="I6" s="293"/>
      <c r="J6" s="293"/>
      <c r="K6" s="291" t="s">
        <v>167</v>
      </c>
      <c r="L6" s="291" t="s">
        <v>167</v>
      </c>
      <c r="M6" s="302" t="s">
        <v>167</v>
      </c>
      <c r="N6" s="293"/>
      <c r="O6" s="302" t="s">
        <v>168</v>
      </c>
      <c r="P6" s="293"/>
      <c r="Q6" s="293"/>
      <c r="R6" s="302" t="s">
        <v>169</v>
      </c>
      <c r="S6" s="302" t="s">
        <v>170</v>
      </c>
      <c r="T6" s="293" t="s">
        <v>171</v>
      </c>
      <c r="U6" s="304" t="s">
        <v>172</v>
      </c>
      <c r="V6" s="401" t="s">
        <v>301</v>
      </c>
      <c r="W6" s="302" t="s">
        <v>173</v>
      </c>
      <c r="X6" s="302" t="s">
        <v>174</v>
      </c>
      <c r="Y6" s="302" t="s">
        <v>175</v>
      </c>
      <c r="Z6" s="296"/>
      <c r="AA6" s="297" t="s">
        <v>176</v>
      </c>
      <c r="AB6" s="299" t="s">
        <v>177</v>
      </c>
      <c r="AC6" s="299" t="s">
        <v>178</v>
      </c>
      <c r="AD6" s="299" t="s">
        <v>179</v>
      </c>
      <c r="AE6" s="299" t="s">
        <v>180</v>
      </c>
      <c r="AF6" s="299" t="s">
        <v>181</v>
      </c>
      <c r="AG6" s="299" t="s">
        <v>182</v>
      </c>
      <c r="AH6" s="299" t="s">
        <v>183</v>
      </c>
      <c r="AI6" s="299" t="s">
        <v>184</v>
      </c>
      <c r="AJ6" s="299" t="s">
        <v>185</v>
      </c>
      <c r="AK6" s="299" t="s">
        <v>186</v>
      </c>
      <c r="AL6" s="299" t="s">
        <v>187</v>
      </c>
      <c r="AM6" s="299" t="s">
        <v>188</v>
      </c>
      <c r="AN6" s="299" t="s">
        <v>24</v>
      </c>
      <c r="AO6" s="303" t="s">
        <v>189</v>
      </c>
      <c r="AP6" s="302" t="s">
        <v>190</v>
      </c>
      <c r="AQ6" s="290"/>
    </row>
    <row r="7" spans="1:44" ht="19.5" customHeight="1">
      <c r="A7" s="296"/>
      <c r="B7" s="301" t="s">
        <v>191</v>
      </c>
      <c r="C7" s="291" t="s">
        <v>192</v>
      </c>
      <c r="D7" s="291" t="s">
        <v>193</v>
      </c>
      <c r="E7" s="291" t="s">
        <v>194</v>
      </c>
      <c r="F7" s="291" t="s">
        <v>195</v>
      </c>
      <c r="G7" s="291" t="s">
        <v>196</v>
      </c>
      <c r="H7" s="302" t="s">
        <v>197</v>
      </c>
      <c r="I7" s="302" t="s">
        <v>198</v>
      </c>
      <c r="J7" s="302" t="s">
        <v>199</v>
      </c>
      <c r="K7" s="291" t="s">
        <v>200</v>
      </c>
      <c r="L7" s="291" t="s">
        <v>200</v>
      </c>
      <c r="M7" s="302" t="s">
        <v>200</v>
      </c>
      <c r="N7" s="302" t="s">
        <v>201</v>
      </c>
      <c r="O7" s="302" t="s">
        <v>202</v>
      </c>
      <c r="P7" s="302" t="s">
        <v>203</v>
      </c>
      <c r="Q7" s="302" t="s">
        <v>204</v>
      </c>
      <c r="R7" s="302" t="s">
        <v>205</v>
      </c>
      <c r="S7" s="302" t="s">
        <v>206</v>
      </c>
      <c r="T7" s="293" t="s">
        <v>207</v>
      </c>
      <c r="U7" s="304" t="s">
        <v>208</v>
      </c>
      <c r="V7" s="401" t="s">
        <v>209</v>
      </c>
      <c r="W7" s="302" t="s">
        <v>210</v>
      </c>
      <c r="X7" s="302" t="s">
        <v>211</v>
      </c>
      <c r="Y7" s="302" t="s">
        <v>212</v>
      </c>
      <c r="Z7" s="305" t="s">
        <v>213</v>
      </c>
      <c r="AA7" s="295" t="s">
        <v>214</v>
      </c>
      <c r="AB7" s="298"/>
      <c r="AC7" s="298"/>
      <c r="AD7" s="298"/>
      <c r="AE7" s="298"/>
      <c r="AF7" s="298"/>
      <c r="AG7" s="298"/>
      <c r="AH7" s="298"/>
      <c r="AI7" s="298"/>
      <c r="AJ7" s="299" t="s">
        <v>215</v>
      </c>
      <c r="AK7" s="298"/>
      <c r="AL7" s="298"/>
      <c r="AM7" s="299" t="s">
        <v>216</v>
      </c>
      <c r="AN7" s="298"/>
      <c r="AO7" s="306"/>
      <c r="AP7" s="293" t="s">
        <v>217</v>
      </c>
      <c r="AQ7" s="290"/>
      <c r="AR7" s="283"/>
    </row>
    <row r="8" spans="1:43" ht="19.5" customHeight="1">
      <c r="A8" s="296"/>
      <c r="B8" s="301" t="s">
        <v>218</v>
      </c>
      <c r="C8" s="291" t="s">
        <v>219</v>
      </c>
      <c r="D8" s="292"/>
      <c r="E8" s="292"/>
      <c r="F8" s="292"/>
      <c r="G8" s="292"/>
      <c r="H8" s="441"/>
      <c r="I8" s="443"/>
      <c r="J8" s="302"/>
      <c r="K8" s="291" t="s">
        <v>220</v>
      </c>
      <c r="L8" s="291" t="s">
        <v>221</v>
      </c>
      <c r="M8" s="302" t="s">
        <v>222</v>
      </c>
      <c r="N8" s="302" t="s">
        <v>223</v>
      </c>
      <c r="O8" s="406" t="s">
        <v>385</v>
      </c>
      <c r="P8" s="293"/>
      <c r="Q8" s="293"/>
      <c r="R8" s="293"/>
      <c r="S8" s="293"/>
      <c r="T8" s="293"/>
      <c r="U8" s="294"/>
      <c r="V8" s="401" t="s">
        <v>212</v>
      </c>
      <c r="W8" s="302" t="s">
        <v>224</v>
      </c>
      <c r="X8" s="302" t="s">
        <v>206</v>
      </c>
      <c r="Y8" s="293"/>
      <c r="Z8" s="296"/>
      <c r="AA8" s="445" t="s">
        <v>420</v>
      </c>
      <c r="AB8" s="299" t="s">
        <v>225</v>
      </c>
      <c r="AC8" s="299" t="s">
        <v>225</v>
      </c>
      <c r="AD8" s="299" t="s">
        <v>225</v>
      </c>
      <c r="AE8" s="299" t="s">
        <v>225</v>
      </c>
      <c r="AF8" s="299" t="s">
        <v>225</v>
      </c>
      <c r="AG8" s="299" t="s">
        <v>225</v>
      </c>
      <c r="AH8" s="299" t="s">
        <v>225</v>
      </c>
      <c r="AI8" s="299" t="s">
        <v>225</v>
      </c>
      <c r="AJ8" s="299" t="s">
        <v>225</v>
      </c>
      <c r="AK8" s="299" t="s">
        <v>225</v>
      </c>
      <c r="AL8" s="299" t="s">
        <v>225</v>
      </c>
      <c r="AM8" s="299" t="s">
        <v>225</v>
      </c>
      <c r="AN8" s="299" t="s">
        <v>225</v>
      </c>
      <c r="AO8" s="303" t="s">
        <v>225</v>
      </c>
      <c r="AP8" s="293" t="s">
        <v>226</v>
      </c>
      <c r="AQ8" s="290"/>
    </row>
    <row r="9" spans="1:43" ht="19.5" customHeight="1" thickBot="1">
      <c r="A9" s="535"/>
      <c r="B9" s="307" t="s">
        <v>227</v>
      </c>
      <c r="C9" s="308" t="s">
        <v>227</v>
      </c>
      <c r="D9" s="308" t="s">
        <v>227</v>
      </c>
      <c r="E9" s="308" t="s">
        <v>227</v>
      </c>
      <c r="F9" s="308" t="s">
        <v>227</v>
      </c>
      <c r="G9" s="308" t="s">
        <v>227</v>
      </c>
      <c r="H9" s="442" t="s">
        <v>417</v>
      </c>
      <c r="I9" s="442" t="s">
        <v>418</v>
      </c>
      <c r="J9" s="442" t="s">
        <v>418</v>
      </c>
      <c r="K9" s="308" t="s">
        <v>41</v>
      </c>
      <c r="L9" s="444" t="s">
        <v>419</v>
      </c>
      <c r="M9" s="309" t="s">
        <v>228</v>
      </c>
      <c r="N9" s="309" t="s">
        <v>227</v>
      </c>
      <c r="O9" s="309" t="s">
        <v>227</v>
      </c>
      <c r="P9" s="309" t="s">
        <v>227</v>
      </c>
      <c r="Q9" s="309" t="s">
        <v>227</v>
      </c>
      <c r="R9" s="309" t="s">
        <v>227</v>
      </c>
      <c r="S9" s="309" t="s">
        <v>227</v>
      </c>
      <c r="T9" s="309" t="s">
        <v>227</v>
      </c>
      <c r="U9" s="310" t="s">
        <v>227</v>
      </c>
      <c r="V9" s="402" t="s">
        <v>227</v>
      </c>
      <c r="W9" s="309" t="s">
        <v>227</v>
      </c>
      <c r="X9" s="309" t="s">
        <v>227</v>
      </c>
      <c r="Y9" s="309" t="s">
        <v>227</v>
      </c>
      <c r="Z9" s="311" t="s">
        <v>228</v>
      </c>
      <c r="AA9" s="312" t="s">
        <v>229</v>
      </c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4"/>
      <c r="AP9" s="309" t="s">
        <v>42</v>
      </c>
      <c r="AQ9" s="290"/>
    </row>
    <row r="10" spans="1:254" ht="25.5" customHeight="1">
      <c r="A10" s="536" t="s">
        <v>391</v>
      </c>
      <c r="B10" s="87">
        <f>+'概況'!E10/'概況'!C10*100</f>
        <v>95.82442541808766</v>
      </c>
      <c r="C10" s="88">
        <f>+'概況'!E10/'概況'!D10*100</f>
        <v>88.25960932577189</v>
      </c>
      <c r="D10" s="88">
        <f>+'概況'!P10/'概況'!O10*100</f>
        <v>85.50747937186328</v>
      </c>
      <c r="E10" s="89">
        <f>+(('概況'!O10*1000)/365)/'概況'!N10*100</f>
        <v>88.61786413583354</v>
      </c>
      <c r="F10" s="89">
        <f>+(('概況'!O10*1000)/365)/'概況'!M10*100</f>
        <v>56.50573770842146</v>
      </c>
      <c r="G10" s="88">
        <f>+'概況'!N10/'概況'!M10*100</f>
        <v>63.763371256397484</v>
      </c>
      <c r="H10" s="272">
        <f>+'概況'!O10/'貸借対照表'!D10*1000</f>
        <v>1.1087869691335395</v>
      </c>
      <c r="I10" s="273">
        <f>'損益計算書'!F11/'概況'!P10</f>
        <v>141.77727710956</v>
      </c>
      <c r="J10" s="273">
        <f>'費用構成表'!D$31/'概況'!P10</f>
        <v>172.181727775388</v>
      </c>
      <c r="K10" s="88">
        <f>+'概況'!E10/'概況'!V10</f>
        <v>2746.4313725490197</v>
      </c>
      <c r="L10" s="90">
        <f>+'概況'!P10/'概況'!V10*1000</f>
        <v>371268.5294117647</v>
      </c>
      <c r="M10" s="274">
        <f>'損益計算書'!F10/'概況'!V10</f>
        <v>58602</v>
      </c>
      <c r="N10" s="273">
        <f>+('貸借対照表'!D37+'貸借対照表'!D45)/'貸借対照表'!D60*100</f>
        <v>64.75772241844012</v>
      </c>
      <c r="O10" s="273">
        <f>+'貸借対照表'!D9/('貸借対照表'!D59+'貸借対照表'!D25)*100</f>
        <v>90.98143655237479</v>
      </c>
      <c r="P10" s="273">
        <f>+'貸借対照表'!D18/'貸借対照表'!D31*100</f>
        <v>665.1667910410915</v>
      </c>
      <c r="Q10" s="273">
        <f>+('貸借対照表'!D19+'貸借対照表'!D20)/'貸借対照表'!D31*100</f>
        <v>648.2597220125804</v>
      </c>
      <c r="R10" s="273">
        <f>+'費用構成表'!D19/('貸借対照表'!D10+'貸借対照表'!D16-'貸借対照表'!D11-'貸借対照表'!D14+'費用構成表'!D19)*100</f>
        <v>3.762782553192416</v>
      </c>
      <c r="S10" s="273">
        <f>+'損益計算書'!F9/'損益計算書'!F23*100</f>
        <v>95.03529512964845</v>
      </c>
      <c r="T10" s="273">
        <f>+('損益計算書'!F10+'損益計算書'!F16)/'費用構成表'!D36*100</f>
        <v>95.69071363798209</v>
      </c>
      <c r="U10" s="275">
        <f>+'費用構成表'!D15/('貸借対照表'!D26+'貸借対照表'!D32+'貸借対照表'!D28+'貸借対照表'!D42)*100</f>
        <v>3.515643291501669</v>
      </c>
      <c r="V10" s="403">
        <f>+'資本的収支'!D24/'費用構成表'!D19*100</f>
        <v>119.21528319032855</v>
      </c>
      <c r="W10" s="273">
        <f>+('損益計算書'!F34+'資本的収支'!D23)/'損益計算書'!F11*100</f>
        <v>42.561927979766885</v>
      </c>
      <c r="X10" s="273">
        <f>+'貸借対照表'!D58/('損益計算書'!F10-'損益計算書'!F12)*100</f>
        <v>28.035338342956667</v>
      </c>
      <c r="Y10" s="437" t="s">
        <v>390</v>
      </c>
      <c r="Z10" s="315">
        <v>15183793</v>
      </c>
      <c r="AA10" s="276">
        <f>+'費用構成表'!D14/'概況'!P10</f>
        <v>22.31805159787364</v>
      </c>
      <c r="AB10" s="277">
        <f>+'費用構成表'!D15/'概況'!P10</f>
        <v>14.096028481050263</v>
      </c>
      <c r="AC10" s="277">
        <f>+'費用構成表'!D19/'概況'!P10</f>
        <v>38.792940683755404</v>
      </c>
      <c r="AD10" s="277">
        <f>+'費用構成表'!D20/'概況'!P10</f>
        <v>3.6931410830752753</v>
      </c>
      <c r="AE10" s="277">
        <f>+'費用構成表'!D21/'概況'!P10</f>
        <v>0.28495309800342705</v>
      </c>
      <c r="AF10" s="277">
        <f>+'費用構成表'!D22/'概況'!P10</f>
        <v>1.0592460031703705</v>
      </c>
      <c r="AG10" s="277">
        <f>+'費用構成表'!D23/'概況'!P10</f>
        <v>2.4239365883633193</v>
      </c>
      <c r="AH10" s="277">
        <f>+'費用構成表'!D24/'概況'!P10</f>
        <v>0.3021437630761943</v>
      </c>
      <c r="AI10" s="277">
        <f>+'費用構成表'!D$25/'概況'!$P10</f>
        <v>0.5031768401867577</v>
      </c>
      <c r="AJ10" s="277">
        <f>+'費用構成表'!D26/'概況'!P10</f>
        <v>0.03810465391705544</v>
      </c>
      <c r="AK10" s="277">
        <f>+'費用構成表'!D27/'概況'!P10</f>
        <v>14.548531148772135</v>
      </c>
      <c r="AL10" s="277">
        <f>+'費用構成表'!D28/'概況'!P10</f>
        <v>66.82909336538033</v>
      </c>
      <c r="AM10" s="277">
        <f>+'費用構成表'!D29/'概況'!P10</f>
        <v>40.09745073791788</v>
      </c>
      <c r="AN10" s="277">
        <f>+'費用構成表'!D30/'概況'!P10</f>
        <v>7.292380468763822</v>
      </c>
      <c r="AO10" s="280">
        <f>+'費用構成表'!D31/'概況'!P10</f>
        <v>172.181727775388</v>
      </c>
      <c r="AP10" s="273">
        <f>+('費用構成表'!D19+'費用構成表'!D15+'費用構成表'!D29)/'概況'!P10</f>
        <v>92.98641990272354</v>
      </c>
      <c r="AQ10" s="290"/>
      <c r="BD10" s="91"/>
      <c r="BE10" s="91"/>
      <c r="BG10" s="91"/>
      <c r="BK10" s="91"/>
      <c r="BL10" s="91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</row>
    <row r="11" spans="1:254" ht="25.5" customHeight="1">
      <c r="A11" s="536" t="s">
        <v>43</v>
      </c>
      <c r="B11" s="87">
        <f>+'概況'!E11/'概況'!C11*100</f>
        <v>99.87219164241708</v>
      </c>
      <c r="C11" s="88">
        <f>+'概況'!E11/'概況'!D11*100</f>
        <v>97.16279069767441</v>
      </c>
      <c r="D11" s="88">
        <f>+'概況'!P11/'概況'!O11*100</f>
        <v>89.94552406130742</v>
      </c>
      <c r="E11" s="89">
        <f>+(('概況'!O11*1000)/365)/'概況'!N11*100</f>
        <v>89.74975177596146</v>
      </c>
      <c r="F11" s="89">
        <f>+(('概況'!O11*1000)/365)/'概況'!M11*100</f>
        <v>63.37161020467398</v>
      </c>
      <c r="G11" s="88">
        <f>+'概況'!N11/'概況'!M11*100</f>
        <v>70.6092317256385</v>
      </c>
      <c r="H11" s="272">
        <f>+'概況'!O11/'貸借対照表'!E10*1000</f>
        <v>1.196761402378407</v>
      </c>
      <c r="I11" s="273">
        <f>'損益計算書'!G11/'概況'!P11</f>
        <v>189.93282841764312</v>
      </c>
      <c r="J11" s="273">
        <f>'費用構成表'!E31/'概況'!P11</f>
        <v>187.43314216391303</v>
      </c>
      <c r="K11" s="88">
        <f>+'概況'!E11/'概況'!V11</f>
        <v>3072.0588235294117</v>
      </c>
      <c r="L11" s="90">
        <f>+'概況'!P11/'概況'!V11*1000</f>
        <v>393723.9215686274</v>
      </c>
      <c r="M11" s="274">
        <f>'損益計算書'!G10/'概況'!V11</f>
        <v>76119.87254901961</v>
      </c>
      <c r="N11" s="273">
        <f>+('貸借対照表'!E37+'貸借対照表'!E45)/'貸借対照表'!E60*100</f>
        <v>49.20653096489499</v>
      </c>
      <c r="O11" s="273">
        <f>+'貸借対照表'!E9/('貸借対照表'!E59+'貸借対照表'!E25)*100</f>
        <v>89.78863607923954</v>
      </c>
      <c r="P11" s="273">
        <f>+'貸借対照表'!E18/'貸借対照表'!E31*100</f>
        <v>478.57969564373286</v>
      </c>
      <c r="Q11" s="273">
        <f>+('貸借対照表'!E19+'貸借対照表'!E20)/'貸借対照表'!E31*100</f>
        <v>455.3735569958633</v>
      </c>
      <c r="R11" s="273">
        <f>+'費用構成表'!E19/('貸借対照表'!E10+'貸借対照表'!E16-'貸借対照表'!E11-'貸借対照表'!E14+'費用構成表'!E19)*100</f>
        <v>4.159905781938292</v>
      </c>
      <c r="S11" s="273">
        <f>+'損益計算書'!G9/'損益計算書'!G23*100</f>
        <v>104.5464821878326</v>
      </c>
      <c r="T11" s="273">
        <f>+('損益計算書'!G10+'損益計算書'!G16)/'費用構成表'!E36*100</f>
        <v>104.96289480272374</v>
      </c>
      <c r="U11" s="275">
        <f>+'費用構成表'!E15/('貸借対照表'!E26+'貸借対照表'!E32+'貸借対照表'!E28+'貸借対照表'!E42)*100</f>
        <v>3.804877407827276</v>
      </c>
      <c r="V11" s="403">
        <f>+'資本的収支'!E24/'費用構成表'!E19*100</f>
        <v>156.05110754834277</v>
      </c>
      <c r="W11" s="273">
        <f>+('損益計算書'!G34+'資本的収支'!E23)/'損益計算書'!G11*100</f>
        <v>40.98243867853783</v>
      </c>
      <c r="X11" s="273">
        <f>+'貸借対照表'!E58/('損益計算書'!G10-'損益計算書'!G12)*100</f>
        <v>0</v>
      </c>
      <c r="Y11" s="438" t="s">
        <v>389</v>
      </c>
      <c r="Z11" s="315">
        <v>19483177</v>
      </c>
      <c r="AA11" s="276">
        <f>+'費用構成表'!E14/'概況'!P11</f>
        <v>28.4509101629887</v>
      </c>
      <c r="AB11" s="277">
        <f>+'費用構成表'!E15/'概況'!P11</f>
        <v>18.459012784911494</v>
      </c>
      <c r="AC11" s="277">
        <f>+'費用構成表'!E19/'概況'!P11</f>
        <v>38.05169542508138</v>
      </c>
      <c r="AD11" s="277">
        <f>+'費用構成表'!E20/'概況'!P11</f>
        <v>4.286371658851231</v>
      </c>
      <c r="AE11" s="277">
        <f>+'費用構成表'!E21/'概況'!P11</f>
        <v>0.4457189072466425</v>
      </c>
      <c r="AF11" s="277">
        <f>+'費用構成表'!E22/'概況'!P11</f>
        <v>0.5466157235686199</v>
      </c>
      <c r="AG11" s="277">
        <f>+'費用構成表'!E23/'概況'!P11</f>
        <v>2.842217498874498</v>
      </c>
      <c r="AH11" s="277">
        <f>+'費用構成表'!E24/'概況'!P11</f>
        <v>0.942359332108893</v>
      </c>
      <c r="AI11" s="277">
        <f>+'費用構成表'!E25/'概況'!P11</f>
        <v>0.26011059805019143</v>
      </c>
      <c r="AJ11" s="277">
        <f>+'費用構成表'!E26/'概況'!P11</f>
        <v>0.1467386324248304</v>
      </c>
      <c r="AK11" s="277">
        <f>+'費用構成表'!E27/'概況'!P11</f>
        <v>9.524490137410908</v>
      </c>
      <c r="AL11" s="277">
        <f>+'費用構成表'!E$28/'概況'!P11</f>
        <v>69.68496388431826</v>
      </c>
      <c r="AM11" s="277">
        <f>+'費用構成表'!E29/'概況'!P11</f>
        <v>41.81097335049144</v>
      </c>
      <c r="AN11" s="277">
        <f>+'費用構成表'!E30/'概況'!P11</f>
        <v>13.791937418077364</v>
      </c>
      <c r="AO11" s="280">
        <f>+'費用構成表'!E31/'概況'!P11</f>
        <v>187.43314216391303</v>
      </c>
      <c r="AP11" s="273">
        <f>+('費用構成表'!E19+'費用構成表'!E15+'費用構成表'!E29)/'概況'!P11</f>
        <v>98.32168156048431</v>
      </c>
      <c r="AQ11" s="290"/>
      <c r="BD11" s="91"/>
      <c r="BE11" s="91"/>
      <c r="BG11" s="91"/>
      <c r="BK11" s="91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  <c r="IR11" s="92"/>
      <c r="IS11" s="92"/>
      <c r="IT11" s="92"/>
    </row>
    <row r="12" spans="1:254" ht="25.5" customHeight="1">
      <c r="A12" s="536" t="s">
        <v>392</v>
      </c>
      <c r="B12" s="87">
        <f>+'概況'!E12/'概況'!C12*100</f>
        <v>99.35722877784912</v>
      </c>
      <c r="C12" s="88">
        <f>+'概況'!E12/'概況'!D12*100</f>
        <v>94.54376922320688</v>
      </c>
      <c r="D12" s="88">
        <f>+'概況'!P12/'概況'!O12*100</f>
        <v>87.29548409654613</v>
      </c>
      <c r="E12" s="89">
        <f>+(('概況'!O12*1000)/365)/'概況'!N12*100</f>
        <v>91.93124317265799</v>
      </c>
      <c r="F12" s="89">
        <f>+(('概況'!O12*1000)/365)/'概況'!M12*100</f>
        <v>54.466605646325625</v>
      </c>
      <c r="G12" s="88">
        <f>+'概況'!N12/'概況'!M12*100</f>
        <v>59.24711095664262</v>
      </c>
      <c r="H12" s="272">
        <f>+'概況'!O12/'貸借対照表'!F10*1000</f>
        <v>0.998336759897015</v>
      </c>
      <c r="I12" s="273">
        <f>'損益計算書'!H11/'概況'!P12</f>
        <v>174.2686845145487</v>
      </c>
      <c r="J12" s="273">
        <f>'費用構成表'!F31/'概況'!P12</f>
        <v>151.20153403835346</v>
      </c>
      <c r="K12" s="88">
        <f>+'概況'!E12/'概況'!V12</f>
        <v>4343.096774193548</v>
      </c>
      <c r="L12" s="90">
        <f>+'概況'!P12/'概況'!V12*1000</f>
        <v>515443.2258064516</v>
      </c>
      <c r="M12" s="274">
        <f>'損益計算書'!H10/'概況'!V12</f>
        <v>91595.80645161291</v>
      </c>
      <c r="N12" s="273">
        <f>+('貸借対照表'!F37+'貸借対照表'!F45)/'貸借対照表'!F60*100</f>
        <v>68.12040800951998</v>
      </c>
      <c r="O12" s="273">
        <f>+'貸借対照表'!F9/('貸借対照表'!F59+'貸借対照表'!F25)*100</f>
        <v>87.93536411547335</v>
      </c>
      <c r="P12" s="273">
        <f>+'貸借対照表'!F18/'貸借対照表'!F31*100</f>
        <v>758.3197721198699</v>
      </c>
      <c r="Q12" s="273">
        <f>+('貸借対照表'!F19+'貸借対照表'!F20)/'貸借対照表'!F31*100</f>
        <v>464.69720764050413</v>
      </c>
      <c r="R12" s="273">
        <f>+'費用構成表'!F19/('貸借対照表'!F10+'貸借対照表'!F16-'貸借対照表'!F11-'貸借対照表'!F14+'費用構成表'!F19)*100</f>
        <v>3.3042624889838645</v>
      </c>
      <c r="S12" s="273">
        <f>+'損益計算書'!H9/'損益計算書'!H23*100</f>
        <v>121.22863239937787</v>
      </c>
      <c r="T12" s="273">
        <f>+('損益計算書'!H10+'損益計算書'!H16)/'費用構成表'!F36*100</f>
        <v>121.22863239937787</v>
      </c>
      <c r="U12" s="275">
        <f>+'費用構成表'!F15/('貸借対照表'!F26+'貸借対照表'!F32+'貸借対照表'!F28+'貸借対照表'!F42)*100</f>
        <v>3.9839984576826684</v>
      </c>
      <c r="V12" s="403">
        <f>+'資本的収支'!F24/'費用構成表'!F19*100</f>
        <v>188.2338236840608</v>
      </c>
      <c r="W12" s="273">
        <f>+('損益計算書'!H34+'資本的収支'!F23)/'損益計算書'!H11*100</f>
        <v>47.671294271265396</v>
      </c>
      <c r="X12" s="273">
        <f>+'貸借対照表'!F58/('損益計算書'!H10-'損益計算書'!H12)*100</f>
        <v>0</v>
      </c>
      <c r="Y12" s="438" t="s">
        <v>389</v>
      </c>
      <c r="Z12" s="315">
        <v>5913180</v>
      </c>
      <c r="AA12" s="276">
        <f>+'費用構成表'!F14/'概況'!P12</f>
        <v>15.793861092927227</v>
      </c>
      <c r="AB12" s="277">
        <f>+'費用構成表'!F15/'概況'!P12</f>
        <v>14.743402796465805</v>
      </c>
      <c r="AC12" s="277">
        <f>+'費用構成表'!F19/'概況'!P12</f>
        <v>36.30204884740599</v>
      </c>
      <c r="AD12" s="277">
        <f>+'費用構成表'!F20/'概況'!P12</f>
        <v>4.702873943752762</v>
      </c>
      <c r="AE12" s="277">
        <f>+'費用構成表'!F21/'概況'!P12</f>
        <v>0.045435372250878354</v>
      </c>
      <c r="AF12" s="277">
        <f>+'費用構成表'!F22/'概況'!P12</f>
        <v>0.37030454216039566</v>
      </c>
      <c r="AG12" s="277">
        <f>+'費用構成表'!F23/'概況'!P12</f>
        <v>5.376581632844642</v>
      </c>
      <c r="AH12" s="277">
        <f>+'費用構成表'!F24/'概況'!P12</f>
        <v>0.8042561553664431</v>
      </c>
      <c r="AI12" s="277">
        <f>+'費用構成表'!F25/'概況'!P12</f>
        <v>0.11665500533834333</v>
      </c>
      <c r="AJ12" s="277">
        <f>+'費用構成表'!F26/'概況'!P12</f>
        <v>0.5945399950183807</v>
      </c>
      <c r="AK12" s="277">
        <f>+'費用構成表'!F27/'概況'!P12</f>
        <v>11.75649644465083</v>
      </c>
      <c r="AL12" s="277">
        <f>+'費用構成表'!F28/'概況'!P12</f>
        <v>51.170993457556726</v>
      </c>
      <c r="AM12" s="277">
        <f>+'費用構成表'!F29/'概況'!P12</f>
        <v>29.6840051218056</v>
      </c>
      <c r="AN12" s="277">
        <f>+'費用構成表'!F30/'概況'!P12</f>
        <v>9.424084752615038</v>
      </c>
      <c r="AO12" s="280">
        <f>+'費用構成表'!F31/'概況'!P12</f>
        <v>151.20153403835346</v>
      </c>
      <c r="AP12" s="273">
        <f>+('費用構成表'!F19+'費用構成表'!F15+'費用構成表'!F29)/'概況'!P12</f>
        <v>80.7294567656774</v>
      </c>
      <c r="AQ12" s="290"/>
      <c r="BD12" s="91"/>
      <c r="BE12" s="91"/>
      <c r="BG12" s="91"/>
      <c r="BK12" s="91"/>
      <c r="BL12" s="91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</row>
    <row r="13" spans="1:254" ht="25.5" customHeight="1">
      <c r="A13" s="536" t="s">
        <v>393</v>
      </c>
      <c r="B13" s="87">
        <f>+'概況'!E13/'概況'!C13*100</f>
        <v>93.1426570161102</v>
      </c>
      <c r="C13" s="88">
        <f>+'概況'!E13/'概況'!D13*100</f>
        <v>82.46614987080103</v>
      </c>
      <c r="D13" s="88">
        <f>+'概況'!P13/'概況'!O13*100</f>
        <v>87.01208464236441</v>
      </c>
      <c r="E13" s="89">
        <f>+(('概況'!O13*1000)/365)/'概況'!N13*100</f>
        <v>87.76781409137429</v>
      </c>
      <c r="F13" s="89">
        <f>+(('概況'!O13*1000)/365)/'概況'!M13*100</f>
        <v>66.96835954013034</v>
      </c>
      <c r="G13" s="88">
        <f>+'概況'!N13/'概況'!M13*100</f>
        <v>76.30172886658676</v>
      </c>
      <c r="H13" s="272">
        <f>+'概況'!O13/'貸借対照表'!G10*1000</f>
        <v>0.9002711633085515</v>
      </c>
      <c r="I13" s="273">
        <f>'損益計算書'!I11/'概況'!P13</f>
        <v>189.77101227228266</v>
      </c>
      <c r="J13" s="273">
        <f>'費用構成表'!G31/'概況'!P13</f>
        <v>193.16537588641643</v>
      </c>
      <c r="K13" s="88">
        <f>+'概況'!E13/'概況'!V13</f>
        <v>3468.9565217391305</v>
      </c>
      <c r="L13" s="90">
        <f>+'概況'!P13/'概況'!V13*1000</f>
        <v>455179.1304347826</v>
      </c>
      <c r="M13" s="274">
        <f>'損益計算書'!I10/'概況'!V13</f>
        <v>96538.86956521739</v>
      </c>
      <c r="N13" s="273">
        <f>+('貸借対照表'!G37+'貸借対照表'!G45)/'貸借対照表'!G60*100</f>
        <v>59.96598450911071</v>
      </c>
      <c r="O13" s="273">
        <f>+'貸借対照表'!G9/('貸借対照表'!G59+'貸借対照表'!G25)*100</f>
        <v>93.99478467454402</v>
      </c>
      <c r="P13" s="273">
        <f>+'貸借対照表'!G18/'貸借対照表'!G31*100</f>
        <v>347.85902951157345</v>
      </c>
      <c r="Q13" s="273">
        <f>+('貸借対照表'!G19+'貸借対照表'!G20)/'貸借対照表'!G31*100</f>
        <v>345.0363217140493</v>
      </c>
      <c r="R13" s="273">
        <f>+'費用構成表'!G19/('貸借対照表'!G10+'貸借対照表'!G16-'貸借対照表'!G11-'貸借対照表'!G14+'費用構成表'!G19)*100</f>
        <v>3.349637964398196</v>
      </c>
      <c r="S13" s="273">
        <f>+'損益計算書'!I9/'損益計算書'!I23*100</f>
        <v>102.7051264803732</v>
      </c>
      <c r="T13" s="273">
        <f>+('損益計算書'!I10+'損益計算書'!I16)/'費用構成表'!G36*100</f>
        <v>102.84922829838754</v>
      </c>
      <c r="U13" s="275">
        <f>+'費用構成表'!G15/('貸借対照表'!G26+'貸借対照表'!G32+'貸借対照表'!G28+'貸借対照表'!G42)*100</f>
        <v>4.023970441807285</v>
      </c>
      <c r="V13" s="403">
        <f>+'資本的収支'!G24/'費用構成表'!G19*100</f>
        <v>194.62524458814227</v>
      </c>
      <c r="W13" s="273">
        <f>+('損益計算書'!I34+'資本的収支'!G23)/'損益計算書'!I11*100</f>
        <v>55.23105617229873</v>
      </c>
      <c r="X13" s="273">
        <f>+'貸借対照表'!G58/('損益計算書'!I10-'損益計算書'!I12)*100</f>
        <v>0</v>
      </c>
      <c r="Y13" s="438" t="s">
        <v>389</v>
      </c>
      <c r="Z13" s="315">
        <v>10737057</v>
      </c>
      <c r="AA13" s="276">
        <f>+'費用構成表'!G14/'概況'!P13</f>
        <v>18.74436437828585</v>
      </c>
      <c r="AB13" s="277">
        <f>+'費用構成表'!G15/'概況'!P13</f>
        <v>20.634781146839465</v>
      </c>
      <c r="AC13" s="277">
        <f>+'費用構成表'!G19/'概況'!P13</f>
        <v>43.25119971879202</v>
      </c>
      <c r="AD13" s="277">
        <f>+'費用構成表'!G20/'概況'!P13</f>
        <v>2.6677982485633938</v>
      </c>
      <c r="AE13" s="277">
        <f>+'費用構成表'!G21/'概況'!P13</f>
        <v>0.14284868260178504</v>
      </c>
      <c r="AF13" s="277">
        <f>+'費用構成表'!G22/'概況'!P13</f>
        <v>0.8712289094021274</v>
      </c>
      <c r="AG13" s="277">
        <f>+'費用構成表'!G23/'概況'!P13</f>
        <v>2.6084331825406526</v>
      </c>
      <c r="AH13" s="277">
        <f>+'費用構成表'!G24/'概況'!P13</f>
        <v>0.7877930523291355</v>
      </c>
      <c r="AI13" s="277">
        <f>+'費用構成表'!G25/'概況'!P13</f>
        <v>0.10631266047194032</v>
      </c>
      <c r="AJ13" s="277">
        <f>+'費用構成表'!G26/'概況'!P13</f>
        <v>0.9003622080938989</v>
      </c>
      <c r="AK13" s="277">
        <f>+'費用構成表'!G27/'概況'!P13</f>
        <v>8.175567765007946</v>
      </c>
      <c r="AL13" s="277">
        <f>+'費用構成表'!G28/'概況'!P13</f>
        <v>79.61934718486367</v>
      </c>
      <c r="AM13" s="277">
        <f>+'費用構成表'!G29/'概況'!P13</f>
        <v>47.77158920711578</v>
      </c>
      <c r="AN13" s="277">
        <f>+'費用構成表'!G30/'概況'!P13</f>
        <v>14.655338748624525</v>
      </c>
      <c r="AO13" s="280">
        <f>+'費用構成表'!G31/'概況'!P13</f>
        <v>193.16537588641643</v>
      </c>
      <c r="AP13" s="273">
        <f>+('費用構成表'!G19+'費用構成表'!G15+'費用構成表'!G29)/'概況'!P13</f>
        <v>111.65757007274728</v>
      </c>
      <c r="AQ13" s="290"/>
      <c r="BD13" s="91"/>
      <c r="BE13" s="91"/>
      <c r="BG13" s="91"/>
      <c r="BK13" s="91"/>
      <c r="BL13" s="91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</row>
    <row r="14" spans="1:254" ht="25.5" customHeight="1">
      <c r="A14" s="536" t="s">
        <v>394</v>
      </c>
      <c r="B14" s="87">
        <f>+'概況'!E14/'概況'!C14*100</f>
        <v>99.88656859429602</v>
      </c>
      <c r="C14" s="88">
        <f>+'概況'!E14/'概況'!D14*100</f>
        <v>85.4066265060241</v>
      </c>
      <c r="D14" s="88">
        <f>+'概況'!P14/'概況'!O14*100</f>
        <v>85.32028187362002</v>
      </c>
      <c r="E14" s="89">
        <f>+(('概況'!O14*1000)/365)/'概況'!N14*100</f>
        <v>85.68520634898745</v>
      </c>
      <c r="F14" s="89">
        <f>+(('概況'!O14*1000)/365)/'概況'!M14*100</f>
        <v>63.413418599367056</v>
      </c>
      <c r="G14" s="88">
        <f>+'概況'!N14/'概況'!M14*100</f>
        <v>74.00742940513022</v>
      </c>
      <c r="H14" s="272">
        <f>+'概況'!O14/'貸借対照表'!H10*1000</f>
        <v>0.8643657784896559</v>
      </c>
      <c r="I14" s="273">
        <f>'損益計算書'!J11/'概況'!P14</f>
        <v>108.84769350072307</v>
      </c>
      <c r="J14" s="273">
        <f>'費用構成表'!H31/'概況'!P14</f>
        <v>112.9881793221973</v>
      </c>
      <c r="K14" s="88">
        <f>+'概況'!E14/'概況'!V14</f>
        <v>4725.833333333333</v>
      </c>
      <c r="L14" s="90">
        <f>+'概況'!P14/'概況'!V14*1000</f>
        <v>636173.3333333334</v>
      </c>
      <c r="M14" s="274">
        <f>'損益計算書'!J10/'概況'!V14</f>
        <v>71191.4</v>
      </c>
      <c r="N14" s="273">
        <f>+('貸借対照表'!H37+'貸借対照表'!H45)/'貸借対照表'!H60*100</f>
        <v>71.643526109694</v>
      </c>
      <c r="O14" s="273">
        <f>+'貸借対照表'!H9/('貸借対照表'!H59+'貸借対照表'!H25)*100</f>
        <v>90.22276432823291</v>
      </c>
      <c r="P14" s="273">
        <f>+'貸借対照表'!H18/'貸借対照表'!H31*100</f>
        <v>612.7626917025876</v>
      </c>
      <c r="Q14" s="273">
        <f>+('貸借対照表'!H19+'貸借対照表'!H20)/'貸借対照表'!H31*100</f>
        <v>609.1562253890696</v>
      </c>
      <c r="R14" s="273">
        <f>+'費用構成表'!H19/('貸借対照表'!H10+'貸借対照表'!H16-'貸借対照表'!H11-'貸借対照表'!H14+'費用構成表'!H19)*100</f>
        <v>2.5882151294101323</v>
      </c>
      <c r="S14" s="273">
        <f>+'損益計算書'!J9/'損益計算書'!J23*100</f>
        <v>100.85966366503874</v>
      </c>
      <c r="T14" s="273">
        <f>+('損益計算書'!J10+'損益計算書'!J16)/'費用構成表'!H36*100</f>
        <v>101.22441672249816</v>
      </c>
      <c r="U14" s="275">
        <f>+'費用構成表'!H15/('貸借対照表'!H26+'貸借対照表'!H32+'貸借対照表'!H28+'貸借対照表'!H42)*100</f>
        <v>3.7489173852641047</v>
      </c>
      <c r="V14" s="403">
        <f>+'資本的収支'!H24/'費用構成表'!H19*100</f>
        <v>106.42629246296451</v>
      </c>
      <c r="W14" s="273">
        <f>+('損益計算書'!J34+'資本的収支'!H23)/'損益計算書'!J11*100</f>
        <v>69.38764212613965</v>
      </c>
      <c r="X14" s="273">
        <f>+'貸借対照表'!H58/('損益計算書'!J10-'損益計算書'!J12)*100</f>
        <v>0</v>
      </c>
      <c r="Y14" s="438" t="s">
        <v>389</v>
      </c>
      <c r="Z14" s="315">
        <v>7523452</v>
      </c>
      <c r="AA14" s="276">
        <f>+'費用構成表'!H14/'概況'!P14</f>
        <v>15.959591725525538</v>
      </c>
      <c r="AB14" s="277">
        <f>+'費用構成表'!H15/'概況'!P14</f>
        <v>14.778362291199462</v>
      </c>
      <c r="AC14" s="277">
        <f>+'費用構成表'!H19/'概況'!P14</f>
        <v>32.582105505836985</v>
      </c>
      <c r="AD14" s="277">
        <f>+'費用構成表'!H20/'概況'!P14</f>
        <v>7.790853645756921</v>
      </c>
      <c r="AE14" s="277">
        <f>+'費用構成表'!H21/'概況'!P14</f>
        <v>0.24165321820049043</v>
      </c>
      <c r="AF14" s="277">
        <f>+'費用構成表'!H22/'概況'!P14</f>
        <v>0.3102403956992853</v>
      </c>
      <c r="AG14" s="277">
        <f>+'費用構成表'!H23/'概況'!P14</f>
        <v>9.390627292352189</v>
      </c>
      <c r="AH14" s="277">
        <f>+'費用構成表'!H24/'概況'!P14</f>
        <v>0.05648355794018402</v>
      </c>
      <c r="AI14" s="277">
        <f>+'費用構成表'!H25/'概況'!P14</f>
        <v>0.20586632573931632</v>
      </c>
      <c r="AJ14" s="277">
        <f>+'費用構成表'!H26/'概況'!P14</f>
        <v>0</v>
      </c>
      <c r="AK14" s="277">
        <f>+'費用構成表'!H27/'概況'!P14</f>
        <v>7.10791608157106</v>
      </c>
      <c r="AL14" s="277">
        <f>+'費用構成表'!H28/'概況'!P14</f>
        <v>20.168088361662438</v>
      </c>
      <c r="AM14" s="277">
        <f>+'費用構成表'!H29/'概況'!P14</f>
        <v>12.10084253767317</v>
      </c>
      <c r="AN14" s="277">
        <f>+'費用構成表'!H30/'概況'!P14</f>
        <v>4.396390920713432</v>
      </c>
      <c r="AO14" s="280">
        <f>+'費用構成表'!H31/'概況'!P14</f>
        <v>112.9881793221973</v>
      </c>
      <c r="AP14" s="273">
        <f>+('費用構成表'!H19+'費用構成表'!H15+'費用構成表'!H29)/'概況'!P14</f>
        <v>59.461310334709616</v>
      </c>
      <c r="AQ14" s="290"/>
      <c r="BD14" s="91"/>
      <c r="BE14" s="91"/>
      <c r="BG14" s="91"/>
      <c r="BK14" s="91"/>
      <c r="BL14" s="91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  <c r="IR14" s="92"/>
      <c r="IS14" s="92"/>
      <c r="IT14" s="92"/>
    </row>
    <row r="15" spans="1:254" ht="25.5" customHeight="1">
      <c r="A15" s="536" t="s">
        <v>395</v>
      </c>
      <c r="B15" s="87">
        <f>+'概況'!E15/'概況'!C15*100</f>
        <v>99.86157199238154</v>
      </c>
      <c r="C15" s="88">
        <f>+'概況'!E15/'概況'!D15*100</f>
        <v>98.99464720194648</v>
      </c>
      <c r="D15" s="88">
        <f>+'概況'!P15/'概況'!O15*100</f>
        <v>91.5674310900051</v>
      </c>
      <c r="E15" s="89">
        <f>+(('概況'!O15*1000)/365)/'概況'!N15*100</f>
        <v>90.8187697077472</v>
      </c>
      <c r="F15" s="89">
        <f>+(('概況'!O15*1000)/365)/'概況'!M15*100</f>
        <v>67.00560176125244</v>
      </c>
      <c r="G15" s="88">
        <f>+'概況'!N15/'概況'!M15*100</f>
        <v>73.77946428571428</v>
      </c>
      <c r="H15" s="272">
        <f>+'概況'!O15/'貸借対照表'!I10*1000</f>
        <v>0.6535609264053369</v>
      </c>
      <c r="I15" s="273">
        <f>'損益計算書'!K11/'概況'!P15</f>
        <v>154.58054664590813</v>
      </c>
      <c r="J15" s="273">
        <f>'費用構成表'!I31/'概況'!P15</f>
        <v>145.93783203526027</v>
      </c>
      <c r="K15" s="88">
        <f>+'概況'!E15/'概況'!V15</f>
        <v>3281.1935483870966</v>
      </c>
      <c r="L15" s="90">
        <f>+'概況'!P15/'概況'!V15*1000</f>
        <v>404549.1935483871</v>
      </c>
      <c r="M15" s="274">
        <f>'損益計算書'!K10/'概況'!V15</f>
        <v>63116.032258064515</v>
      </c>
      <c r="N15" s="273">
        <f>+('貸借対照表'!I37+'貸借対照表'!I45)/'貸借対照表'!I60*100</f>
        <v>58.50725868305145</v>
      </c>
      <c r="O15" s="273">
        <f>+'貸借対照表'!I9/('貸借対照表'!I59+'貸借対照表'!I25)*100</f>
        <v>91.4300956065655</v>
      </c>
      <c r="P15" s="273">
        <f>+'貸借対照表'!I18/'貸借対照表'!I31*100</f>
        <v>944.2705882100114</v>
      </c>
      <c r="Q15" s="273">
        <f>+('貸借対照表'!I19+'貸借対照表'!I20)/'貸借対照表'!I31*100</f>
        <v>940.258355951836</v>
      </c>
      <c r="R15" s="273">
        <f>+'費用構成表'!I19/('貸借対照表'!I10+'貸借対照表'!I16-'貸借対照表'!I11-'貸借対照表'!I14+'費用構成表'!I19)*100</f>
        <v>3.070381023574444</v>
      </c>
      <c r="S15" s="273">
        <f>+'損益計算書'!K9/'損益計算書'!K23*100</f>
        <v>108.03270348778182</v>
      </c>
      <c r="T15" s="273">
        <f>+('損益計算書'!K10+'損益計算書'!K16)/'費用構成表'!I36*100</f>
        <v>108.1697113382766</v>
      </c>
      <c r="U15" s="275">
        <f>+'費用構成表'!I15/('貸借対照表'!I26+'貸借対照表'!I32+'貸借対照表'!I28+'貸借対照表'!I42)*100</f>
        <v>3.4309520382967738</v>
      </c>
      <c r="V15" s="403">
        <f>+'資本的収支'!I24/'費用構成表'!I19*100</f>
        <v>61.314169110133555</v>
      </c>
      <c r="W15" s="273">
        <f>+('損益計算書'!K34+'資本的収支'!I23)/'損益計算書'!K11*100</f>
        <v>36.58018924496228</v>
      </c>
      <c r="X15" s="273">
        <f>+'貸借対照表'!I58/('損益計算書'!K10-'損益計算書'!K12)*100</f>
        <v>0</v>
      </c>
      <c r="Y15" s="438" t="s">
        <v>389</v>
      </c>
      <c r="Z15" s="315">
        <v>18052278</v>
      </c>
      <c r="AA15" s="276">
        <f>+'費用構成表'!I14/'概況'!P15</f>
        <v>23.33613081865318</v>
      </c>
      <c r="AB15" s="277">
        <f>+'費用構成表'!I15/'概況'!P15</f>
        <v>24.69355575002841</v>
      </c>
      <c r="AC15" s="277">
        <f>+'費用構成表'!I19/'概況'!P15</f>
        <v>51.42458451362628</v>
      </c>
      <c r="AD15" s="277">
        <f>+'費用構成表'!I20/'概況'!P15</f>
        <v>6.387436433624844</v>
      </c>
      <c r="AE15" s="277">
        <f>+'費用構成表'!I21/'概況'!P15</f>
        <v>0.3843784698619132</v>
      </c>
      <c r="AF15" s="277">
        <f>+'費用構成表'!I22/'概況'!P15</f>
        <v>0.5690922392707135</v>
      </c>
      <c r="AG15" s="277">
        <f>+'費用構成表'!I23/'概況'!P15</f>
        <v>3.7373340695836266</v>
      </c>
      <c r="AH15" s="277">
        <f>+'費用構成表'!I24/'概況'!P15</f>
        <v>0.07850235527000385</v>
      </c>
      <c r="AI15" s="277">
        <f>+'費用構成表'!I25/'概況'!P15</f>
        <v>0.23076263702528302</v>
      </c>
      <c r="AJ15" s="277">
        <f>+'費用構成表'!I26/'概況'!P15</f>
        <v>0.013794725710219061</v>
      </c>
      <c r="AK15" s="277">
        <f>+'費用構成表'!I27/'概況'!P15</f>
        <v>8.077569417172839</v>
      </c>
      <c r="AL15" s="277">
        <f>+'費用構成表'!I28/'概況'!P15</f>
        <v>20.759945857695044</v>
      </c>
      <c r="AM15" s="277">
        <f>+'費用構成表'!I29/'概況'!P15</f>
        <v>12.455959540787138</v>
      </c>
      <c r="AN15" s="277">
        <f>+'費用構成表'!I30/'概況'!P15</f>
        <v>6.244744747737924</v>
      </c>
      <c r="AO15" s="280">
        <f>+'費用構成表'!I31/'概況'!P15</f>
        <v>145.93783203526027</v>
      </c>
      <c r="AP15" s="273">
        <f>+('費用構成表'!I19+'費用構成表'!I15+'費用構成表'!I29)/'概況'!P15</f>
        <v>88.57409980444183</v>
      </c>
      <c r="AQ15" s="290"/>
      <c r="BD15" s="91"/>
      <c r="BE15" s="91"/>
      <c r="BG15" s="91"/>
      <c r="BK15" s="91"/>
      <c r="BL15" s="91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  <c r="IR15" s="92"/>
      <c r="IS15" s="92"/>
      <c r="IT15" s="92"/>
    </row>
    <row r="16" spans="1:254" ht="25.5" customHeight="1">
      <c r="A16" s="536" t="s">
        <v>396</v>
      </c>
      <c r="B16" s="87">
        <f>+'概況'!E16/'概況'!C16*100</f>
        <v>97.87290167865707</v>
      </c>
      <c r="C16" s="88">
        <f>+'概況'!E16/'概況'!D16*100</f>
        <v>87.76989247311829</v>
      </c>
      <c r="D16" s="88">
        <f>+'概況'!P16/'概況'!O16*100</f>
        <v>89.56975398351767</v>
      </c>
      <c r="E16" s="89">
        <f>+(('概況'!O16*1000)/365)/'概況'!N16*100</f>
        <v>90.74587309666117</v>
      </c>
      <c r="F16" s="89">
        <f>+(('概況'!O16*1000)/365)/'概況'!M16*100</f>
        <v>62.96493150684932</v>
      </c>
      <c r="G16" s="88">
        <f>+'概況'!N16/'概況'!M16*100</f>
        <v>69.38600000000001</v>
      </c>
      <c r="H16" s="272">
        <f>+'概況'!O16/'貸借対照表'!J10*1000</f>
        <v>0.5467252626456534</v>
      </c>
      <c r="I16" s="273">
        <f>'損益計算書'!L11/'概況'!P16</f>
        <v>140.6727195884402</v>
      </c>
      <c r="J16" s="273">
        <f>'費用構成表'!J31/'概況'!P16</f>
        <v>171.59207387867926</v>
      </c>
      <c r="K16" s="88">
        <f>+'概況'!E16/'概況'!V16</f>
        <v>3023.185185185185</v>
      </c>
      <c r="L16" s="90">
        <f>+'概況'!P16/'概況'!V16*1000</f>
        <v>381205.5555555555</v>
      </c>
      <c r="M16" s="274">
        <f>'損益計算書'!L10/'概況'!V16</f>
        <v>57549.444444444445</v>
      </c>
      <c r="N16" s="273">
        <f>+('貸借対照表'!J37+'貸借対照表'!J45)/'貸借対照表'!J60*100</f>
        <v>95.66709809908012</v>
      </c>
      <c r="O16" s="273">
        <f>+'貸借対照表'!J9/('貸借対照表'!J59+'貸借対照表'!J25)*100</f>
        <v>91.27236632029194</v>
      </c>
      <c r="P16" s="273">
        <f>+'貸借対照表'!J18/'貸借対照表'!J31*100</f>
        <v>1174.6850786113907</v>
      </c>
      <c r="Q16" s="273">
        <f>+('貸借対照表'!J19+'貸借対照表'!J20)/'貸借対照表'!J31*100</f>
        <v>1106.1406540347502</v>
      </c>
      <c r="R16" s="273">
        <f>+'費用構成表'!J19/('貸借対照表'!J10+'貸借対照表'!J16-'貸借対照表'!J11-'貸借対照表'!J14+'費用構成表'!J19)*100</f>
        <v>3.434493580421088</v>
      </c>
      <c r="S16" s="273">
        <f>+'損益計算書'!L9/'損益計算書'!L23*100</f>
        <v>90.75369971161335</v>
      </c>
      <c r="T16" s="273">
        <f>+('損益計算書'!L10+'損益計算書'!L16)/'費用構成表'!J36*100</f>
        <v>90.83291603704156</v>
      </c>
      <c r="U16" s="275">
        <f>+'費用構成表'!J15/('貸借対照表'!J26+'貸借対照表'!J32+'貸借対照表'!J28+'貸借対照表'!J42)*100</f>
        <v>11.013375454664018</v>
      </c>
      <c r="V16" s="403">
        <f>+'資本的収支'!J24/'費用構成表'!J19*100</f>
        <v>86.89791058701005</v>
      </c>
      <c r="W16" s="273">
        <f>+('損益計算書'!L34+'資本的収支'!J23)/'損益計算書'!L11*100</f>
        <v>47.93301383193785</v>
      </c>
      <c r="X16" s="273">
        <f>+'貸借対照表'!J58/('損益計算書'!L10-'損益計算書'!L12)*100</f>
        <v>0</v>
      </c>
      <c r="Y16" s="438" t="s">
        <v>389</v>
      </c>
      <c r="Z16" s="315">
        <v>483049</v>
      </c>
      <c r="AA16" s="276">
        <f>+'費用構成表'!J14/'概況'!P16</f>
        <v>21.156078911445658</v>
      </c>
      <c r="AB16" s="277">
        <f>+'費用構成表'!J15/'概況'!P16</f>
        <v>5.168787132440455</v>
      </c>
      <c r="AC16" s="277">
        <f>+'費用構成表'!J19/'概況'!P16</f>
        <v>71.64716226785394</v>
      </c>
      <c r="AD16" s="277">
        <f>+'費用構成表'!J20/'概況'!P16</f>
        <v>11.807375237429016</v>
      </c>
      <c r="AE16" s="277">
        <f>+'費用構成表'!J21/'概況'!P16</f>
        <v>0.2877809677873802</v>
      </c>
      <c r="AF16" s="277">
        <f>+'費用構成表'!J22/'概況'!P16</f>
        <v>0.8643144798907949</v>
      </c>
      <c r="AG16" s="277">
        <f>+'費用構成表'!J23/'概況'!P16</f>
        <v>6.003079897595835</v>
      </c>
      <c r="AH16" s="277">
        <f>+'費用構成表'!J24/'概況'!P16</f>
        <v>0.5887753763644579</v>
      </c>
      <c r="AI16" s="277">
        <f>+'費用構成表'!J25/'概況'!P16</f>
        <v>2.2234528858251843</v>
      </c>
      <c r="AJ16" s="277">
        <f>+'費用構成表'!J26/'概況'!P16</f>
        <v>0.8851062176039952</v>
      </c>
      <c r="AK16" s="277">
        <f>+'費用構成表'!J27/'概況'!P16</f>
        <v>12.28626530840268</v>
      </c>
      <c r="AL16" s="277">
        <f>+'費用構成表'!J28/'概況'!P16</f>
        <v>0</v>
      </c>
      <c r="AM16" s="277">
        <f>+'費用構成表'!J29/'概況'!P16</f>
        <v>0</v>
      </c>
      <c r="AN16" s="277">
        <f>+'費用構成表'!J30/'概況'!P16</f>
        <v>38.67389519603986</v>
      </c>
      <c r="AO16" s="280">
        <f>+'費用構成表'!J31/'概況'!P16</f>
        <v>171.59207387867926</v>
      </c>
      <c r="AP16" s="273">
        <f>+('費用構成表'!J19+'費用構成表'!J15+'費用構成表'!J29)/'概況'!P16</f>
        <v>76.8159494002944</v>
      </c>
      <c r="AQ16" s="290"/>
      <c r="BD16" s="91"/>
      <c r="BE16" s="91"/>
      <c r="BG16" s="91"/>
      <c r="BK16" s="91"/>
      <c r="BL16" s="91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  <c r="IR16" s="92"/>
      <c r="IS16" s="92"/>
      <c r="IT16" s="92"/>
    </row>
    <row r="17" spans="1:254" ht="25.5" customHeight="1">
      <c r="A17" s="536" t="s">
        <v>397</v>
      </c>
      <c r="B17" s="87">
        <f>+'概況'!E17/'概況'!C17*100</f>
        <v>99.62150227549228</v>
      </c>
      <c r="C17" s="88">
        <f>+'概況'!E17/'概況'!D17*100</f>
        <v>79.24372759856631</v>
      </c>
      <c r="D17" s="88">
        <f>+'概況'!P17/'概況'!O17*100</f>
        <v>82.18499458886411</v>
      </c>
      <c r="E17" s="89">
        <f>+(('概況'!O17*1000)/365)/'概況'!N17*100</f>
        <v>96.53429987740525</v>
      </c>
      <c r="F17" s="89">
        <f>+(('概況'!O17*1000)/365)/'概況'!M17*100</f>
        <v>53.75100760138043</v>
      </c>
      <c r="G17" s="88">
        <f>+'概況'!N17/'概況'!M17*100</f>
        <v>55.68073489903804</v>
      </c>
      <c r="H17" s="272">
        <f>+'概況'!O17/'貸借対照表'!K10*1000</f>
        <v>0.7003162459077197</v>
      </c>
      <c r="I17" s="273">
        <f>'損益計算書'!M11/'概況'!P17</f>
        <v>142.07772453770266</v>
      </c>
      <c r="J17" s="273">
        <f>'費用構成表'!K31/'概況'!P17</f>
        <v>121.7027806368564</v>
      </c>
      <c r="K17" s="88">
        <f>+'概況'!E17/'概況'!V17</f>
        <v>2210.9</v>
      </c>
      <c r="L17" s="90">
        <f>+'概況'!P17/'概況'!V17*1000</f>
        <v>372109.00000000006</v>
      </c>
      <c r="M17" s="274">
        <f>'損益計算書'!M10/'概況'!V17</f>
        <v>53087.1</v>
      </c>
      <c r="N17" s="273">
        <f>+('貸借対照表'!K37+'貸借対照表'!K45)/'貸借対照表'!K60*100</f>
        <v>38.4487674203158</v>
      </c>
      <c r="O17" s="273">
        <f>+'貸借対照表'!K9/('貸借対照表'!K59+'貸借対照表'!K25)*100</f>
        <v>93.74997553317029</v>
      </c>
      <c r="P17" s="273">
        <f>+'貸借対照表'!K18/'貸借対照表'!K31*100</f>
        <v>3323.4352800418756</v>
      </c>
      <c r="Q17" s="273">
        <f>+('貸借対照表'!K19+'貸借対照表'!K20)/'貸借対照表'!K31*100</f>
        <v>3307.350631870186</v>
      </c>
      <c r="R17" s="273">
        <f>+'費用構成表'!K19/('貸借対照表'!K10+'貸借対照表'!K16-'貸借対照表'!K11-'貸借対照表'!K14+'費用構成表'!K19)*100</f>
        <v>2.5746026548610104</v>
      </c>
      <c r="S17" s="273">
        <f>+'損益計算書'!M9/'損益計算書'!M23*100</f>
        <v>121.19736926234839</v>
      </c>
      <c r="T17" s="273">
        <f>+('損益計算書'!M10+'損益計算書'!M16)/'費用構成表'!K36*100</f>
        <v>121.28936028436709</v>
      </c>
      <c r="U17" s="275">
        <f>+'費用構成表'!K15/('貸借対照表'!K26+'貸借対照表'!K32+'貸借対照表'!K28+'貸借対照表'!K42)*100</f>
        <v>2.24118859088891</v>
      </c>
      <c r="V17" s="403">
        <f>+'資本的収支'!K24/'費用構成表'!K19*100</f>
        <v>110.30611426126029</v>
      </c>
      <c r="W17" s="273">
        <f>+('損益計算書'!M34+'資本的収支'!K23)/'損益計算書'!M11*100</f>
        <v>111.57666961738958</v>
      </c>
      <c r="X17" s="273">
        <f>+'貸借対照表'!K58/('損益計算書'!M10-'損益計算書'!M12)*100</f>
        <v>0</v>
      </c>
      <c r="Y17" s="438" t="s">
        <v>389</v>
      </c>
      <c r="Z17" s="315">
        <v>4101529</v>
      </c>
      <c r="AA17" s="276">
        <f>+'費用構成表'!K14/'概況'!P17</f>
        <v>18.777562488410652</v>
      </c>
      <c r="AB17" s="277">
        <f>+'費用構成表'!K15/'概況'!P17</f>
        <v>24.70324555439401</v>
      </c>
      <c r="AC17" s="277">
        <f>+'費用構成表'!K19/'概況'!P17</f>
        <v>40.19037432580238</v>
      </c>
      <c r="AD17" s="277">
        <f>+'費用構成表'!K20/'概況'!P17</f>
        <v>10.30074521175247</v>
      </c>
      <c r="AE17" s="277">
        <f>+'費用構成表'!K21/'概況'!P17</f>
        <v>0.2725007994969216</v>
      </c>
      <c r="AF17" s="277">
        <f>+'費用構成表'!K22/'概況'!P17</f>
        <v>0.5232337836494145</v>
      </c>
      <c r="AG17" s="277">
        <f>+'費用構成表'!K23/'概況'!P17</f>
        <v>9.291363552077483</v>
      </c>
      <c r="AH17" s="277">
        <f>+'費用構成表'!K24/'概況'!P17</f>
        <v>1.7943667043796305</v>
      </c>
      <c r="AI17" s="277">
        <f>+'費用構成表'!K25/'概況'!P17</f>
        <v>0.4063325530960014</v>
      </c>
      <c r="AJ17" s="277">
        <f>+'費用構成表'!K26/'概況'!P17</f>
        <v>0.4912539067853774</v>
      </c>
      <c r="AK17" s="277">
        <f>+'費用構成表'!K27/'概況'!P17</f>
        <v>8.91136736816363</v>
      </c>
      <c r="AL17" s="277">
        <f>+'費用構成表'!K28/'概況'!P17</f>
        <v>0</v>
      </c>
      <c r="AM17" s="277">
        <f>+'費用構成表'!K29/'概況'!P17</f>
        <v>0</v>
      </c>
      <c r="AN17" s="277">
        <f>+'費用構成表'!K30/'概況'!P17</f>
        <v>6.040434388848428</v>
      </c>
      <c r="AO17" s="280">
        <f>+'費用構成表'!K31/'概況'!P17</f>
        <v>121.7027806368564</v>
      </c>
      <c r="AP17" s="273">
        <f>+('費用構成表'!K19+'費用構成表'!K15+'費用構成表'!K29)/'概況'!P17</f>
        <v>64.8936198801964</v>
      </c>
      <c r="AQ17" s="290"/>
      <c r="BD17" s="91"/>
      <c r="BE17" s="91"/>
      <c r="BG17" s="91"/>
      <c r="BK17" s="91"/>
      <c r="BL17" s="91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  <c r="IR17" s="92"/>
      <c r="IS17" s="92"/>
      <c r="IT17" s="92"/>
    </row>
    <row r="18" spans="1:254" ht="25.5" customHeight="1">
      <c r="A18" s="536" t="s">
        <v>398</v>
      </c>
      <c r="B18" s="87">
        <f>+'概況'!E18/'概況'!C18*100</f>
        <v>99.75025972988092</v>
      </c>
      <c r="C18" s="88">
        <f>+'概況'!E18/'概況'!D18*100</f>
        <v>85.82946536015127</v>
      </c>
      <c r="D18" s="88">
        <f>+'概況'!P18/'概況'!O18*100</f>
        <v>91.88980123102259</v>
      </c>
      <c r="E18" s="89">
        <f>+(('概況'!O18*1000)/365)/'概況'!N18*100</f>
        <v>81.49924243845203</v>
      </c>
      <c r="F18" s="89">
        <f>+(('概況'!O18*1000)/365)/'概況'!M18*100</f>
        <v>57.04491340392889</v>
      </c>
      <c r="G18" s="88">
        <f>+'概況'!N18/'概況'!M18*100</f>
        <v>69.99440939222107</v>
      </c>
      <c r="H18" s="272">
        <f>+'概況'!O18/'貸借対照表'!L10*1000</f>
        <v>0.760934158628728</v>
      </c>
      <c r="I18" s="273">
        <f>'損益計算書'!N11/'概況'!P18</f>
        <v>115.69955042765726</v>
      </c>
      <c r="J18" s="273">
        <f>'費用構成表'!L31/'概況'!P18</f>
        <v>109.01050950140744</v>
      </c>
      <c r="K18" s="88">
        <f>+'概況'!E18/'概況'!V18</f>
        <v>3840.5384615384614</v>
      </c>
      <c r="L18" s="90">
        <f>+'概況'!P18/'概況'!V18*1000</f>
        <v>552833.0769230769</v>
      </c>
      <c r="M18" s="274">
        <f>'損益計算書'!N10/'概況'!V18</f>
        <v>69440.23076923077</v>
      </c>
      <c r="N18" s="273">
        <f>+('貸借対照表'!L37+'貸借対照表'!L45)/'貸借対照表'!L60*100</f>
        <v>66.63474875191416</v>
      </c>
      <c r="O18" s="273">
        <f>+'貸借対照表'!L9/('貸借対照表'!L59+'貸借対照表'!L25)*100</f>
        <v>90.75877614699797</v>
      </c>
      <c r="P18" s="273">
        <f>+'貸借対照表'!L18/'貸借対照表'!L31*100</f>
        <v>300.0189193062921</v>
      </c>
      <c r="Q18" s="273">
        <f>+('貸借対照表'!L19+'貸借対照表'!L20)/'貸借対照表'!L31*100</f>
        <v>297.25612727533326</v>
      </c>
      <c r="R18" s="273">
        <f>+'費用構成表'!L19/('貸借対照表'!L10+'貸借対照表'!L16-'貸借対照表'!L11-'貸借対照表'!L14+'費用構成表'!L19)*100</f>
        <v>3.379394704332924</v>
      </c>
      <c r="S18" s="273">
        <f>+'損益計算書'!N9/'損益計算書'!N23*100</f>
        <v>116.51614302297399</v>
      </c>
      <c r="T18" s="273">
        <f>+('損益計算書'!N10+'損益計算書'!N16)/'費用構成表'!L36*100</f>
        <v>115.52563055243542</v>
      </c>
      <c r="U18" s="275">
        <f>+'費用構成表'!L15/('貸借対照表'!L26+'貸借対照表'!L32+'貸借対照表'!L28+'貸借対照表'!L42)*100</f>
        <v>3.4301318529465394</v>
      </c>
      <c r="V18" s="403">
        <f>+'資本的収支'!L24/'費用構成表'!L19*100</f>
        <v>45.16491047460579</v>
      </c>
      <c r="W18" s="273">
        <f>+('損益計算書'!N34+'資本的収支'!L23)/'損益計算書'!N11*100</f>
        <v>31.905815062422356</v>
      </c>
      <c r="X18" s="273">
        <f>+'貸借対照表'!L58/('損益計算書'!N10-'損益計算書'!N12)*100</f>
        <v>0</v>
      </c>
      <c r="Y18" s="438" t="s">
        <v>389</v>
      </c>
      <c r="Z18" s="315">
        <v>3334624</v>
      </c>
      <c r="AA18" s="276">
        <f>+'費用構成表'!L14/'概況'!P18</f>
        <v>17.638931211674688</v>
      </c>
      <c r="AB18" s="277">
        <f>+'費用構成表'!L15/'概況'!P18</f>
        <v>15.915500992788198</v>
      </c>
      <c r="AC18" s="277">
        <f>+'費用構成表'!L19/'概況'!P18</f>
        <v>46.494908047080564</v>
      </c>
      <c r="AD18" s="277">
        <f>+'費用構成表'!L20/'概況'!P18</f>
        <v>8.949703833261674</v>
      </c>
      <c r="AE18" s="277">
        <f>+'費用構成表'!L21/'概況'!P18</f>
        <v>0.10060068208097311</v>
      </c>
      <c r="AF18" s="277">
        <f>+'費用構成表'!L22/'概況'!P18</f>
        <v>0.3880709575710014</v>
      </c>
      <c r="AG18" s="277">
        <f>+'費用構成表'!L23/'概況'!P18</f>
        <v>6.165026861634407</v>
      </c>
      <c r="AH18" s="277">
        <f>+'費用構成表'!L24/'概況'!P18</f>
        <v>0.49242851159690715</v>
      </c>
      <c r="AI18" s="277">
        <f>+'費用構成表'!L25/'概況'!P18</f>
        <v>0.31627296040117825</v>
      </c>
      <c r="AJ18" s="277">
        <f>+'費用構成表'!L26/'概況'!P18</f>
        <v>0</v>
      </c>
      <c r="AK18" s="277">
        <f>+'費用構成表'!L27/'概況'!P18</f>
        <v>5.602330930326723</v>
      </c>
      <c r="AL18" s="277">
        <f>+'費用構成表'!L28/'概況'!P18</f>
        <v>0</v>
      </c>
      <c r="AM18" s="277">
        <f>+'費用構成表'!L29/'概況'!P18</f>
        <v>0</v>
      </c>
      <c r="AN18" s="277">
        <f>+'費用構成表'!L30/'概況'!P18</f>
        <v>6.946734512991124</v>
      </c>
      <c r="AO18" s="280">
        <f>+'費用構成表'!L31/'概況'!P18</f>
        <v>109.01050950140744</v>
      </c>
      <c r="AP18" s="273">
        <f>+('費用構成表'!L19+'費用構成表'!L15+'費用構成表'!L29)/'概況'!P18</f>
        <v>62.41040903986876</v>
      </c>
      <c r="AQ18" s="290"/>
      <c r="BD18" s="91"/>
      <c r="BE18" s="91"/>
      <c r="BG18" s="91"/>
      <c r="BK18" s="91"/>
      <c r="BL18" s="91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  <c r="IR18" s="92"/>
      <c r="IS18" s="92"/>
      <c r="IT18" s="92"/>
    </row>
    <row r="19" spans="1:254" ht="25.5" customHeight="1">
      <c r="A19" s="536" t="s">
        <v>399</v>
      </c>
      <c r="B19" s="87">
        <f>+'概況'!E19/'概況'!C19*100</f>
        <v>99.84059968981562</v>
      </c>
      <c r="C19" s="88">
        <f>+'概況'!E19/'概況'!D19*100</f>
        <v>74.75806451612902</v>
      </c>
      <c r="D19" s="88">
        <f>+'概況'!P19/'概況'!O19*100</f>
        <v>88.2272666422904</v>
      </c>
      <c r="E19" s="89">
        <f>+(('概況'!O19*1000)/365)/'概況'!N19*100</f>
        <v>72.11893232388222</v>
      </c>
      <c r="F19" s="89">
        <f>+(('概況'!O19*1000)/365)/'概況'!M19*100</f>
        <v>27.423945205479455</v>
      </c>
      <c r="G19" s="88">
        <f>+'概況'!N19/'概況'!M19*100</f>
        <v>38.025999999999996</v>
      </c>
      <c r="H19" s="272">
        <f>+'概況'!O19/'貸借対照表'!M10*1000</f>
        <v>0.5868860109945777</v>
      </c>
      <c r="I19" s="273">
        <f>'損益計算書'!O11/'概況'!P19</f>
        <v>299.3919368791981</v>
      </c>
      <c r="J19" s="273">
        <f>'費用構成表'!M31/'概況'!P19</f>
        <v>297.686642540413</v>
      </c>
      <c r="K19" s="88">
        <f>+'概況'!E19/'概況'!V19</f>
        <v>1363.235294117647</v>
      </c>
      <c r="L19" s="90">
        <f>+'概況'!P19/'概況'!V19*1000</f>
        <v>259744.70588235295</v>
      </c>
      <c r="M19" s="274">
        <f>'損益計算書'!O10/'概況'!V19</f>
        <v>77868.11764705883</v>
      </c>
      <c r="N19" s="273">
        <f>+('貸借対照表'!M37+'貸借対照表'!M45)/'貸借対照表'!M60*100</f>
        <v>64.24959696618974</v>
      </c>
      <c r="O19" s="273">
        <f>+'貸借対照表'!M9/('貸借対照表'!M59+'貸借対照表'!M25)*100</f>
        <v>96.34651385291403</v>
      </c>
      <c r="P19" s="273">
        <f>+'貸借対照表'!M18/'貸借対照表'!M31*100</f>
        <v>538.4145436890585</v>
      </c>
      <c r="Q19" s="273">
        <f>+('貸借対照表'!M19+'貸借対照表'!M20)/'貸借対照表'!M31*100</f>
        <v>528.2377375284899</v>
      </c>
      <c r="R19" s="273">
        <f>+'費用構成表'!M19/('貸借対照表'!M10+'貸借対照表'!M16-'貸借対照表'!M11-'貸借対照表'!M14+'費用構成表'!M19)*100</f>
        <v>2.8155867326949227</v>
      </c>
      <c r="S19" s="273">
        <f>+'損益計算書'!O9/'損益計算書'!O23*100</f>
        <v>103.12671197521719</v>
      </c>
      <c r="T19" s="273">
        <f>+('損益計算書'!O10+'損益計算書'!O16)/'費用構成表'!M36*100</f>
        <v>104.10427521694841</v>
      </c>
      <c r="U19" s="275">
        <f>+'費用構成表'!M15/('貸借対照表'!M26+'貸借対照表'!M32+'貸借対照表'!M28+'貸借対照表'!M42)*100</f>
        <v>5.662406905663513</v>
      </c>
      <c r="V19" s="403">
        <f>+'資本的収支'!M24/'費用構成表'!M19*100</f>
        <v>176.0513967652019</v>
      </c>
      <c r="W19" s="273">
        <f>+('損益計算書'!O34+'資本的収支'!M23)/'損益計算書'!O11*100</f>
        <v>91.72284992658922</v>
      </c>
      <c r="X19" s="273">
        <f>+'貸借対照表'!M58/('損益計算書'!O10-'損益計算書'!O12)*100</f>
        <v>0</v>
      </c>
      <c r="Y19" s="438" t="s">
        <v>389</v>
      </c>
      <c r="Z19" s="315">
        <v>2985144</v>
      </c>
      <c r="AA19" s="276">
        <f>+'費用構成表'!M14/'概況'!P19</f>
        <v>43.60208892894833</v>
      </c>
      <c r="AB19" s="277">
        <f>+'費用構成表'!M15/'概況'!P19</f>
        <v>38.279894738272425</v>
      </c>
      <c r="AC19" s="277">
        <f>+'費用構成表'!M19/'概況'!P19</f>
        <v>51.83505976456521</v>
      </c>
      <c r="AD19" s="277">
        <f>+'費用構成表'!M20/'概況'!P19</f>
        <v>7.481554286335451</v>
      </c>
      <c r="AE19" s="277">
        <f>+'費用構成表'!M21/'概況'!P19</f>
        <v>0.20631117432048665</v>
      </c>
      <c r="AF19" s="277">
        <f>+'費用構成表'!M22/'概況'!P19</f>
        <v>0.36076147167127903</v>
      </c>
      <c r="AG19" s="277">
        <f>+'費用構成表'!M23/'概況'!P19</f>
        <v>20.70834258072406</v>
      </c>
      <c r="AH19" s="277">
        <f>+'費用構成表'!M24/'概況'!P19</f>
        <v>0.08152801619689921</v>
      </c>
      <c r="AI19" s="277">
        <f>+'費用構成表'!M25/'概況'!P19</f>
        <v>0.14788276271270887</v>
      </c>
      <c r="AJ19" s="277">
        <f>+'費用構成表'!M26/'概況'!P19</f>
        <v>0</v>
      </c>
      <c r="AK19" s="277">
        <f>+'費用構成表'!M27/'概況'!P19</f>
        <v>12.387276194272204</v>
      </c>
      <c r="AL19" s="277">
        <f>+'費用構成表'!M28/'概況'!P19</f>
        <v>99.28685632498879</v>
      </c>
      <c r="AM19" s="277">
        <f>+'費用構成表'!M29/'概況'!P19</f>
        <v>59.572068501650946</v>
      </c>
      <c r="AN19" s="277">
        <f>+'費用構成表'!M30/'概況'!P19</f>
        <v>23.309086297405145</v>
      </c>
      <c r="AO19" s="280">
        <f>+'費用構成表'!M31/'概況'!P19</f>
        <v>297.686642540413</v>
      </c>
      <c r="AP19" s="273">
        <f>+('費用構成表'!M19+'費用構成表'!M15+'費用構成表'!M29)/'概況'!P19</f>
        <v>149.68702300448857</v>
      </c>
      <c r="AQ19" s="290"/>
      <c r="BD19" s="91"/>
      <c r="BE19" s="91"/>
      <c r="BG19" s="91"/>
      <c r="BK19" s="91"/>
      <c r="BL19" s="91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  <c r="IR19" s="92"/>
      <c r="IS19" s="92"/>
      <c r="IT19" s="92"/>
    </row>
    <row r="20" spans="1:254" ht="25.5" customHeight="1">
      <c r="A20" s="536" t="s">
        <v>400</v>
      </c>
      <c r="B20" s="87">
        <f>+'概況'!E20/'概況'!C20*100</f>
        <v>89.70158547684053</v>
      </c>
      <c r="C20" s="88">
        <f>+'概況'!E20/'概況'!D20*100</f>
        <v>72.91877579627754</v>
      </c>
      <c r="D20" s="88">
        <f>+'概況'!P20/'概況'!O20*100</f>
        <v>77.29993390291071</v>
      </c>
      <c r="E20" s="89">
        <f>+(('概況'!O20*1000)/365)/'概況'!N20*100</f>
        <v>87.44218653630291</v>
      </c>
      <c r="F20" s="89">
        <f>+(('概況'!O20*1000)/365)/'概況'!M20*100</f>
        <v>81.3336253583944</v>
      </c>
      <c r="G20" s="88">
        <f>+'概況'!N20/'概況'!M20*100</f>
        <v>93.01417151162791</v>
      </c>
      <c r="H20" s="272">
        <f>+'概況'!O20/'貸借対照表'!N10*1000</f>
        <v>0.8679591464894867</v>
      </c>
      <c r="I20" s="273">
        <f>'損益計算書'!P11/'概況'!P20</f>
        <v>125.1062903289656</v>
      </c>
      <c r="J20" s="273">
        <f>'費用構成表'!N31/'概況'!P20</f>
        <v>135.7958908990143</v>
      </c>
      <c r="K20" s="88">
        <f>+'概況'!E20/'概況'!V20</f>
        <v>1702.4545454545455</v>
      </c>
      <c r="L20" s="90">
        <f>+'概況'!P20/'概況'!V20*1000</f>
        <v>229645.45454545453</v>
      </c>
      <c r="M20" s="274">
        <f>'損益計算書'!P10/'概況'!V20</f>
        <v>29076.545454545456</v>
      </c>
      <c r="N20" s="273">
        <f>+('貸借対照表'!N37+'貸借対照表'!N45)/'貸借対照表'!N60*100</f>
        <v>51.507513401994366</v>
      </c>
      <c r="O20" s="273">
        <f>+'貸借対照表'!N9/('貸借対照表'!N59+'貸借対照表'!N25)*100</f>
        <v>96.88356870047855</v>
      </c>
      <c r="P20" s="273">
        <f>+'貸借対照表'!N18/'貸借対照表'!N31*100</f>
        <v>620.3642455220995</v>
      </c>
      <c r="Q20" s="273">
        <f>+('貸借対照表'!N19+'貸借対照表'!N20)/'貸借対照表'!N31*100</f>
        <v>556.3635582663975</v>
      </c>
      <c r="R20" s="273">
        <f>+'費用構成表'!N19/('貸借対照表'!N10+'貸借対照表'!N16-'貸借対照表'!N11-'貸借対照表'!N14+'費用構成表'!N19)*100</f>
        <v>3.1149679938015655</v>
      </c>
      <c r="S20" s="273">
        <f>+'損益計算書'!P9/'損益計算書'!P23*100</f>
        <v>98.68598853734682</v>
      </c>
      <c r="T20" s="273">
        <f>+('損益計算書'!P10+'損益計算書'!P16)/'費用構成表'!N36*100</f>
        <v>98.7384488953778</v>
      </c>
      <c r="U20" s="275">
        <f>+'費用構成表'!N15/('貸借対照表'!N26+'貸借対照表'!N32+'貸借対照表'!N28+'貸借対照表'!N42)*100</f>
        <v>2.603717099020061</v>
      </c>
      <c r="V20" s="403">
        <f>+'資本的収支'!N24/'費用構成表'!N19*100</f>
        <v>59.85438923316732</v>
      </c>
      <c r="W20" s="273">
        <f>+('損益計算書'!P34+'資本的収支'!N23)/'損益計算書'!P11*100</f>
        <v>59.75331533931798</v>
      </c>
      <c r="X20" s="273">
        <f>+'貸借対照表'!N58/('損益計算書'!P10-'損益計算書'!P12)*100</f>
        <v>0</v>
      </c>
      <c r="Y20" s="438" t="s">
        <v>389</v>
      </c>
      <c r="Z20" s="315">
        <v>1865218</v>
      </c>
      <c r="AA20" s="276">
        <f>+'費用構成表'!N14/'概況'!P20</f>
        <v>33.40287399548711</v>
      </c>
      <c r="AB20" s="277">
        <f>+'費用構成表'!N15/'概況'!P20</f>
        <v>19.225287993349433</v>
      </c>
      <c r="AC20" s="277">
        <f>+'費用構成表'!N19/'概況'!P20</f>
        <v>41.64997426863545</v>
      </c>
      <c r="AD20" s="277">
        <f>+'費用構成表'!N20/'概況'!P20</f>
        <v>11.868888800918413</v>
      </c>
      <c r="AE20" s="277">
        <f>+'費用構成表'!N21/'概況'!P20</f>
        <v>0.06967261786944302</v>
      </c>
      <c r="AF20" s="277">
        <f>+'費用構成表'!N22/'概況'!P20</f>
        <v>2.0026918965995013</v>
      </c>
      <c r="AG20" s="277">
        <f>+'費用構成表'!N23/'概況'!P20</f>
        <v>2.9068524603143184</v>
      </c>
      <c r="AH20" s="277">
        <f>+'費用構成表'!N24/'概況'!P20</f>
        <v>2.3439293773009777</v>
      </c>
      <c r="AI20" s="277">
        <f>+'費用構成表'!N25/'概況'!P20</f>
        <v>1.5581330905348165</v>
      </c>
      <c r="AJ20" s="277">
        <f>+'費用構成表'!N26/'概況'!P20</f>
        <v>0.5605478801314279</v>
      </c>
      <c r="AK20" s="277">
        <f>+'費用構成表'!N27/'概況'!P20</f>
        <v>10.429911721626222</v>
      </c>
      <c r="AL20" s="277">
        <f>+'費用構成表'!N28/'概況'!P20</f>
        <v>0</v>
      </c>
      <c r="AM20" s="277">
        <f>+'費用構成表'!N29/'概況'!P20</f>
        <v>0</v>
      </c>
      <c r="AN20" s="277">
        <f>+'費用構成表'!N30/'概況'!P20</f>
        <v>9.77712679624718</v>
      </c>
      <c r="AO20" s="280">
        <f>+'費用構成表'!N31/'概況'!P20</f>
        <v>135.7958908990143</v>
      </c>
      <c r="AP20" s="273">
        <f>+('費用構成表'!N19+'費用構成表'!N15+'費用構成表'!N29)/'概況'!P20</f>
        <v>60.87526226198488</v>
      </c>
      <c r="AQ20" s="290"/>
      <c r="BD20" s="91"/>
      <c r="BE20" s="91"/>
      <c r="BG20" s="91"/>
      <c r="BK20" s="91"/>
      <c r="BL20" s="91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  <c r="IR20" s="92"/>
      <c r="IS20" s="92"/>
      <c r="IT20" s="92"/>
    </row>
    <row r="21" spans="1:254" ht="25.5" customHeight="1">
      <c r="A21" s="536" t="s">
        <v>401</v>
      </c>
      <c r="B21" s="87">
        <f>+'概況'!E21/'概況'!C21*100</f>
        <v>99.92318033416555</v>
      </c>
      <c r="C21" s="88">
        <f>+'概況'!E21/'概況'!D21*100</f>
        <v>89.37985531866161</v>
      </c>
      <c r="D21" s="88">
        <f>+'概況'!P21/'概況'!O21*100</f>
        <v>86.0999111284552</v>
      </c>
      <c r="E21" s="89">
        <f>+(('概況'!O21*1000)/365)/'概況'!N21*100</f>
        <v>81.30964952726588</v>
      </c>
      <c r="F21" s="89">
        <f>+(('概況'!O21*1000)/365)/'概況'!M21*100</f>
        <v>63.521187995712346</v>
      </c>
      <c r="G21" s="88">
        <f>+'概況'!N21/'概況'!M21*100</f>
        <v>78.12257015621687</v>
      </c>
      <c r="H21" s="272">
        <f>+'概況'!O21/'貸借対照表'!O10*1000</f>
        <v>0.49121827790891426</v>
      </c>
      <c r="I21" s="273">
        <f>'損益計算書'!Q11/'概況'!P21</f>
        <v>119.26532086442003</v>
      </c>
      <c r="J21" s="273">
        <f>'費用構成表'!O31/'概況'!P21</f>
        <v>166.65917162696655</v>
      </c>
      <c r="K21" s="88">
        <f>+'概況'!E21/'概況'!V21</f>
        <v>2926.6875</v>
      </c>
      <c r="L21" s="90">
        <f>+'概況'!P21/'概況'!V21*1000</f>
        <v>353011.25</v>
      </c>
      <c r="M21" s="274">
        <f>'損益計算書'!Q10/'概況'!V21</f>
        <v>48457.0625</v>
      </c>
      <c r="N21" s="273">
        <f>+('貸借対照表'!O37+'貸借対照表'!O45)/'貸借対照表'!O60*100</f>
        <v>58.18451101497272</v>
      </c>
      <c r="O21" s="273">
        <f>+'貸借対照表'!O9/('貸借対照表'!O59+'貸借対照表'!O25)*100</f>
        <v>84.27467352974023</v>
      </c>
      <c r="P21" s="273">
        <f>+'貸借対照表'!O18/'貸借対照表'!O31*100</f>
        <v>857.0211434663621</v>
      </c>
      <c r="Q21" s="273">
        <f>+('貸借対照表'!O19+'貸借対照表'!O20)/'貸借対照表'!O31*100</f>
        <v>856.3820707293145</v>
      </c>
      <c r="R21" s="273">
        <f>+'費用構成表'!O19/('貸借対照表'!O10+'貸借対照表'!O16-'貸借対照表'!O11-'貸借対照表'!O14+'費用構成表'!O19)*100</f>
        <v>2.7057134651471104</v>
      </c>
      <c r="S21" s="273">
        <f>+'損益計算書'!Q9/'損益計算書'!Q23*100</f>
        <v>101.00606110182729</v>
      </c>
      <c r="T21" s="273">
        <f>+('損益計算書'!Q10+'損益計算書'!Q16)/'費用構成表'!O36*100</f>
        <v>101.3751824047024</v>
      </c>
      <c r="U21" s="275">
        <f>+'費用構成表'!O15/('貸借対照表'!O26+'貸借対照表'!O32+'貸借対照表'!O28+'貸借対照表'!O42)*100</f>
        <v>3.651162291407827</v>
      </c>
      <c r="V21" s="403">
        <f>+'資本的収支'!O24/'費用構成表'!O19*100</f>
        <v>119.44071016393264</v>
      </c>
      <c r="W21" s="273">
        <f>+('損益計算書'!Q34+'資本的収支'!O23)/'損益計算書'!Q11*100</f>
        <v>99.33450311149114</v>
      </c>
      <c r="X21" s="273">
        <f>+'貸借対照表'!O58/('損益計算書'!Q10-'損益計算書'!Q12)*100</f>
        <v>0</v>
      </c>
      <c r="Y21" s="438" t="s">
        <v>389</v>
      </c>
      <c r="Z21" s="315">
        <v>6427734</v>
      </c>
      <c r="AA21" s="276">
        <f>+'費用構成表'!O14/'概況'!P21</f>
        <v>23.91673069909245</v>
      </c>
      <c r="AB21" s="277">
        <f>+'費用構成表'!O15/'概況'!P21</f>
        <v>41.55090666373947</v>
      </c>
      <c r="AC21" s="277">
        <f>+'費用構成表'!O19/'概況'!P21</f>
        <v>64.4007450187494</v>
      </c>
      <c r="AD21" s="277">
        <f>+'費用構成表'!O20/'概況'!P21</f>
        <v>10.33023026886537</v>
      </c>
      <c r="AE21" s="277">
        <f>+'費用構成表'!O21/'概況'!P21</f>
        <v>0.21475944463526303</v>
      </c>
      <c r="AF21" s="277">
        <f>+'費用構成表'!O22/'概況'!P21</f>
        <v>1.4425885860578096</v>
      </c>
      <c r="AG21" s="277">
        <f>+'費用構成表'!O23/'概況'!P21</f>
        <v>5.740079105127669</v>
      </c>
      <c r="AH21" s="277">
        <f>+'費用構成表'!O24/'概況'!P21</f>
        <v>0.30487696921840307</v>
      </c>
      <c r="AI21" s="277">
        <f>+'費用構成表'!O25/'概況'!P21</f>
        <v>0.312844137403553</v>
      </c>
      <c r="AJ21" s="277">
        <f>+'費用構成表'!O26/'概況'!P21</f>
        <v>0</v>
      </c>
      <c r="AK21" s="277">
        <f>+'費用構成表'!O27/'概況'!P21</f>
        <v>13.827108909418609</v>
      </c>
      <c r="AL21" s="277">
        <f>+'費用構成表'!O28/'概況'!P21</f>
        <v>0</v>
      </c>
      <c r="AM21" s="277">
        <f>+'費用構成表'!O29/'概況'!P21</f>
        <v>0</v>
      </c>
      <c r="AN21" s="277">
        <f>+'費用構成表'!O30/'概況'!P21</f>
        <v>4.6183018246585625</v>
      </c>
      <c r="AO21" s="280">
        <f>+'費用構成表'!O31/'概況'!P21</f>
        <v>166.65917162696655</v>
      </c>
      <c r="AP21" s="273">
        <f>+('費用構成表'!O19+'費用構成表'!O15+'費用構成表'!O29)/'概況'!P21</f>
        <v>105.95165168248887</v>
      </c>
      <c r="AQ21" s="290"/>
      <c r="BD21" s="91"/>
      <c r="BE21" s="91"/>
      <c r="BG21" s="91"/>
      <c r="BK21" s="91"/>
      <c r="BL21" s="91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  <c r="IR21" s="92"/>
      <c r="IS21" s="92"/>
      <c r="IT21" s="92"/>
    </row>
    <row r="22" spans="1:254" ht="25.5" customHeight="1">
      <c r="A22" s="537" t="s">
        <v>402</v>
      </c>
      <c r="B22" s="87">
        <f>+'概況'!E22/'概況'!C22*100</f>
        <v>98.38053970856406</v>
      </c>
      <c r="C22" s="88">
        <f>+'概況'!E22/'概況'!D22*100</f>
        <v>104.449378330373</v>
      </c>
      <c r="D22" s="88">
        <f>+'概況'!P22/'概況'!O22*100</f>
        <v>87.98085390092334</v>
      </c>
      <c r="E22" s="89">
        <f>+(('概況'!O22*1000)/365)/'概況'!N22*100</f>
        <v>74.82453733532066</v>
      </c>
      <c r="F22" s="89">
        <f>+(('概況'!O22*1000)/365)/'概況'!M22*100</f>
        <v>53.11994654193117</v>
      </c>
      <c r="G22" s="88">
        <f>+'概況'!N22/'概況'!M22*100</f>
        <v>70.99268292682926</v>
      </c>
      <c r="H22" s="272">
        <f>+'概況'!O22/'貸借対照表'!P10*1000</f>
        <v>0.7065805479959063</v>
      </c>
      <c r="I22" s="273">
        <f>'損益計算書'!R11/'概況'!P22</f>
        <v>250.724411813067</v>
      </c>
      <c r="J22" s="273">
        <f>'費用構成表'!P31/'概況'!P22</f>
        <v>255.01054482802994</v>
      </c>
      <c r="K22" s="88">
        <f>+'概況'!E22/'概況'!V22</f>
        <v>3266.9444444444443</v>
      </c>
      <c r="L22" s="90">
        <f>+'概況'!P22/'概況'!V22*1000</f>
        <v>388552.77777777775</v>
      </c>
      <c r="M22" s="274">
        <f>'損益計算書'!R10/'概況'!V22</f>
        <v>100030.5</v>
      </c>
      <c r="N22" s="273">
        <f>+('貸借対照表'!P37+'貸借対照表'!P45)/'貸借対照表'!P60*100</f>
        <v>72.6658402118823</v>
      </c>
      <c r="O22" s="273">
        <f>+'貸借対照表'!P9/('貸借対照表'!P59+'貸借対照表'!P25)*100</f>
        <v>87.90696563980852</v>
      </c>
      <c r="P22" s="273">
        <f>+'貸借対照表'!P18/'貸借対照表'!P31*100</f>
        <v>923.0187299182362</v>
      </c>
      <c r="Q22" s="273">
        <f>+('貸借対照表'!P19+'貸借対照表'!P20)/'貸借対照表'!P31*100</f>
        <v>913.0863875029387</v>
      </c>
      <c r="R22" s="273">
        <f>+'費用構成表'!P19/('貸借対照表'!P10+'貸借対照表'!P16-'貸借対照表'!P11-'貸借対照表'!P14+'費用構成表'!P19)*100</f>
        <v>3.1451467239257047</v>
      </c>
      <c r="S22" s="273">
        <f>+'損益計算書'!R9/'損益計算書'!R23*100</f>
        <v>100.99092699080391</v>
      </c>
      <c r="T22" s="273">
        <f>+('損益計算書'!R10+'損益計算書'!R16)/'費用構成表'!P36*100</f>
        <v>101.07758222319809</v>
      </c>
      <c r="U22" s="275">
        <f>+'費用構成表'!P15/('貸借対照表'!P26+'貸借対照表'!P32+'貸借対照表'!P28+'貸借対照表'!P42)*100</f>
        <v>4.51861966250857</v>
      </c>
      <c r="V22" s="403">
        <f>+'資本的収支'!P24/'費用構成表'!P19*100</f>
        <v>64.61926762972926</v>
      </c>
      <c r="W22" s="273">
        <f>+('損益計算書'!R34+'資本的収支'!P23)/'損益計算書'!R11*100</f>
        <v>43.07035882556226</v>
      </c>
      <c r="X22" s="273">
        <f>+'貸借対照表'!P58/('損益計算書'!R10-'損益計算書'!R12)*100</f>
        <v>22.54773405222518</v>
      </c>
      <c r="Y22" s="438" t="s">
        <v>389</v>
      </c>
      <c r="Z22" s="315">
        <v>3421598</v>
      </c>
      <c r="AA22" s="276">
        <f>+'費用構成表'!P14/'概況'!P22</f>
        <v>19.11695107914698</v>
      </c>
      <c r="AB22" s="277">
        <f>+'費用構成表'!P15/'概況'!P22</f>
        <v>22.10610599160703</v>
      </c>
      <c r="AC22" s="277">
        <f>+'費用構成表'!P19/'概況'!P22</f>
        <v>50.81448966606853</v>
      </c>
      <c r="AD22" s="277">
        <f>+'費用構成表'!P20/'概況'!P22</f>
        <v>1.0506223235796652</v>
      </c>
      <c r="AE22" s="277">
        <f>+'費用構成表'!P21/'概況'!P22</f>
        <v>0.13282908799748355</v>
      </c>
      <c r="AF22" s="277">
        <f>+'費用構成表'!P22/'概況'!P22</f>
        <v>0.8756139234624211</v>
      </c>
      <c r="AG22" s="277">
        <f>+'費用構成表'!P23/'概況'!P22</f>
        <v>5.704644728658341</v>
      </c>
      <c r="AH22" s="277">
        <f>+'費用構成表'!P24/'概況'!P22</f>
        <v>0.5933699840576498</v>
      </c>
      <c r="AI22" s="277">
        <f>+'費用構成表'!P25/'概況'!P22</f>
        <v>0.008149900985852058</v>
      </c>
      <c r="AJ22" s="277">
        <f>+'費用構成表'!P26/'概況'!P22</f>
        <v>0</v>
      </c>
      <c r="AK22" s="277">
        <f>+'費用構成表'!P27/'概況'!P22</f>
        <v>12.325366924270263</v>
      </c>
      <c r="AL22" s="277">
        <f>+'費用構成表'!P28/'概況'!P22</f>
        <v>135.07488615160247</v>
      </c>
      <c r="AM22" s="277">
        <f>+'費用構成表'!P29/'概況'!P22</f>
        <v>81.04490309481767</v>
      </c>
      <c r="AN22" s="277">
        <f>+'費用構成表'!P30/'概況'!P22</f>
        <v>7.20751506659327</v>
      </c>
      <c r="AO22" s="280">
        <f>+'費用構成表'!P31/'概況'!P22</f>
        <v>255.01054482802994</v>
      </c>
      <c r="AP22" s="273">
        <f>+('費用構成表'!P19+'費用構成表'!P15+'費用構成表'!P29)/'概況'!P22</f>
        <v>153.96549875249323</v>
      </c>
      <c r="AQ22" s="290"/>
      <c r="BD22" s="91"/>
      <c r="BE22" s="91"/>
      <c r="BG22" s="91"/>
      <c r="BK22" s="91"/>
      <c r="BL22" s="91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  <c r="IR22" s="92"/>
      <c r="IS22" s="92"/>
      <c r="IT22" s="92"/>
    </row>
    <row r="23" spans="1:254" ht="25.5" customHeight="1">
      <c r="A23" s="537" t="s">
        <v>403</v>
      </c>
      <c r="B23" s="87">
        <f>+'概況'!E23/'概況'!C23*100</f>
        <v>77.16130551684887</v>
      </c>
      <c r="C23" s="88">
        <f>+'概況'!E23/'概況'!D23*100</f>
        <v>86.40879120879121</v>
      </c>
      <c r="D23" s="88">
        <f>+'概況'!P23/'概況'!O23*100</f>
        <v>83.27021415977082</v>
      </c>
      <c r="E23" s="89">
        <f>+(('概況'!O23*1000)/365)/'概況'!N23*100</f>
        <v>84.22010447671576</v>
      </c>
      <c r="F23" s="89">
        <f>+(('概況'!O23*1000)/365)/'概況'!M23*100</f>
        <v>76.85686105675147</v>
      </c>
      <c r="G23" s="88">
        <f>+'概況'!N23/'概況'!M23*100</f>
        <v>91.25714285714285</v>
      </c>
      <c r="H23" s="272">
        <f>+'概況'!O23/'貸借対照表'!Q10*1000</f>
        <v>0.5989546934941441</v>
      </c>
      <c r="I23" s="273">
        <f>'損益計算書'!S11/'概況'!P23</f>
        <v>173.3463015982669</v>
      </c>
      <c r="J23" s="273">
        <f>'費用構成表'!Q31/'概況'!P23</f>
        <v>184.20246149149398</v>
      </c>
      <c r="K23" s="88">
        <f>+'概況'!E23/'概況'!V23</f>
        <v>2125.189189189189</v>
      </c>
      <c r="L23" s="90">
        <f>+'概況'!P23/'概況'!V23*1000</f>
        <v>276211.35135135136</v>
      </c>
      <c r="M23" s="274">
        <f>'損益計算書'!S10/'概況'!V23</f>
        <v>48396</v>
      </c>
      <c r="N23" s="273">
        <f>+('貸借対照表'!Q37+'貸借対照表'!Q45)/'貸借対照表'!Q60*100</f>
        <v>57.892648256682236</v>
      </c>
      <c r="O23" s="273">
        <f>+'貸借対照表'!Q9/('貸借対照表'!Q59+'貸借対照表'!Q25)*100</f>
        <v>89.7095968628695</v>
      </c>
      <c r="P23" s="273">
        <f>+'貸借対照表'!Q18/'貸借対照表'!Q31*100</f>
        <v>719.5854177903775</v>
      </c>
      <c r="Q23" s="273">
        <f>+('貸借対照表'!Q19+'貸借対照表'!Q20)/'貸借対照表'!Q31*100</f>
        <v>715.6420553747677</v>
      </c>
      <c r="R23" s="273">
        <f>+'費用構成表'!Q19/('貸借対照表'!Q10+'貸借対照表'!Q16-'貸借対照表'!Q11-'貸借対照表'!Q14+'費用構成表'!Q19)*100</f>
        <v>3.261522430042142</v>
      </c>
      <c r="S23" s="273">
        <f>+'損益計算書'!S9/'損益計算書'!S23*100</f>
        <v>101.51753927919367</v>
      </c>
      <c r="T23" s="273">
        <f>+('損益計算書'!S10+'損益計算書'!S16)/'費用構成表'!Q36*100</f>
        <v>102.2090205268466</v>
      </c>
      <c r="U23" s="275">
        <f>+'費用構成表'!Q15/('貸借対照表'!Q26+'貸借対照表'!Q32+'貸借対照表'!Q28+'貸借対照表'!Q42)*100</f>
        <v>4.342379566450168</v>
      </c>
      <c r="V23" s="403">
        <f>+'資本的収支'!Q24/'費用構成表'!Q19*100</f>
        <v>82.84414180617684</v>
      </c>
      <c r="W23" s="273">
        <f>+('損益計算書'!S34+'資本的収支'!Q23)/'損益計算書'!S11*100</f>
        <v>86.7113201412534</v>
      </c>
      <c r="X23" s="273">
        <f>+'貸借対照表'!Q$58/('損益計算書'!S10-'損益計算書'!S12)*100</f>
        <v>0</v>
      </c>
      <c r="Y23" s="438" t="s">
        <v>389</v>
      </c>
      <c r="Z23" s="315">
        <v>9591285</v>
      </c>
      <c r="AA23" s="276">
        <f>+'費用構成表'!Q14/'概況'!P23</f>
        <v>38.837670330788605</v>
      </c>
      <c r="AB23" s="277">
        <f>+'費用構成表'!Q15/'概況'!P23</f>
        <v>40.75316395005</v>
      </c>
      <c r="AC23" s="277">
        <f>+'費用構成表'!Q19/'概況'!P23</f>
        <v>63.45698847924915</v>
      </c>
      <c r="AD23" s="277">
        <f>+'費用構成表'!Q20/'概況'!P23</f>
        <v>10.373470374233598</v>
      </c>
      <c r="AE23" s="277">
        <f>+'費用構成表'!Q21/'概況'!P23</f>
        <v>0.1134070854476889</v>
      </c>
      <c r="AF23" s="277">
        <f>+'費用構成表'!Q22/'概況'!P23</f>
        <v>0.9003093987956735</v>
      </c>
      <c r="AG23" s="277">
        <f>+'費用構成表'!Q23/'概況'!P23</f>
        <v>6.882019448483438</v>
      </c>
      <c r="AH23" s="277">
        <f>+'費用構成表'!Q24/'概況'!P23</f>
        <v>0.8805438843345578</v>
      </c>
      <c r="AI23" s="277">
        <f>+'費用構成表'!Q25/'概況'!P23</f>
        <v>2.32959093212992</v>
      </c>
      <c r="AJ23" s="277">
        <f>+'費用構成表'!Q26/'概況'!P23</f>
        <v>1.0176304475029894</v>
      </c>
      <c r="AK23" s="277">
        <f>+'費用構成表'!Q27/'概況'!P23</f>
        <v>13.560610656547768</v>
      </c>
      <c r="AL23" s="277">
        <f>+'費用構成表'!Q28/'概況'!P23</f>
        <v>0</v>
      </c>
      <c r="AM23" s="277">
        <f>+'費用構成表'!Q29/'概況'!P23</f>
        <v>0</v>
      </c>
      <c r="AN23" s="277">
        <f>+'費用構成表'!Q30/'概況'!P23</f>
        <v>5.097056503930598</v>
      </c>
      <c r="AO23" s="280">
        <f>+'費用構成表'!Q31/'概況'!P23</f>
        <v>184.20246149149398</v>
      </c>
      <c r="AP23" s="273">
        <f>+('費用構成表'!Q19+'費用構成表'!Q15+'費用構成表'!Q29)/'概況'!P23</f>
        <v>104.21015242929914</v>
      </c>
      <c r="AQ23" s="290"/>
      <c r="BD23" s="91"/>
      <c r="BE23" s="91"/>
      <c r="BG23" s="91"/>
      <c r="BK23" s="91"/>
      <c r="BL23" s="91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</row>
    <row r="24" spans="1:254" ht="25.5" customHeight="1">
      <c r="A24" s="537" t="s">
        <v>45</v>
      </c>
      <c r="B24" s="87">
        <f>+'概況'!E24/'概況'!C24*100</f>
        <v>100</v>
      </c>
      <c r="C24" s="88">
        <f>+'概況'!E24/'概況'!D24*100</f>
        <v>87.6625</v>
      </c>
      <c r="D24" s="88">
        <f>+'概況'!P24/'概況'!O24*100</f>
        <v>95.58848577755067</v>
      </c>
      <c r="E24" s="89">
        <f>+(('概況'!O24*1000)/365)/'概況'!N24*100</f>
        <v>70.39357333413267</v>
      </c>
      <c r="F24" s="89">
        <f>+(('概況'!O24*1000)/365)/'概況'!M24*100</f>
        <v>64.33972602739726</v>
      </c>
      <c r="G24" s="88">
        <f>+'概況'!N24/'概況'!M24*100</f>
        <v>91.4</v>
      </c>
      <c r="H24" s="272">
        <f>+'概況'!O24/'貸借対照表'!R10*1000</f>
        <v>1.810990562723529</v>
      </c>
      <c r="I24" s="273">
        <f>'損益計算書'!T11/'概況'!P24</f>
        <v>169.6919299912885</v>
      </c>
      <c r="J24" s="273">
        <f>'費用構成表'!R31/'概況'!P24</f>
        <v>150.48210184525223</v>
      </c>
      <c r="K24" s="88">
        <f>+'概況'!E24/'概況'!V24</f>
        <v>7013</v>
      </c>
      <c r="L24" s="90">
        <f>+'概況'!P24/'概況'!V24*1000</f>
        <v>1010160</v>
      </c>
      <c r="M24" s="274">
        <f>'損益計算書'!T10/'概況'!V24</f>
        <v>174044</v>
      </c>
      <c r="N24" s="273">
        <f>+('貸借対照表'!R37+'貸借対照表'!R45)/'貸借対照表'!R60*100</f>
        <v>91.73386330400182</v>
      </c>
      <c r="O24" s="273">
        <f>+'貸借対照表'!R9/('貸借対照表'!R59+'貸借対照表'!R25)*100</f>
        <v>42.09192549798849</v>
      </c>
      <c r="P24" s="273">
        <f>+'貸借対照表'!R18/'貸借対照表'!R31*100</f>
        <v>24546.100151745068</v>
      </c>
      <c r="Q24" s="273">
        <f>+('貸借対照表'!R19+'貸借対照表'!R20)/'貸借対照表'!R31*100</f>
        <v>24399.21092564492</v>
      </c>
      <c r="R24" s="273">
        <f>+'費用構成表'!R19/('貸借対照表'!R10+'貸借対照表'!R16-'貸借対照表'!R11-'貸借対照表'!R14+'費用構成表'!R19)*100</f>
        <v>5.573188871426421</v>
      </c>
      <c r="S24" s="273">
        <f>+'損益計算書'!T9/'損益計算書'!T23*100</f>
        <v>115.63325786393324</v>
      </c>
      <c r="T24" s="273">
        <f>+('損益計算書'!T10+'損益計算書'!T16)/'費用構成表'!R36*100</f>
        <v>116.58334100806505</v>
      </c>
      <c r="U24" s="275">
        <f>+'費用構成表'!R15/('貸借対照表'!R26+'貸借対照表'!R32+'貸借対照表'!R28+'貸借対照表'!R42)*100</f>
        <v>6.539894068364312</v>
      </c>
      <c r="V24" s="403">
        <f>+'資本的収支'!R24/'費用構成表'!R19*100</f>
        <v>15.438678012371854</v>
      </c>
      <c r="W24" s="273">
        <f>+('損益計算書'!T34+'資本的収支'!R23)/'損益計算書'!T11*100</f>
        <v>7.372707331871004</v>
      </c>
      <c r="X24" s="273">
        <f>+'貸借対照表'!R58/('損益計算書'!T10-'損益計算書'!T12)*100</f>
        <v>0</v>
      </c>
      <c r="Y24" s="438" t="s">
        <v>389</v>
      </c>
      <c r="Z24" s="315">
        <v>111959</v>
      </c>
      <c r="AA24" s="276">
        <f>+'費用構成表'!R14/'概況'!P24</f>
        <v>5.485269660251841</v>
      </c>
      <c r="AB24" s="277">
        <f>+'費用構成表'!R15/'概況'!P24</f>
        <v>7.248356695968956</v>
      </c>
      <c r="AC24" s="277">
        <f>+'費用構成表'!R19/'概況'!P24</f>
        <v>34.08667933792667</v>
      </c>
      <c r="AD24" s="277">
        <f>+'費用構成表'!R20/'概況'!P24</f>
        <v>0</v>
      </c>
      <c r="AE24" s="277">
        <f>+'費用構成表'!R21/'概況'!P24</f>
        <v>1.2997940920250257</v>
      </c>
      <c r="AF24" s="277">
        <f>+'費用構成表'!R22/'概況'!P24</f>
        <v>0.3543993030807001</v>
      </c>
      <c r="AG24" s="277">
        <f>+'費用構成表'!R23/'概況'!P24</f>
        <v>1.9115783638235528</v>
      </c>
      <c r="AH24" s="277">
        <f>+'費用構成表'!R24/'概況'!P24</f>
        <v>0.007919537499010058</v>
      </c>
      <c r="AI24" s="277">
        <f>+'費用構成表'!R25/'概況'!P24</f>
        <v>0</v>
      </c>
      <c r="AJ24" s="277">
        <f>+'費用構成表'!R26/'概況'!P24</f>
        <v>0</v>
      </c>
      <c r="AK24" s="277">
        <f>+'費用構成表'!R27/'概況'!P24</f>
        <v>1.6106359388611706</v>
      </c>
      <c r="AL24" s="277">
        <f>+'費用構成表'!R28/'概況'!P24</f>
        <v>91.98839787756395</v>
      </c>
      <c r="AM24" s="277">
        <f>+'費用構成表'!R29/'概況'!P24</f>
        <v>55.193236714975846</v>
      </c>
      <c r="AN24" s="277">
        <f>+'費用構成表'!R30/'概況'!P24</f>
        <v>6.4890710382513666</v>
      </c>
      <c r="AO24" s="280">
        <f>+'費用構成表'!R31/'概況'!P24</f>
        <v>150.48210184525223</v>
      </c>
      <c r="AP24" s="273">
        <f>+('費用構成表'!R19+'費用構成表'!R15+'費用構成表'!R29)/'概況'!P24</f>
        <v>96.52827274887147</v>
      </c>
      <c r="AQ24" s="290"/>
      <c r="BD24" s="91"/>
      <c r="BE24" s="91"/>
      <c r="BG24" s="91"/>
      <c r="BK24" s="91"/>
      <c r="BL24" s="91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</row>
    <row r="25" spans="1:254" ht="25.5" customHeight="1">
      <c r="A25" s="536" t="s">
        <v>404</v>
      </c>
      <c r="B25" s="87">
        <f>+'概況'!E25/'概況'!C25*100</f>
        <v>99.43416424529744</v>
      </c>
      <c r="C25" s="88">
        <f>+'概況'!E25/'概況'!D25*100</f>
        <v>86.69333333333333</v>
      </c>
      <c r="D25" s="88">
        <f>+'概況'!P25/'概況'!O25*100</f>
        <v>91.39975433160295</v>
      </c>
      <c r="E25" s="89">
        <f>+(('概況'!O25*1000)/365)/'概況'!N25*100</f>
        <v>79.72961999650583</v>
      </c>
      <c r="F25" s="89">
        <f>+(('概況'!O25*1000)/365)/'概況'!M25*100</f>
        <v>47.72632199145677</v>
      </c>
      <c r="G25" s="88">
        <f>+'概況'!N25/'概況'!M25*100</f>
        <v>59.86021505376344</v>
      </c>
      <c r="H25" s="272">
        <f>+'概況'!O25/'貸借対照表'!S10*1000</f>
        <v>0.7088100184654532</v>
      </c>
      <c r="I25" s="273">
        <f>'損益計算書'!U11/'概況'!P25</f>
        <v>75.95053824439131</v>
      </c>
      <c r="J25" s="273">
        <f>'費用構成表'!S31/'概況'!P25</f>
        <v>72.50192471331901</v>
      </c>
      <c r="K25" s="88">
        <f>+'概況'!E25/'概況'!V25</f>
        <v>4334.666666666667</v>
      </c>
      <c r="L25" s="90">
        <f>+'概況'!P25/'概況'!V25*1000</f>
        <v>493580</v>
      </c>
      <c r="M25" s="274">
        <f>'損益計算書'!U10/'概況'!V25</f>
        <v>38677.666666666664</v>
      </c>
      <c r="N25" s="273">
        <f>+('貸借対照表'!S37+'貸借対照表'!S45)/'貸借対照表'!S60*100</f>
        <v>87.43947718747215</v>
      </c>
      <c r="O25" s="273">
        <f>+'貸借対照表'!S9/('貸借対照表'!S59+'貸借対照表'!S25)*100</f>
        <v>95.13654780364553</v>
      </c>
      <c r="P25" s="273">
        <f>+'貸借対照表'!S18/'貸借対照表'!S31*100</f>
        <v>543.3468659887692</v>
      </c>
      <c r="Q25" s="273">
        <f>+('貸借対照表'!S19+'貸借対照表'!S20)/'貸借対照表'!S31*100</f>
        <v>530.1563211412961</v>
      </c>
      <c r="R25" s="273">
        <f>+'費用構成表'!S19/('貸借対照表'!S10+'貸借対照表'!S16-'貸借対照表'!S11-'貸借対照表'!S14+'費用構成表'!S19)*100</f>
        <v>1.9181654654656624</v>
      </c>
      <c r="S25" s="273">
        <f>+'損益計算書'!U9/'損益計算書'!U23*100</f>
        <v>107.63915616552487</v>
      </c>
      <c r="T25" s="273">
        <f>+('損益計算書'!U10+'損益計算書'!U16)/'費用構成表'!S36*100</f>
        <v>107.890747683063</v>
      </c>
      <c r="U25" s="275">
        <f>+'費用構成表'!S15/('貸借対照表'!S26+'貸借対照表'!S32+'貸借対照表'!S28+'貸借対照表'!S42)*100</f>
        <v>3.199674238469638</v>
      </c>
      <c r="V25" s="403">
        <f>+'資本的収支'!S24/'費用構成表'!S19*100</f>
        <v>29.194180062844392</v>
      </c>
      <c r="W25" s="273">
        <f>+('損益計算書'!U34+'資本的収支'!S23)/'損益計算書'!U11*100</f>
        <v>19.33080213047847</v>
      </c>
      <c r="X25" s="273">
        <f>+'貸借対照表'!S58/('損益計算書'!U10-'損益計算書'!U$12)*100</f>
        <v>0</v>
      </c>
      <c r="Y25" s="438" t="s">
        <v>389</v>
      </c>
      <c r="Z25" s="315">
        <v>557463</v>
      </c>
      <c r="AA25" s="276">
        <f>+'費用構成表'!S14/'概況'!P25</f>
        <v>15.81033807420614</v>
      </c>
      <c r="AB25" s="277">
        <f>+'費用構成表'!S15/'概況'!P25</f>
        <v>6.02300201250726</v>
      </c>
      <c r="AC25" s="277">
        <f>+'費用構成表'!S19/'概況'!P25</f>
        <v>29.659494577035804</v>
      </c>
      <c r="AD25" s="277">
        <f>+'費用構成表'!S20/'概況'!P25</f>
        <v>9.521590556073315</v>
      </c>
      <c r="AE25" s="277">
        <f>+'費用構成表'!S21/'概況'!P25</f>
        <v>0.02600051325688507</v>
      </c>
      <c r="AF25" s="277">
        <f>+'費用構成表'!S22/'概況'!P25</f>
        <v>0.5797776787282035</v>
      </c>
      <c r="AG25" s="277">
        <f>+'費用構成表'!S23/'概況'!P25</f>
        <v>2.6405716060888476</v>
      </c>
      <c r="AH25" s="277">
        <f>+'費用構成表'!S24/'概況'!P25</f>
        <v>0.19922471196834016</v>
      </c>
      <c r="AI25" s="277">
        <f>+'費用構成表'!S25/'概況'!P25</f>
        <v>0.2708105406756081</v>
      </c>
      <c r="AJ25" s="277">
        <f>+'費用構成表'!S26/'概況'!P25</f>
        <v>0</v>
      </c>
      <c r="AK25" s="277">
        <f>+'費用構成表'!S27/'概況'!P25</f>
        <v>4.009481745613679</v>
      </c>
      <c r="AL25" s="277">
        <f>+'費用構成表'!S28/'概況'!P25</f>
        <v>0</v>
      </c>
      <c r="AM25" s="277">
        <f>+'費用構成表'!S29/'概況'!P25</f>
        <v>0</v>
      </c>
      <c r="AN25" s="277">
        <f>+'費用構成表'!S30/'概況'!P25</f>
        <v>3.761632697164931</v>
      </c>
      <c r="AO25" s="280">
        <f>+'費用構成表'!S31/'概況'!P25</f>
        <v>72.50192471331901</v>
      </c>
      <c r="AP25" s="273">
        <f>+('費用構成表'!S19+'費用構成表'!S15+'費用構成表'!S29)/'概況'!P25</f>
        <v>35.682496589543064</v>
      </c>
      <c r="AQ25" s="290"/>
      <c r="BD25" s="91"/>
      <c r="BE25" s="91"/>
      <c r="BG25" s="91"/>
      <c r="BK25" s="91"/>
      <c r="BL25" s="91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</row>
    <row r="26" spans="1:254" ht="25.5" customHeight="1">
      <c r="A26" s="536" t="s">
        <v>405</v>
      </c>
      <c r="B26" s="87">
        <f>+'概況'!E26/'概況'!C26*100</f>
        <v>99.19112207151665</v>
      </c>
      <c r="C26" s="88">
        <f>+'概況'!E26/'概況'!D26*100</f>
        <v>92.7843137254902</v>
      </c>
      <c r="D26" s="88">
        <f>+'概況'!P26/'概況'!O26*100</f>
        <v>87.36840749375733</v>
      </c>
      <c r="E26" s="89">
        <f>+(('概況'!O26*1000)/365)/'概況'!N26*100</f>
        <v>88.50228690499553</v>
      </c>
      <c r="F26" s="89">
        <f>+(('概況'!O26*1000)/365)/'概況'!M26*100</f>
        <v>64.45341872739134</v>
      </c>
      <c r="G26" s="88">
        <f>+'概況'!N26/'概況'!M26*100</f>
        <v>72.82683982683983</v>
      </c>
      <c r="H26" s="272">
        <f>+'概況'!O26/'貸借対照表'!T10*1000</f>
        <v>0.9434043167805591</v>
      </c>
      <c r="I26" s="273">
        <f>'損益計算書'!V11/'概況'!P26</f>
        <v>150.79697721538184</v>
      </c>
      <c r="J26" s="273">
        <f>'費用構成表'!T31/'概況'!P26</f>
        <v>157.9230150338884</v>
      </c>
      <c r="K26" s="88">
        <f>+'概況'!E26/'概況'!V26</f>
        <v>3656.5454545454545</v>
      </c>
      <c r="L26" s="90">
        <f>+'概況'!P26/'概況'!V26*1000</f>
        <v>431630.909090909</v>
      </c>
      <c r="M26" s="274">
        <f>'損益計算書'!V10/'概況'!V26</f>
        <v>78022.18181818182</v>
      </c>
      <c r="N26" s="273">
        <f>+('貸借対照表'!T37+'貸借対照表'!T45)/'貸借対照表'!T60*100</f>
        <v>73.97325120576511</v>
      </c>
      <c r="O26" s="273">
        <f>+'貸借対照表'!T9/('貸借対照表'!T59+'貸借対照表'!T25)*100</f>
        <v>86.3747490146501</v>
      </c>
      <c r="P26" s="273">
        <f>+'貸借対照表'!T18/'貸借対照表'!T31*100</f>
        <v>1157.2321044243051</v>
      </c>
      <c r="Q26" s="273">
        <f>+('貸借対照表'!T19+'貸借対照表'!T20)/'貸借対照表'!T31*100</f>
        <v>1151.8759379689845</v>
      </c>
      <c r="R26" s="273">
        <f>+'費用構成表'!T19/('貸借対照表'!T10+'貸借対照表'!T16-'貸借対照表'!T11-'貸借対照表'!T14+'費用構成表'!T19)*100</f>
        <v>4.434812950084002</v>
      </c>
      <c r="S26" s="273">
        <f>+'損益計算書'!V9/'損益計算書'!V23*100</f>
        <v>106.5310617873643</v>
      </c>
      <c r="T26" s="273">
        <f>+('損益計算書'!V10+'損益計算書'!V16)/'費用構成表'!T36*100</f>
        <v>106.5310617873643</v>
      </c>
      <c r="U26" s="275">
        <f>+'費用構成表'!T15/('貸借対照表'!T26+'貸借対照表'!T32+'貸借対照表'!T28+'貸借対照表'!T42)*100</f>
        <v>4.574787183002474</v>
      </c>
      <c r="V26" s="403">
        <f>+'資本的収支'!T24/'費用構成表'!T19*100</f>
        <v>29.07320890376465</v>
      </c>
      <c r="W26" s="273">
        <f>+('損益計算書'!V34+'資本的収支'!T23)/'損益計算書'!V11*100</f>
        <v>20.949893501868083</v>
      </c>
      <c r="X26" s="273">
        <f>+'貸借対照表'!T$58/('損益計算書'!V10-'損益計算書'!V12)*100</f>
        <v>0</v>
      </c>
      <c r="Y26" s="438" t="s">
        <v>389</v>
      </c>
      <c r="Z26" s="315">
        <v>1638262</v>
      </c>
      <c r="AA26" s="276">
        <f>+'費用構成表'!T14/'概況'!P26</f>
        <v>16.341824033159646</v>
      </c>
      <c r="AB26" s="277">
        <f>+'費用構成表'!T15/'概況'!P26</f>
        <v>15.785161564804948</v>
      </c>
      <c r="AC26" s="277">
        <f>+'費用構成表'!T19/'概況'!P26</f>
        <v>54.368420830928784</v>
      </c>
      <c r="AD26" s="277">
        <f>+'費用構成表'!T20/'概況'!P26</f>
        <v>12.410434841215348</v>
      </c>
      <c r="AE26" s="277">
        <f>+'費用構成表'!T21/'概況'!P26</f>
        <v>0.02653782482508204</v>
      </c>
      <c r="AF26" s="277">
        <f>+'費用構成表'!T22/'概況'!P26</f>
        <v>0.575196822200786</v>
      </c>
      <c r="AG26" s="277">
        <f>+'費用構成表'!T23/'概況'!P26</f>
        <v>16.17691040746092</v>
      </c>
      <c r="AH26" s="277">
        <f>+'費用構成表'!T24/'概況'!P26</f>
        <v>0.035173148776100796</v>
      </c>
      <c r="AI26" s="277">
        <f>+'費用構成表'!T25/'概況'!P26</f>
        <v>0.7940285681790419</v>
      </c>
      <c r="AJ26" s="277">
        <f>+'費用構成表'!T26/'概況'!P26</f>
        <v>0.7662270374099084</v>
      </c>
      <c r="AK26" s="277">
        <f>+'費用構成表'!T27/'概況'!P26</f>
        <v>4.332826446837998</v>
      </c>
      <c r="AL26" s="277">
        <f>+'費用構成表'!T28/'概況'!P26</f>
        <v>30.19435797419513</v>
      </c>
      <c r="AM26" s="277">
        <f>+'費用構成表'!T29/'概況'!P26</f>
        <v>5.773029987742053</v>
      </c>
      <c r="AN26" s="277">
        <f>+'費用構成表'!T30/'概況'!P26</f>
        <v>6.1159155338947</v>
      </c>
      <c r="AO26" s="280">
        <f>+'費用構成表'!T31/'概況'!P26</f>
        <v>157.9230150338884</v>
      </c>
      <c r="AP26" s="273">
        <f>+('費用構成表'!T19+'費用構成表'!T15+'費用構成表'!T29)/'概況'!P26</f>
        <v>75.92661238347578</v>
      </c>
      <c r="AQ26" s="290"/>
      <c r="BD26" s="91"/>
      <c r="BE26" s="91"/>
      <c r="BG26" s="91"/>
      <c r="BK26" s="91"/>
      <c r="BL26" s="91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  <c r="IR26" s="92"/>
      <c r="IS26" s="92"/>
      <c r="IT26" s="92"/>
    </row>
    <row r="27" spans="1:254" ht="25.5" customHeight="1">
      <c r="A27" s="536" t="s">
        <v>406</v>
      </c>
      <c r="B27" s="87">
        <f>+'概況'!E27/'概況'!C27*100</f>
        <v>100</v>
      </c>
      <c r="C27" s="88">
        <f>+'概況'!E27/'概況'!D27*100</f>
        <v>95.81111111111112</v>
      </c>
      <c r="D27" s="88">
        <f>+'概況'!P27/'概況'!O27*100</f>
        <v>87.83622744296903</v>
      </c>
      <c r="E27" s="89">
        <f>+(('概況'!O27*1000)/365)/'概況'!N27*100</f>
        <v>78.23602666471321</v>
      </c>
      <c r="F27" s="89">
        <f>+(('概況'!O27*1000)/365)/'概況'!M27*100</f>
        <v>52.76442847518526</v>
      </c>
      <c r="G27" s="88">
        <f>+'概況'!N27/'概況'!M27*100</f>
        <v>67.44262295081967</v>
      </c>
      <c r="H27" s="272">
        <f>+'概況'!O27/'貸借対照表'!U10*1000</f>
        <v>0.5621321594334657</v>
      </c>
      <c r="I27" s="273">
        <f>'損益計算書'!W11/'概況'!P27</f>
        <v>174.45004360887683</v>
      </c>
      <c r="J27" s="273">
        <f>'費用構成表'!U31/'概況'!P27</f>
        <v>229.68504700067834</v>
      </c>
      <c r="K27" s="88">
        <f>+'概況'!E27/'概況'!V27</f>
        <v>2874.3333333333335</v>
      </c>
      <c r="L27" s="90">
        <f>+'概況'!P27/'概況'!V27*1000</f>
        <v>343966.6666666667</v>
      </c>
      <c r="M27" s="274">
        <f>'損益計算書'!W10/'概況'!V27</f>
        <v>64276.666666666664</v>
      </c>
      <c r="N27" s="273">
        <f>+('貸借対照表'!U37+'貸借対照表'!U45)/'貸借対照表'!U60*100</f>
        <v>36.93603308929111</v>
      </c>
      <c r="O27" s="273">
        <f>+'貸借対照表'!U9/('貸借対照表'!U59+'貸借対照表'!U25)*100</f>
        <v>87.31424977143412</v>
      </c>
      <c r="P27" s="273">
        <f>+'貸借対照表'!U18/'貸借対照表'!U31*100</f>
        <v>1713.021773765268</v>
      </c>
      <c r="Q27" s="273">
        <f>+('貸借対照表'!U$19+'貸借対照表'!U$20)/'貸借対照表'!U$31*100</f>
        <v>1705.6877323420074</v>
      </c>
      <c r="R27" s="273">
        <f>+'費用構成表'!U$19/('貸借対照表'!U$10+'貸借対照表'!U$16-'貸借対照表'!U$11-'貸借対照表'!U$14+'費用構成表'!U$19)*100</f>
        <v>3.982880956853531</v>
      </c>
      <c r="S27" s="273">
        <f>+'損益計算書'!W9/'損益計算書'!W23*100</f>
        <v>82.26344599512775</v>
      </c>
      <c r="T27" s="273">
        <f>+('損益計算書'!W10+'損益計算書'!W16)/'費用構成表'!U36*100</f>
        <v>82.13710798897608</v>
      </c>
      <c r="U27" s="275">
        <f>+'費用構成表'!U15/('貸借対照表'!U26+'貸借対照表'!U32+'貸借対照表'!U28+'貸借対照表'!U42)*100</f>
        <v>2.06444435720982</v>
      </c>
      <c r="V27" s="403">
        <f>+'資本的収支'!U24/'費用構成表'!U19*100</f>
        <v>65.13612656901155</v>
      </c>
      <c r="W27" s="273">
        <f>+('損益計算書'!W34+'資本的収支'!U23)/'損益計算書'!W11*100</f>
        <v>46.23614698775102</v>
      </c>
      <c r="X27" s="273">
        <f>+'貸借対照表'!U58/('損益計算書'!W10-'損益計算書'!W12)*100</f>
        <v>38.320896878683556</v>
      </c>
      <c r="Y27" s="438" t="s">
        <v>389</v>
      </c>
      <c r="Z27" s="315">
        <v>1502971</v>
      </c>
      <c r="AA27" s="276">
        <f>+'費用構成表'!U14/'概況'!P27</f>
        <v>22.474076945440448</v>
      </c>
      <c r="AB27" s="277">
        <f>+'費用構成表'!U15/'概況'!P27</f>
        <v>30.06880511677488</v>
      </c>
      <c r="AC27" s="277">
        <f>+'費用構成表'!U19/'概況'!P27</f>
        <v>77.6683787188681</v>
      </c>
      <c r="AD27" s="277">
        <f>+'費用構成表'!U20/'概況'!P27</f>
        <v>8.849694737862196</v>
      </c>
      <c r="AE27" s="277">
        <f>+'費用構成表'!U21/'概況'!P27</f>
        <v>0.21901347029750942</v>
      </c>
      <c r="AF27" s="277">
        <f>+'費用構成表'!U22/'概況'!P27</f>
        <v>0.4981102820040701</v>
      </c>
      <c r="AG27" s="277">
        <f>+'費用構成表'!U23/'概況'!P27</f>
        <v>11.80928384533385</v>
      </c>
      <c r="AH27" s="277">
        <f>+'費用構成表'!U24/'概況'!P27</f>
        <v>0.09012501211357689</v>
      </c>
      <c r="AI27" s="277">
        <f>+'費用構成表'!U25/'概況'!P27</f>
        <v>0.2897567593759085</v>
      </c>
      <c r="AJ27" s="277">
        <f>+'費用構成表'!U26/'概況'!P27</f>
        <v>0</v>
      </c>
      <c r="AK27" s="277">
        <f>+'費用構成表'!U27/'概況'!P27</f>
        <v>13.691249152049616</v>
      </c>
      <c r="AL27" s="277">
        <f>+'費用構成表'!U28/'概況'!P27</f>
        <v>39.220854733985846</v>
      </c>
      <c r="AM27" s="277">
        <f>+'費用構成表'!U29/'概況'!P27</f>
        <v>23.532319023161158</v>
      </c>
      <c r="AN27" s="277">
        <f>+'費用構成表'!U30/'概況'!P27</f>
        <v>24.80569822657234</v>
      </c>
      <c r="AO27" s="280">
        <f>+'費用構成表'!U31/'概況'!P27</f>
        <v>229.68504700067834</v>
      </c>
      <c r="AP27" s="273">
        <f>+('費用構成表'!U19+'費用構成表'!U15+'費用構成表'!U29)/'概況'!P27</f>
        <v>131.26950285880415</v>
      </c>
      <c r="AQ27" s="290"/>
      <c r="BD27" s="91"/>
      <c r="BE27" s="91"/>
      <c r="BG27" s="91"/>
      <c r="BK27" s="91"/>
      <c r="BL27" s="91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  <c r="IR27" s="92"/>
      <c r="IS27" s="92"/>
      <c r="IT27" s="92"/>
    </row>
    <row r="28" spans="1:254" ht="25.5" customHeight="1">
      <c r="A28" s="536" t="s">
        <v>407</v>
      </c>
      <c r="B28" s="87">
        <f>+'概況'!E28/'概況'!C28*100</f>
        <v>100</v>
      </c>
      <c r="C28" s="88">
        <f>+'概況'!E28/'概況'!D28*100</f>
        <v>91.5</v>
      </c>
      <c r="D28" s="88">
        <f>+'概況'!P28/'概況'!O28*100</f>
        <v>93.97608902143286</v>
      </c>
      <c r="E28" s="89">
        <f>+(('概況'!O28*1000)/365)/'概況'!N28*100</f>
        <v>77.87309655158164</v>
      </c>
      <c r="F28" s="89">
        <f>+(('概況'!O28*1000)/365)/'概況'!M28*100</f>
        <v>50.01924337696051</v>
      </c>
      <c r="G28" s="88">
        <f>+'概況'!N28/'概況'!M28*100</f>
        <v>64.23173803526448</v>
      </c>
      <c r="H28" s="272">
        <f>+'概況'!O28/'貸借対照表'!V10*1000</f>
        <v>1.0699924711194184</v>
      </c>
      <c r="I28" s="273">
        <f>'損益計算書'!X11/'概況'!P28</f>
        <v>129.6746980468331</v>
      </c>
      <c r="J28" s="273">
        <f>'費用構成表'!V31/'概況'!P28</f>
        <v>176.14301766828348</v>
      </c>
      <c r="K28" s="88">
        <f>+'概況'!E28/'概況'!V28</f>
        <v>2708.4</v>
      </c>
      <c r="L28" s="90">
        <f>+'概況'!P28/'概況'!V28*1000</f>
        <v>354194</v>
      </c>
      <c r="M28" s="274">
        <f>'損益計算書'!X10/'概況'!V28</f>
        <v>47264.8</v>
      </c>
      <c r="N28" s="273">
        <f>+('貸借対照表'!V37+'貸借対照表'!V45)/'貸借対照表'!V60*100</f>
        <v>90.58512377021114</v>
      </c>
      <c r="O28" s="273">
        <f>+'貸借対照表'!V9/('貸借対照表'!V59+'貸借対照表'!V25)*100</f>
        <v>81.03306134917393</v>
      </c>
      <c r="P28" s="273">
        <f>+'貸借対照表'!V18/'貸借対照表'!V31*100</f>
        <v>383.8623500736722</v>
      </c>
      <c r="Q28" s="273">
        <f>+('貸借対照表'!V19+'貸借対照表'!V20)/'貸借対照表'!V31*100</f>
        <v>382.8550379377298</v>
      </c>
      <c r="R28" s="273">
        <f>+'費用構成表'!V19/('貸借対照表'!V10+'貸借対照表'!V16-'貸借対照表'!V11-'貸借対照表'!V14+'費用構成表'!V19)*100</f>
        <v>2.724324224304275</v>
      </c>
      <c r="S28" s="273">
        <f>+'損益計算書'!X9/'損益計算書'!X23*100</f>
        <v>104.95081520274661</v>
      </c>
      <c r="T28" s="273">
        <f>+('損益計算書'!X10+'損益計算書'!X16)/'費用構成表'!V36*100</f>
        <v>105.02472868241645</v>
      </c>
      <c r="U28" s="275">
        <f>+'費用構成表'!V15/('貸借対照表'!V26+'貸借対照表'!V32+'貸借対照表'!V28+'貸借対照表'!V42)*100</f>
        <v>7.373930409930616</v>
      </c>
      <c r="V28" s="403">
        <f>+'資本的収支'!V24/'費用構成表'!V19*100</f>
        <v>32.240947489069065</v>
      </c>
      <c r="W28" s="273">
        <f>+('損益計算書'!X34+'資本的収支'!V23)/'損益計算書'!X11*100</f>
        <v>8.479425212279555</v>
      </c>
      <c r="X28" s="273">
        <f>+'貸借対照表'!V$58/('損益計算書'!X$10-'損益計算書'!X$12)*100</f>
        <v>5.61131445588229</v>
      </c>
      <c r="Y28" s="438" t="s">
        <v>389</v>
      </c>
      <c r="Z28" s="315">
        <v>58083</v>
      </c>
      <c r="AA28" s="276">
        <f>+'費用構成表'!V14/'概況'!P28</f>
        <v>24.771735263725528</v>
      </c>
      <c r="AB28" s="277">
        <f>+'費用構成表'!V15/'概況'!P28</f>
        <v>2.418448646786789</v>
      </c>
      <c r="AC28" s="277">
        <f>+'費用構成表'!V19/'概況'!P28</f>
        <v>26.60349977695839</v>
      </c>
      <c r="AD28" s="277">
        <f>+'費用構成表'!V20/'概況'!P28</f>
        <v>0.9017656990236989</v>
      </c>
      <c r="AE28" s="277">
        <f>+'費用構成表'!V21/'概況'!P28</f>
        <v>0.007905272251929734</v>
      </c>
      <c r="AF28" s="277">
        <f>+'費用構成表'!V22/'概況'!P28</f>
        <v>0.2676499319581924</v>
      </c>
      <c r="AG28" s="277">
        <f>+'費用構成表'!V23/'概況'!P28</f>
        <v>12.780001919851832</v>
      </c>
      <c r="AH28" s="277">
        <f>+'費用構成表'!V24/'概況'!P28</f>
        <v>0.0186338560224058</v>
      </c>
      <c r="AI28" s="277">
        <f>+'費用構成表'!V25/'概況'!P28</f>
        <v>0.059289541889472996</v>
      </c>
      <c r="AJ28" s="277">
        <f>+'費用構成表'!V26/'概況'!P28</f>
        <v>0</v>
      </c>
      <c r="AK28" s="277">
        <f>+'費用構成表'!V27/'概況'!P28</f>
        <v>12.875994511482407</v>
      </c>
      <c r="AL28" s="277">
        <f>+'費用構成表'!V28/'概況'!P28</f>
        <v>77.7105202233804</v>
      </c>
      <c r="AM28" s="277">
        <f>+'費用構成表'!V29/'概況'!P28</f>
        <v>54.03197117963602</v>
      </c>
      <c r="AN28" s="277">
        <f>+'費用構成表'!V30/'概況'!P28</f>
        <v>17.727573024952427</v>
      </c>
      <c r="AO28" s="280">
        <f>+'費用構成表'!V31/'概況'!P28</f>
        <v>176.14301766828348</v>
      </c>
      <c r="AP28" s="273">
        <f>+('費用構成表'!V19+'費用構成表'!V15+'費用構成表'!V29)/'概況'!P28</f>
        <v>83.0539196033812</v>
      </c>
      <c r="AQ28" s="290"/>
      <c r="BD28" s="91"/>
      <c r="BE28" s="91"/>
      <c r="BG28" s="91"/>
      <c r="BK28" s="91"/>
      <c r="BL28" s="91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  <c r="IR28" s="92"/>
      <c r="IS28" s="92"/>
      <c r="IT28" s="92"/>
    </row>
    <row r="29" spans="1:254" ht="25.5" customHeight="1">
      <c r="A29" s="536" t="s">
        <v>408</v>
      </c>
      <c r="B29" s="87">
        <f>+'概況'!E29/'概況'!C29*100</f>
        <v>95.70447817597783</v>
      </c>
      <c r="C29" s="88">
        <f>+'概況'!E29/'概況'!D29*100</f>
        <v>93.22085889570552</v>
      </c>
      <c r="D29" s="88">
        <f>+'概況'!P29/'概況'!O29*100</f>
        <v>89.83999962605814</v>
      </c>
      <c r="E29" s="89">
        <f>+(('概況'!O29*1000)/365)/'概況'!N29*100</f>
        <v>80.96819548601847</v>
      </c>
      <c r="F29" s="89">
        <f>+(('概況'!O29*1000)/365)/'概況'!M29*100</f>
        <v>67.68230567243508</v>
      </c>
      <c r="G29" s="88">
        <f>+'概況'!N29/'概況'!M29*100</f>
        <v>83.59122401847576</v>
      </c>
      <c r="H29" s="272">
        <f>+'概況'!O29/'貸借対照表'!W10*1000</f>
        <v>0.48338048434075165</v>
      </c>
      <c r="I29" s="273">
        <f>'損益計算書'!Y11/'概況'!P29</f>
        <v>178.08752295773695</v>
      </c>
      <c r="J29" s="273">
        <f>'費用構成表'!W31/'概況'!P29</f>
        <v>190.80754002320487</v>
      </c>
      <c r="K29" s="88">
        <f>+'概況'!E29/'概況'!V29</f>
        <v>15195</v>
      </c>
      <c r="L29" s="90">
        <f>+'概況'!P29/'概況'!V29*1000</f>
        <v>1922010</v>
      </c>
      <c r="M29" s="274">
        <f>'損益計算書'!Y10/'概況'!V29</f>
        <v>370464</v>
      </c>
      <c r="N29" s="273">
        <f>+('貸借対照表'!W37+'貸借対照表'!W45)/'貸借対照表'!W60*100</f>
        <v>70.71304360295879</v>
      </c>
      <c r="O29" s="273">
        <f>+'貸借対照表'!W9/('貸借対照表'!W59+'貸借対照表'!W25)*100</f>
        <v>89.27818797503757</v>
      </c>
      <c r="P29" s="273">
        <f>+'貸借対照表'!W18/'貸借対照表'!W31*100</f>
        <v>937.5933688423838</v>
      </c>
      <c r="Q29" s="273">
        <f>+('貸借対照表'!W19+'貸借対照表'!W20)/'貸借対照表'!W31*100</f>
        <v>928.5385609379432</v>
      </c>
      <c r="R29" s="273">
        <f>+'費用構成表'!W19/('貸借対照表'!W10+'貸借対照表'!W16-'貸借対照表'!W11-'貸借対照表'!W14+'費用構成表'!W19)*100</f>
        <v>2.2595310576148364</v>
      </c>
      <c r="S29" s="273">
        <f>+'損益計算書'!Y9/'損益計算書'!Y23*100</f>
        <v>105.66931803297214</v>
      </c>
      <c r="T29" s="273">
        <f>+('損益計算書'!Y10+'損益計算書'!Y16)/'費用構成表'!W36*100</f>
        <v>103.3665588826764</v>
      </c>
      <c r="U29" s="275">
        <f>+'費用構成表'!W15/('貸借対照表'!W26+'貸借対照表'!W32+'貸借対照表'!W28+'貸借対照表'!W42)*100</f>
        <v>4.933439470074414</v>
      </c>
      <c r="V29" s="403">
        <f>+'資本的収支'!W24/'費用構成表'!W19*100</f>
        <v>154.97486436712956</v>
      </c>
      <c r="W29" s="273">
        <f>+('損益計算書'!Y34+'資本的収支'!W23)/'損益計算書'!Y11*100</f>
        <v>203.5119753656299</v>
      </c>
      <c r="X29" s="273">
        <f>+'貸借対照表'!W58/('損益計算書'!Y10-'損益計算書'!Y12)*100</f>
        <v>0</v>
      </c>
      <c r="Y29" s="438" t="s">
        <v>389</v>
      </c>
      <c r="Z29" s="315">
        <v>1406990</v>
      </c>
      <c r="AA29" s="276">
        <f>+'費用構成表'!W14/'概況'!P29</f>
        <v>2.5447318172121896</v>
      </c>
      <c r="AB29" s="277">
        <f>+'費用構成表'!W15/'概況'!P29</f>
        <v>36.11479648909215</v>
      </c>
      <c r="AC29" s="277">
        <f>+'費用構成表'!W19/'概況'!P29</f>
        <v>52.26559695318963</v>
      </c>
      <c r="AD29" s="277">
        <f>+'費用構成表'!W20/'概況'!P29</f>
        <v>6.979672322204359</v>
      </c>
      <c r="AE29" s="277">
        <f>+'費用構成表'!W21/'概況'!P29</f>
        <v>0.04058251517942155</v>
      </c>
      <c r="AF29" s="277">
        <f>+'費用構成表'!W22/'概況'!P29</f>
        <v>1.4718966082382505</v>
      </c>
      <c r="AG29" s="277">
        <f>+'費用構成表'!W23/'概況'!P29</f>
        <v>9.922945250024714</v>
      </c>
      <c r="AH29" s="277">
        <f>+'費用構成表'!W24/'概況'!P29</f>
        <v>0.1716952565283219</v>
      </c>
      <c r="AI29" s="277">
        <f>+'費用構成表'!W25/'概況'!P29</f>
        <v>0.28459789491209725</v>
      </c>
      <c r="AJ29" s="277">
        <f>+'費用構成表'!W26/'概況'!P29</f>
        <v>0</v>
      </c>
      <c r="AK29" s="277">
        <f>+'費用構成表'!W27/'概況'!P29</f>
        <v>9.312126367708805</v>
      </c>
      <c r="AL29" s="277">
        <f>+'費用構成表'!W28/'概況'!P29</f>
        <v>68.99755984620268</v>
      </c>
      <c r="AM29" s="277">
        <f>+'費用構成表'!W29/'概況'!P29</f>
        <v>40.522161695308554</v>
      </c>
      <c r="AN29" s="277">
        <f>+'費用構成表'!W30/'概況'!P29</f>
        <v>2.7013387027122646</v>
      </c>
      <c r="AO29" s="280">
        <f>+'費用構成表'!W31/'概況'!P29</f>
        <v>190.80754002320487</v>
      </c>
      <c r="AP29" s="273">
        <f>+('費用構成表'!W19+'費用構成表'!W15+'費用構成表'!W29)/'概況'!P29</f>
        <v>128.90255513759033</v>
      </c>
      <c r="AQ29" s="290"/>
      <c r="BD29" s="91"/>
      <c r="BE29" s="91"/>
      <c r="BG29" s="91"/>
      <c r="BK29" s="91"/>
      <c r="BL29" s="91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  <c r="IR29" s="92"/>
      <c r="IS29" s="92"/>
      <c r="IT29" s="92"/>
    </row>
    <row r="30" spans="1:254" ht="25.5" customHeight="1">
      <c r="A30" s="536" t="s">
        <v>409</v>
      </c>
      <c r="B30" s="87">
        <f>+'概況'!E30/'概況'!C30*100</f>
        <v>99.09249712411061</v>
      </c>
      <c r="C30" s="88">
        <f>+'概況'!E30/'概況'!D30*100</f>
        <v>91.20784313725491</v>
      </c>
      <c r="D30" s="88">
        <f>+'概況'!P30/'概況'!O30*100</f>
        <v>92.95563604612875</v>
      </c>
      <c r="E30" s="89">
        <f>+(('概況'!O30*1000)/365)/'概況'!N30*100</f>
        <v>85.67769625906784</v>
      </c>
      <c r="F30" s="89">
        <f>+(('概況'!O30*1000)/365)/'概況'!M30*100</f>
        <v>64.73009866845484</v>
      </c>
      <c r="G30" s="88">
        <f>+'概況'!N30/'概況'!M30*100</f>
        <v>75.55069930069929</v>
      </c>
      <c r="H30" s="272">
        <f>+'概況'!O30/'貸借対照表'!X10*1000</f>
        <v>0.45332939746891493</v>
      </c>
      <c r="I30" s="273">
        <f>'損益計算書'!Z11/'概況'!P30</f>
        <v>128.75457219389685</v>
      </c>
      <c r="J30" s="273">
        <f>'費用構成表'!X31/'概況'!P30</f>
        <v>139.90933225073334</v>
      </c>
      <c r="K30" s="88">
        <f>+'概況'!E30/'概況'!V30</f>
        <v>4651.6</v>
      </c>
      <c r="L30" s="90">
        <f>+'概況'!P30/'概況'!V30*1000</f>
        <v>502494</v>
      </c>
      <c r="M30" s="274">
        <f>'損益計算書'!Z10/'概況'!V30</f>
        <v>64966.8</v>
      </c>
      <c r="N30" s="273">
        <f>+('貸借対照表'!X37+'貸借対照表'!X45)/'貸借対照表'!X60*100</f>
        <v>52.858653629134565</v>
      </c>
      <c r="O30" s="273">
        <f>+'貸借対照表'!X9/('貸借対照表'!X59+'貸借対照表'!X25)*100</f>
        <v>92.63009778861297</v>
      </c>
      <c r="P30" s="273">
        <f>+'貸借対照表'!X18/'貸借対照表'!X31*100</f>
        <v>274.80129265713265</v>
      </c>
      <c r="Q30" s="273">
        <f>+('貸借対照表'!X19+'貸借対照表'!X20)/'貸借対照表'!X31*100</f>
        <v>273.84064352805484</v>
      </c>
      <c r="R30" s="273">
        <f>+'費用構成表'!X19/('貸借対照表'!X10+'貸借対照表'!X16-'貸借対照表'!X11-'貸借対照表'!X14+'費用構成表'!X19)*100</f>
        <v>1.8186938944185733</v>
      </c>
      <c r="S30" s="273">
        <f>+'損益計算書'!Z9/'損益計算書'!Z23*100</f>
        <v>100</v>
      </c>
      <c r="T30" s="273">
        <f>+('損益計算書'!Z10+'損益計算書'!Z16)/'費用構成表'!X36*100</f>
        <v>100.27644223946596</v>
      </c>
      <c r="U30" s="275">
        <f>+'費用構成表'!X15/('貸借対照表'!X26+'貸借対照表'!X32+'貸借対照表'!X28+'貸借対照表'!X42)*100</f>
        <v>3.3411729544486763</v>
      </c>
      <c r="V30" s="403">
        <f>+'資本的収支'!X24/'費用構成表'!X19*100</f>
        <v>90.17148802556528</v>
      </c>
      <c r="W30" s="273">
        <f>+('損益計算書'!Z34+'資本的収支'!X23)/'損益計算書'!Z11*100</f>
        <v>59.8639224463047</v>
      </c>
      <c r="X30" s="273">
        <f>+'貸借対照表'!X58/('損益計算書'!Z10-'損益計算書'!Z12)*100</f>
        <v>13.582270120795759</v>
      </c>
      <c r="Y30" s="438" t="s">
        <v>389</v>
      </c>
      <c r="Z30" s="315">
        <v>2890871</v>
      </c>
      <c r="AA30" s="276">
        <f>+'費用構成表'!X14/'概況'!P30</f>
        <v>9.085083602988295</v>
      </c>
      <c r="AB30" s="277">
        <f>+'費用構成表'!X15/'概況'!P30</f>
        <v>38.44384211552775</v>
      </c>
      <c r="AC30" s="277">
        <f>+'費用構成表'!X19/'概況'!P30</f>
        <v>42.84469068287383</v>
      </c>
      <c r="AD30" s="277">
        <f>+'費用構成表'!X20/'概況'!P30</f>
        <v>4.6245328302427495</v>
      </c>
      <c r="AE30" s="277">
        <f>+'費用構成表'!X21/'概況'!P30</f>
        <v>0.04537367610359527</v>
      </c>
      <c r="AF30" s="277">
        <f>+'費用構成表'!X22/'概況'!P30</f>
        <v>0.5568225690256998</v>
      </c>
      <c r="AG30" s="277">
        <f>+'費用構成表'!X23/'概況'!P30</f>
        <v>1.4575298411523323</v>
      </c>
      <c r="AH30" s="277">
        <f>+'費用構成表'!X24/'概況'!P30</f>
        <v>0.08636919047789626</v>
      </c>
      <c r="AI30" s="277">
        <f>+'費用構成表'!X25/'概況'!P30</f>
        <v>0.2185100717620509</v>
      </c>
      <c r="AJ30" s="277">
        <f>+'費用構成表'!X26/'概況'!P30</f>
        <v>0</v>
      </c>
      <c r="AK30" s="277">
        <f>+'費用構成表'!X27/'概況'!P30</f>
        <v>8.989958089051811</v>
      </c>
      <c r="AL30" s="277">
        <f>+'費用構成表'!X28/'概況'!P30</f>
        <v>30.269018137530004</v>
      </c>
      <c r="AM30" s="277">
        <f>+'費用構成表'!X29/'概況'!P30</f>
        <v>21.506326443698832</v>
      </c>
      <c r="AN30" s="277">
        <f>+'費用構成表'!X30/'概況'!P30</f>
        <v>3.2876014439973416</v>
      </c>
      <c r="AO30" s="280">
        <f>+'費用構成表'!X31/'概況'!P30</f>
        <v>139.90933225073334</v>
      </c>
      <c r="AP30" s="273">
        <f>+('費用構成表'!X19+'費用構成表'!X15+'費用構成表'!X29)/'概況'!P30</f>
        <v>102.79485924210042</v>
      </c>
      <c r="AQ30" s="290"/>
      <c r="BD30" s="91"/>
      <c r="BE30" s="91"/>
      <c r="BG30" s="91"/>
      <c r="BK30" s="91"/>
      <c r="BL30" s="91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  <c r="IR30" s="92"/>
      <c r="IS30" s="92"/>
      <c r="IT30" s="92"/>
    </row>
    <row r="31" spans="1:254" ht="25.5" customHeight="1">
      <c r="A31" s="536" t="s">
        <v>410</v>
      </c>
      <c r="B31" s="87">
        <f>+'概況'!E31/'概況'!C31*100</f>
        <v>99.75944346921527</v>
      </c>
      <c r="C31" s="88">
        <f>+'概況'!E31/'概況'!D31*100</f>
        <v>93.5609756097561</v>
      </c>
      <c r="D31" s="88">
        <f>+'概況'!P31/'概況'!O31*100</f>
        <v>83.06676035426615</v>
      </c>
      <c r="E31" s="89">
        <f>+(('概況'!O31*1000)/365)/'概況'!N31*100</f>
        <v>87.1828860570234</v>
      </c>
      <c r="F31" s="89">
        <f>+(('概況'!O31*1000)/365)/'概況'!M31*100</f>
        <v>72.26593989815677</v>
      </c>
      <c r="G31" s="88">
        <f>+'概況'!N31/'概況'!M31*100</f>
        <v>82.89005235602093</v>
      </c>
      <c r="H31" s="272">
        <f>+'概況'!O31/'貸借対照表'!Y10*1000</f>
        <v>0.7957760539015302</v>
      </c>
      <c r="I31" s="273">
        <f>'損益計算書'!AA11/'概況'!P31</f>
        <v>139.752253328618</v>
      </c>
      <c r="J31" s="273">
        <f>'費用構成表'!Y31/'概況'!P31</f>
        <v>103.23829368303336</v>
      </c>
      <c r="K31" s="88">
        <f>+'概況'!E31/'概況'!V31</f>
        <v>2192</v>
      </c>
      <c r="L31" s="90">
        <f>+'概況'!P31/'概況'!V31*1000</f>
        <v>298922.85714285716</v>
      </c>
      <c r="M31" s="274">
        <f>'損益計算書'!AA10/'概況'!V31</f>
        <v>41960.142857142855</v>
      </c>
      <c r="N31" s="273">
        <f>+('貸借対照表'!Y37+'貸借対照表'!Y45)/'貸借対照表'!Y60*100</f>
        <v>80.93568345567039</v>
      </c>
      <c r="O31" s="273">
        <f>+'貸借対照表'!Y9/('貸借対照表'!Y59+'貸借対照表'!Y25)*100</f>
        <v>89.06013248787666</v>
      </c>
      <c r="P31" s="273">
        <f>+'貸借対照表'!Y18/'貸借対照表'!Y31*100</f>
        <v>451.4209832155956</v>
      </c>
      <c r="Q31" s="273">
        <f>+('貸借対照表'!Y19+'貸借対照表'!Y20)/'貸借対照表'!Y31*100</f>
        <v>438.2933747673851</v>
      </c>
      <c r="R31" s="273">
        <f>+'費用構成表'!Y19/('貸借対照表'!Y10+'貸借対照表'!Y16-'貸借対照表'!Y11-'貸借対照表'!Y14+'費用構成表'!Y19)*100</f>
        <v>2.6979495698948917</v>
      </c>
      <c r="S31" s="273">
        <f>+'損益計算書'!AA9/'損益計算書'!AA23*100</f>
        <v>141.70351117359775</v>
      </c>
      <c r="T31" s="273">
        <f>+('損益計算書'!AA10+'損益計算書'!AA16)/'費用構成表'!Y36*100</f>
        <v>141.82879467488763</v>
      </c>
      <c r="U31" s="275">
        <f>+'費用構成表'!Y15/('貸借対照表'!Y26+'貸借対照表'!Y32+'貸借対照表'!Y28+'貸借対照表'!Y42)*100</f>
        <v>1.5811042573552283</v>
      </c>
      <c r="V31" s="403">
        <f>+'資本的収支'!Y24/'費用構成表'!Y19*100</f>
        <v>39.479043841783685</v>
      </c>
      <c r="W31" s="273">
        <f>+('損益計算書'!AA34+'資本的収支'!Y23)/'損益計算書'!AA11*100</f>
        <v>14.516151094635907</v>
      </c>
      <c r="X31" s="273">
        <f>+'貸借対照表'!Y58/('損益計算書'!AA10-'損益計算書'!AA12)*100</f>
        <v>0</v>
      </c>
      <c r="Y31" s="438" t="s">
        <v>389</v>
      </c>
      <c r="Z31" s="315">
        <v>588323</v>
      </c>
      <c r="AA31" s="276">
        <f>+'費用構成表'!Y14/'概況'!P31</f>
        <v>17.475124972520383</v>
      </c>
      <c r="AB31" s="277">
        <f>+'費用構成表'!Y15/'概況'!P31</f>
        <v>4.4454852183554285</v>
      </c>
      <c r="AC31" s="277">
        <f>+'費用構成表'!Y19/'概況'!P31</f>
        <v>40.125498217409174</v>
      </c>
      <c r="AD31" s="277">
        <f>+'費用構成表'!Y20/'概況'!P31</f>
        <v>8.110549305602019</v>
      </c>
      <c r="AE31" s="277">
        <f>+'費用構成表'!Y21/'概況'!P31</f>
        <v>0.09797080947783948</v>
      </c>
      <c r="AF31" s="277">
        <f>+'費用構成表'!Y22/'概況'!P31</f>
        <v>0.49319939210307484</v>
      </c>
      <c r="AG31" s="277">
        <f>+'費用構成表'!Y23/'概況'!P31</f>
        <v>8.541142960916815</v>
      </c>
      <c r="AH31" s="277">
        <f>+'費用構成表'!Y24/'概況'!P31</f>
        <v>0</v>
      </c>
      <c r="AI31" s="277">
        <f>+'費用構成表'!Y25/'概況'!P31</f>
        <v>0.2446880705007503</v>
      </c>
      <c r="AJ31" s="277">
        <f>+'費用構成表'!Y26/'概況'!P31</f>
        <v>0</v>
      </c>
      <c r="AK31" s="277">
        <f>+'費用構成表'!Y27/'概況'!P31</f>
        <v>11.092685164829913</v>
      </c>
      <c r="AL31" s="277">
        <f>+'費用構成表'!Y28/'概況'!P31</f>
        <v>5.2378540091566865</v>
      </c>
      <c r="AM31" s="277">
        <f>+'費用構成表'!Y29/'概況'!P31</f>
        <v>3.0385288129761143</v>
      </c>
      <c r="AN31" s="277">
        <f>+'費用構成表'!Y30/'概況'!P31</f>
        <v>7.374095562161283</v>
      </c>
      <c r="AO31" s="280">
        <f>+'費用構成表'!Y31/'概況'!P31</f>
        <v>103.23829368303336</v>
      </c>
      <c r="AP31" s="273">
        <f>+('費用構成表'!Y19+'費用構成表'!Y15+'費用構成表'!Y29)/'概況'!P31</f>
        <v>47.609512248740714</v>
      </c>
      <c r="AQ31" s="290"/>
      <c r="BD31" s="91"/>
      <c r="BE31" s="91"/>
      <c r="BG31" s="91"/>
      <c r="BK31" s="91"/>
      <c r="BL31" s="91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  <c r="IR31" s="92"/>
      <c r="IS31" s="92"/>
      <c r="IT31" s="92"/>
    </row>
    <row r="32" spans="1:254" ht="25.5" customHeight="1">
      <c r="A32" s="536" t="s">
        <v>411</v>
      </c>
      <c r="B32" s="87">
        <f>+'概況'!E32/'概況'!C32*100</f>
        <v>57.00820387502182</v>
      </c>
      <c r="C32" s="88">
        <f>+'概況'!E32/'概況'!D32*100</f>
        <v>77.1496062992126</v>
      </c>
      <c r="D32" s="88">
        <f>+'概況'!P32/'概況'!O32*100</f>
        <v>74.27275467370448</v>
      </c>
      <c r="E32" s="89">
        <f>+(('概況'!O32*1000)/365)/'概況'!N32*100</f>
        <v>79.90495547357787</v>
      </c>
      <c r="F32" s="89">
        <f>+(('概況'!O32*1000)/365)/'概況'!M32*100</f>
        <v>73.07386516250335</v>
      </c>
      <c r="G32" s="88">
        <f>+'概況'!N32/'概況'!M32*100</f>
        <v>91.45098039215686</v>
      </c>
      <c r="H32" s="272">
        <f>+'概況'!O32/'貸借対照表'!Z10*1000</f>
        <v>0.7578616720124309</v>
      </c>
      <c r="I32" s="273">
        <f>'損益計算書'!AB11/'概況'!P32</f>
        <v>196.13979867565402</v>
      </c>
      <c r="J32" s="273">
        <f>'費用構成表'!Z31/'概況'!P32</f>
        <v>176.02221100454318</v>
      </c>
      <c r="K32" s="88">
        <f>+'概況'!E32/'概況'!V32</f>
        <v>2449.5</v>
      </c>
      <c r="L32" s="90">
        <f>+'概況'!P32/'概況'!V32*1000</f>
        <v>252577.5</v>
      </c>
      <c r="M32" s="274">
        <f>'損益計算書'!AB10/'概況'!V32</f>
        <v>56213.25</v>
      </c>
      <c r="N32" s="273">
        <f>+('貸借対照表'!Z37+'貸借対照表'!Z45)/'貸借対照表'!Z60*100</f>
        <v>57.25566402551179</v>
      </c>
      <c r="O32" s="273">
        <f>+'貸借対照表'!Z9/('貸借対照表'!Z59+'貸借対照表'!Z25)*100</f>
        <v>90.48740038008056</v>
      </c>
      <c r="P32" s="273">
        <f>+'貸借対照表'!Z18/'貸借対照表'!Z31*100</f>
        <v>1179.4004919627025</v>
      </c>
      <c r="Q32" s="273">
        <f>+('貸借対照表'!Z19+'貸借対照表'!Z20)/'貸借対照表'!Z31*100</f>
        <v>1134.5117556203877</v>
      </c>
      <c r="R32" s="273">
        <f>+'費用構成表'!Z19/('貸借対照表'!Z10+'貸借対照表'!Z16-'貸借対照表'!Z11-'貸借対照表'!Z14+'費用構成表'!Z19)*100</f>
        <v>3.969430469680095</v>
      </c>
      <c r="S32" s="273">
        <f>+'損益計算書'!AB9/'損益計算書'!AB23*100</f>
        <v>110.40368715959406</v>
      </c>
      <c r="T32" s="273">
        <f>+('損益計算書'!AB10+'損益計算書'!AB16)/'費用構成表'!Z36*100</f>
        <v>110.40368715959406</v>
      </c>
      <c r="U32" s="275">
        <f>+'費用構成表'!Z15/('貸借対照表'!Z26+'貸借対照表'!Z32+'貸借対照表'!Z28+'貸借対照表'!Z42)*100</f>
        <v>3.3856475752104243</v>
      </c>
      <c r="V32" s="403">
        <f>+'資本的収支'!Z24/'費用構成表'!Z19*100</f>
        <v>67.52266696152145</v>
      </c>
      <c r="W32" s="273">
        <f>+('損益計算書'!AB34+'資本的収支'!Z23)/'損益計算書'!AB11*100</f>
        <v>41.291468596400925</v>
      </c>
      <c r="X32" s="273">
        <f>+'貸借対照表'!Z58/('損益計算書'!AB10-'損益計算書'!AB12)*100</f>
        <v>0</v>
      </c>
      <c r="Y32" s="438" t="s">
        <v>389</v>
      </c>
      <c r="Z32" s="315">
        <v>837949</v>
      </c>
      <c r="AA32" s="276">
        <f>+'費用構成表'!Z14/'概況'!P32</f>
        <v>23.181993645514744</v>
      </c>
      <c r="AB32" s="277">
        <f>+'費用構成表'!Z15/'概況'!P32</f>
        <v>28.080490146588673</v>
      </c>
      <c r="AC32" s="277">
        <f>+'費用構成表'!Z19/'概況'!P32</f>
        <v>71.61366313309776</v>
      </c>
      <c r="AD32" s="277">
        <f>+'費用構成表'!Z20/'概況'!P32</f>
        <v>19.144618978333384</v>
      </c>
      <c r="AE32" s="277">
        <f>+'費用構成表'!Z21/'概況'!P32</f>
        <v>0</v>
      </c>
      <c r="AF32" s="277">
        <f>+'費用構成表'!Z22/'概況'!P32</f>
        <v>2.05085567796023</v>
      </c>
      <c r="AG32" s="277">
        <f>+'費用構成表'!Z23/'概況'!P32</f>
        <v>11.709277350516178</v>
      </c>
      <c r="AH32" s="277">
        <f>+'費用構成表'!Z24/'概況'!P32</f>
        <v>2.7258960121150935</v>
      </c>
      <c r="AI32" s="277">
        <f>+'費用構成表'!Z25/'概況'!P32</f>
        <v>0.3949282893369362</v>
      </c>
      <c r="AJ32" s="277">
        <f>+'費用構成表'!Z26/'概況'!P32</f>
        <v>0.2969385634112302</v>
      </c>
      <c r="AK32" s="277">
        <f>+'費用構成表'!Z27/'概況'!P32</f>
        <v>11.635042709663372</v>
      </c>
      <c r="AL32" s="277">
        <f>+'費用構成表'!Z28/'概況'!P32</f>
        <v>0</v>
      </c>
      <c r="AM32" s="277">
        <f>+'費用構成表'!Z29/'概況'!P32</f>
        <v>0</v>
      </c>
      <c r="AN32" s="277">
        <f>+'費用構成表'!Z30/'概況'!P32</f>
        <v>5.188506498005563</v>
      </c>
      <c r="AO32" s="280">
        <f>+'費用構成表'!Z31/'概況'!P32</f>
        <v>176.02221100454318</v>
      </c>
      <c r="AP32" s="273">
        <f>+('費用構成表'!Z19+'費用構成表'!Z15+'費用構成表'!Z29)/'概況'!P32</f>
        <v>99.69415327968643</v>
      </c>
      <c r="AQ32" s="290"/>
      <c r="BD32" s="91"/>
      <c r="BE32" s="91"/>
      <c r="BG32" s="91"/>
      <c r="BK32" s="91"/>
      <c r="BL32" s="91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  <c r="IR32" s="92"/>
      <c r="IS32" s="92"/>
      <c r="IT32" s="92"/>
    </row>
    <row r="33" spans="1:254" ht="25.5" customHeight="1">
      <c r="A33" s="536" t="s">
        <v>412</v>
      </c>
      <c r="B33" s="87">
        <f>+'概況'!E33/'概況'!C33*100</f>
        <v>79.4621513944223</v>
      </c>
      <c r="C33" s="88">
        <f>+'概況'!E33/'概況'!D33*100</f>
        <v>92.60591990713871</v>
      </c>
      <c r="D33" s="88">
        <f>+'概況'!P33/'概況'!O33*100</f>
        <v>75.34789052597695</v>
      </c>
      <c r="E33" s="89">
        <f>+(('概況'!O33*1000)/365)/'概況'!N33*100</f>
        <v>71.1226962261991</v>
      </c>
      <c r="F33" s="89">
        <f>+(('概況'!O33*1000)/365)/'概況'!M33*100</f>
        <v>58.52009269779225</v>
      </c>
      <c r="G33" s="88">
        <f>+'概況'!N33/'概況'!M33*100</f>
        <v>82.28047557656495</v>
      </c>
      <c r="H33" s="272">
        <f>+'概況'!O33/'貸借対照表'!AA10*1000</f>
        <v>0.9587891632191418</v>
      </c>
      <c r="I33" s="273">
        <f>'損益計算書'!AC11/'概況'!P33</f>
        <v>135.95793633487162</v>
      </c>
      <c r="J33" s="273">
        <f>'費用構成表'!AA31/'概況'!P33</f>
        <v>143.53624942703163</v>
      </c>
      <c r="K33" s="88">
        <f>+'概況'!E33/'概況'!V33</f>
        <v>1994.5</v>
      </c>
      <c r="L33" s="90">
        <f>+'概況'!P33/'概況'!V33*1000</f>
        <v>280883.75</v>
      </c>
      <c r="M33" s="274">
        <f>'損益計算書'!AC10/'概況'!V33</f>
        <v>38596</v>
      </c>
      <c r="N33" s="273">
        <f>+('貸借対照表'!AA37+'貸借対照表'!AA45)/'貸借対照表'!AA60*100</f>
        <v>55.15706966190766</v>
      </c>
      <c r="O33" s="273">
        <f>+'貸借対照表'!AA9/('貸借対照表'!AA59+'貸借対照表'!AA25)*100</f>
        <v>87.17720479157447</v>
      </c>
      <c r="P33" s="273">
        <f>+'貸借対照表'!AA18/'貸借対照表'!AA31*100</f>
        <v>1016.7982526450785</v>
      </c>
      <c r="Q33" s="273">
        <f>+('貸借対照表'!AA19+'貸借対照表'!AA20)/'貸借対照表'!AA31*100</f>
        <v>1004.1098909907021</v>
      </c>
      <c r="R33" s="273">
        <f>+'費用構成表'!AA19/('貸借対照表'!AA10+'貸借対照表'!AA16-'貸借対照表'!AA11-'貸借対照表'!AA14+'費用構成表'!AA19)*100</f>
        <v>3.6487006543616647</v>
      </c>
      <c r="S33" s="273">
        <f>+'損益計算書'!AC9/'損益計算書'!AC23*100</f>
        <v>113.7368214817946</v>
      </c>
      <c r="T33" s="273">
        <f>+('損益計算書'!AC10+'損益計算書'!AC16)/'費用構成表'!AA36*100</f>
        <v>113.78632325614417</v>
      </c>
      <c r="U33" s="275">
        <f>+'費用構成表'!AA15/('貸借対照表'!AA26+'貸借対照表'!AA32+'貸借対照表'!AA28+'貸借対照表'!AA42)*100</f>
        <v>3.90460649319926</v>
      </c>
      <c r="V33" s="403">
        <f>+'資本的収支'!AA24/'費用構成表'!AA19*100</f>
        <v>125.29592245097602</v>
      </c>
      <c r="W33" s="273">
        <f>+('損益計算書'!AC34+'資本的収支'!AA23)/'損益計算書'!AC11*100</f>
        <v>152.95492410975854</v>
      </c>
      <c r="X33" s="273">
        <f>+'貸借対照表'!AA$58/('損益計算書'!AC10-'損益計算書'!AC12)*100</f>
        <v>0</v>
      </c>
      <c r="Y33" s="438" t="s">
        <v>389</v>
      </c>
      <c r="Z33" s="315">
        <v>1572476</v>
      </c>
      <c r="AA33" s="276">
        <f>+'費用構成表'!AA14/'概況'!P33</f>
        <v>29.61723488809872</v>
      </c>
      <c r="AB33" s="277">
        <f>+'費用構成表'!AA15/'概況'!P33</f>
        <v>27.324026398821573</v>
      </c>
      <c r="AC33" s="277">
        <f>+'費用構成表'!AA19/'概況'!P33</f>
        <v>50.04071969275545</v>
      </c>
      <c r="AD33" s="277">
        <f>+'費用構成表'!AA20/'概況'!P33</f>
        <v>9.211996065988153</v>
      </c>
      <c r="AE33" s="277">
        <f>+'費用構成表'!AA21/'概況'!P33</f>
        <v>0.00979052721989079</v>
      </c>
      <c r="AF33" s="277">
        <f>+'費用構成表'!AA22/'概況'!P33</f>
        <v>0.7507554281798074</v>
      </c>
      <c r="AG33" s="277">
        <f>+'費用構成表'!AA23/'概況'!P33</f>
        <v>4.309167048645569</v>
      </c>
      <c r="AH33" s="277">
        <f>+'費用構成表'!AA24/'概況'!P33</f>
        <v>1.4756994664162664</v>
      </c>
      <c r="AI33" s="277">
        <f>+'費用構成表'!AA25/'概況'!P33</f>
        <v>0.4561495636540027</v>
      </c>
      <c r="AJ33" s="277">
        <f>+'費用構成表'!AA26/'概況'!P33</f>
        <v>0</v>
      </c>
      <c r="AK33" s="277">
        <f>+'費用構成表'!AA27/'概況'!P33</f>
        <v>6.7314324876394585</v>
      </c>
      <c r="AL33" s="277">
        <f>+'費用構成表'!AA28/'概況'!P33</f>
        <v>0</v>
      </c>
      <c r="AM33" s="277">
        <f>+'費用構成表'!AA29/'概況'!P33</f>
        <v>0</v>
      </c>
      <c r="AN33" s="277">
        <f>+'費用構成表'!AA30/'概況'!P33</f>
        <v>13.609277859612739</v>
      </c>
      <c r="AO33" s="280">
        <f>+'費用構成表'!AA31/'概況'!P33</f>
        <v>143.53624942703163</v>
      </c>
      <c r="AP33" s="273">
        <f>+('費用構成表'!AA19+'費用構成表'!AA15+'費用構成表'!AA29)/'概況'!P33</f>
        <v>77.36474609157703</v>
      </c>
      <c r="AQ33" s="290"/>
      <c r="BD33" s="91"/>
      <c r="BE33" s="91"/>
      <c r="BG33" s="91"/>
      <c r="BK33" s="91"/>
      <c r="BL33" s="91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  <c r="IR33" s="92"/>
      <c r="IS33" s="92"/>
      <c r="IT33" s="92"/>
    </row>
    <row r="34" spans="1:254" ht="25.5" customHeight="1">
      <c r="A34" s="536" t="s">
        <v>413</v>
      </c>
      <c r="B34" s="87">
        <f>+'概況'!E34/'概況'!C34*100</f>
        <v>95.92391304347827</v>
      </c>
      <c r="C34" s="88">
        <f>+'概況'!E34/'概況'!D34*100</f>
        <v>90</v>
      </c>
      <c r="D34" s="88">
        <f>+'概況'!P34/'概況'!O34*100</f>
        <v>87.27905073649754</v>
      </c>
      <c r="E34" s="89">
        <f>+(('概況'!O34*1000)/365)/'概況'!N34*100</f>
        <v>74.2338183033138</v>
      </c>
      <c r="F34" s="89">
        <f>+(('概況'!O34*1000)/365)/'概況'!M34*100</f>
        <v>65.30452286370843</v>
      </c>
      <c r="G34" s="88">
        <f>+'概況'!N34/'概況'!M34*100</f>
        <v>87.97139141742522</v>
      </c>
      <c r="H34" s="272">
        <f>+'概況'!O34/'貸借対照表'!AB10*1000</f>
        <v>0.5212406266262111</v>
      </c>
      <c r="I34" s="273">
        <f>'損益計算書'!AD11/'概況'!P34</f>
        <v>132.628568749707</v>
      </c>
      <c r="J34" s="273">
        <f>'費用構成表'!AB31/'概況'!P34</f>
        <v>220.41238885503103</v>
      </c>
      <c r="K34" s="88">
        <f>+'概況'!E34/'概況'!V34</f>
        <v>3177</v>
      </c>
      <c r="L34" s="90">
        <f>+'概況'!P34/'概況'!V34*1000</f>
        <v>426619.99999999994</v>
      </c>
      <c r="M34" s="274">
        <f>'損益計算書'!AD10/'概況'!V34</f>
        <v>57772.666666666664</v>
      </c>
      <c r="N34" s="273">
        <f>+('貸借対照表'!AB37+'貸借対照表'!AB45)/'貸借対照表'!AB60*100</f>
        <v>15.94405348540965</v>
      </c>
      <c r="O34" s="273">
        <f>+'貸借対照表'!AB9/('貸借対照表'!AB59+'貸借対照表'!AB25)*100</f>
        <v>91.82507563450899</v>
      </c>
      <c r="P34" s="273">
        <f>+'貸借対照表'!AB18/'貸借対照表'!AB31*100</f>
        <v>3213.6126305320736</v>
      </c>
      <c r="Q34" s="273">
        <f>+('貸借対照表'!AB19+'貸借対照表'!AB20)/'貸借対照表'!AB31*100</f>
        <v>3082.65788165092</v>
      </c>
      <c r="R34" s="273">
        <f>+'費用構成表'!AB19/('貸借対照表'!AB10+'貸借対照表'!AB16-'貸借対照表'!AB11-'貸借対照表'!AB14+'費用構成表'!AB19)*100</f>
        <v>4.972453863776502</v>
      </c>
      <c r="S34" s="273">
        <f>+'損益計算書'!AD9/'損益計算書'!AD23*100</f>
        <v>69.58778367034</v>
      </c>
      <c r="T34" s="273">
        <f>+('損益計算書'!AD10+'損益計算書'!AD16)/'費用構成表'!AB36*100</f>
        <v>69.58778367034</v>
      </c>
      <c r="U34" s="275">
        <f>+'費用構成表'!AB15/('貸借対照表'!AB26+'貸借対照表'!A32+'貸借対照表'!AB28+'貸借対照表'!AB42)*100</f>
        <v>2.6843653347599186</v>
      </c>
      <c r="V34" s="403">
        <f>+'資本的収支'!AB24/'費用構成表'!AB19*100</f>
        <v>66.10662426245972</v>
      </c>
      <c r="W34" s="273">
        <f>+('損益計算書'!AD34+'資本的収支'!AB23)/'損益計算書'!AD11*100</f>
        <v>166.47225855101152</v>
      </c>
      <c r="X34" s="273">
        <f>+'貸借対照表'!AB58/('損益計算書'!AD10-'損益計算書'!AD12)*100</f>
        <v>236.66637460206198</v>
      </c>
      <c r="Y34" s="438" t="s">
        <v>389</v>
      </c>
      <c r="Z34" s="315">
        <v>2573979</v>
      </c>
      <c r="AA34" s="276">
        <f>+'費用構成表'!AB14/'概況'!P34</f>
        <v>16.600253152688577</v>
      </c>
      <c r="AB34" s="277">
        <f>+'費用構成表'!AB15/'概況'!P34</f>
        <v>53.986373509602615</v>
      </c>
      <c r="AC34" s="277">
        <f>+'費用構成表'!AB19/'概況'!P34</f>
        <v>112.02944072007877</v>
      </c>
      <c r="AD34" s="277">
        <f>+'費用構成表'!AB20/'概況'!P34</f>
        <v>11.8481708936915</v>
      </c>
      <c r="AE34" s="277">
        <f>+'費用構成表'!AB21/'概況'!P34</f>
        <v>0.15157907896176145</v>
      </c>
      <c r="AF34" s="277">
        <f>+'費用構成表'!AB22/'概況'!P34</f>
        <v>1.5900176581813636</v>
      </c>
      <c r="AG34" s="277">
        <f>+'費用構成表'!AB23/'概況'!P34</f>
        <v>3.3292703889487916</v>
      </c>
      <c r="AH34" s="277">
        <f>+'費用構成表'!AB24/'概況'!P34</f>
        <v>2.255715468879409</v>
      </c>
      <c r="AI34" s="277">
        <f>+'費用構成表'!AB25/'概況'!P34</f>
        <v>0.7360180019689654</v>
      </c>
      <c r="AJ34" s="277">
        <f>+'費用構成表'!AB26/'概況'!P34</f>
        <v>0.7188286218805182</v>
      </c>
      <c r="AK34" s="277">
        <f>+'費用構成表'!AB27/'概況'!P34</f>
        <v>12.001312643570392</v>
      </c>
      <c r="AL34" s="277">
        <f>+'費用構成表'!AB28/'概況'!P34</f>
        <v>0</v>
      </c>
      <c r="AM34" s="277">
        <f>+'費用構成表'!AB29/'概況'!P34</f>
        <v>0</v>
      </c>
      <c r="AN34" s="277">
        <f>+'費用構成表'!AB30/'概況'!P34</f>
        <v>5.165408716578376</v>
      </c>
      <c r="AO34" s="280">
        <f>+'費用構成表'!AB31/'概況'!P34</f>
        <v>220.41238885503103</v>
      </c>
      <c r="AP34" s="273">
        <f>+('費用構成表'!AB19+'費用構成表'!AB15+'費用構成表'!AB29)/'概況'!P34</f>
        <v>166.01581422968138</v>
      </c>
      <c r="AQ34" s="290"/>
      <c r="BD34" s="91"/>
      <c r="BE34" s="91"/>
      <c r="BG34" s="91"/>
      <c r="BK34" s="91"/>
      <c r="BL34" s="91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  <c r="IR34" s="92"/>
      <c r="IS34" s="92"/>
      <c r="IT34" s="92"/>
    </row>
    <row r="35" spans="1:254" ht="25.5" customHeight="1" thickBot="1">
      <c r="A35" s="536" t="s">
        <v>106</v>
      </c>
      <c r="B35" s="87">
        <f>+'概況'!E35/'概況'!C35*100</f>
        <v>91.6285308505602</v>
      </c>
      <c r="C35" s="88">
        <f>+'概況'!E35/'概況'!D35*100</f>
        <v>89.26210607225211</v>
      </c>
      <c r="D35" s="88">
        <f>+'概況'!P35/'概況'!O35*100</f>
        <v>73.71525824643388</v>
      </c>
      <c r="E35" s="89">
        <f>+(('概況'!O35*1000)/365)/'概況'!N35*100</f>
        <v>81.25770340405</v>
      </c>
      <c r="F35" s="89">
        <f>+(('概況'!O35*1000)/365)/'概況'!M35*100</f>
        <v>75.43821471705093</v>
      </c>
      <c r="G35" s="88">
        <f>+'概況'!N35/'概況'!M35*100</f>
        <v>92.83823140058247</v>
      </c>
      <c r="H35" s="272">
        <f>+'概況'!O35/'貸借対照表'!AC10*1000</f>
        <v>0.6875843162585712</v>
      </c>
      <c r="I35" s="273">
        <f>'損益計算書'!AE11/'概況'!P35</f>
        <v>144.34248371128373</v>
      </c>
      <c r="J35" s="273">
        <f>'費用構成表'!AC31/'概況'!P35</f>
        <v>172.35190149158336</v>
      </c>
      <c r="K35" s="88">
        <f>+'概況'!E35/'概況'!V35</f>
        <v>1935.5</v>
      </c>
      <c r="L35" s="90">
        <f>+'概況'!P35/'概況'!V35*1000</f>
        <v>255545</v>
      </c>
      <c r="M35" s="274">
        <f>'損益計算書'!AE10/'概況'!V35</f>
        <v>36958.5</v>
      </c>
      <c r="N35" s="273">
        <f>+('貸借対照表'!AC37+'貸借対照表'!AC45)/'貸借対照表'!AC60*100</f>
        <v>30.227988191773434</v>
      </c>
      <c r="O35" s="273">
        <f>+'貸借対照表'!AC9/('貸借対照表'!AC59+'貸借対照表'!AC25)*100</f>
        <v>94.18352168836877</v>
      </c>
      <c r="P35" s="273">
        <f>+'貸借対照表'!AC18/'貸借対照表'!AC31*100</f>
        <v>570.5296684556353</v>
      </c>
      <c r="Q35" s="273">
        <f>+('貸借対照表'!AC19+'貸借対照表'!AC20)/'貸借対照表'!AC31*100</f>
        <v>563.2191402919195</v>
      </c>
      <c r="R35" s="273">
        <f>+'費用構成表'!AC19/('貸借対照表'!AC10+'貸借対照表'!AC16-'貸借対照表'!AC11-'貸借対照表'!AC14+'費用構成表'!AC19)*100</f>
        <v>3.994588606306366</v>
      </c>
      <c r="S35" s="273">
        <f>+'損益計算書'!AE9/'損益計算書'!AE23*100</f>
        <v>95.51416826776082</v>
      </c>
      <c r="T35" s="273">
        <f>+('損益計算書'!AE10+'損益計算書'!AE16)/'費用構成表'!AC36*100</f>
        <v>95.7530783843307</v>
      </c>
      <c r="U35" s="275">
        <f>+'費用構成表'!AC15/('貸借対照表'!AC26+'貸借対照表'!AC32+'貸借対照表'!AC28+'貸借対照表'!AC42)*100</f>
        <v>2.0019700296397884</v>
      </c>
      <c r="V35" s="403">
        <f>+'資本的収支'!AC24/'費用構成表'!AC19*100</f>
        <v>93.39267825445087</v>
      </c>
      <c r="W35" s="273">
        <f>+('損益計算書'!AE34+'資本的収支'!AC23)/'損益計算書'!AE11*100</f>
        <v>68.2707079470079</v>
      </c>
      <c r="X35" s="273">
        <f>+'貸借対照表'!AC58/('損益計算書'!AE10-'損益計算書'!AE12)*100</f>
        <v>79.17348737998927</v>
      </c>
      <c r="Y35" s="438" t="s">
        <v>389</v>
      </c>
      <c r="Z35" s="315">
        <v>2238545</v>
      </c>
      <c r="AA35" s="276">
        <f>+'費用構成表'!AC14/'概況'!P35</f>
        <v>31.88544744239436</v>
      </c>
      <c r="AB35" s="277">
        <f>+'費用構成表'!AC15/'概況'!P35</f>
        <v>29.228381172265813</v>
      </c>
      <c r="AC35" s="277">
        <f>+'費用構成表'!AC19/'概況'!P35</f>
        <v>74.21915253021321</v>
      </c>
      <c r="AD35" s="277">
        <f>+'費用構成表'!AC20/'概況'!P35</f>
        <v>12.477254495294371</v>
      </c>
      <c r="AE35" s="277">
        <f>+'費用構成表'!AC21/'概況'!P35</f>
        <v>0.01891382470145506</v>
      </c>
      <c r="AF35" s="277">
        <f>+'費用構成表'!AC22/'概況'!P35</f>
        <v>0.9763446751061458</v>
      </c>
      <c r="AG35" s="277">
        <f>+'費用構成表'!AC23/'概況'!P35</f>
        <v>7.67836062793898</v>
      </c>
      <c r="AH35" s="277">
        <f>+'費用構成表'!AC24/'概況'!P35</f>
        <v>0.5132820703463838</v>
      </c>
      <c r="AI35" s="277">
        <f>+'費用構成表'!AC25/'概況'!P35</f>
        <v>1.112654653126977</v>
      </c>
      <c r="AJ35" s="277">
        <f>+'費用構成表'!AC26/'概況'!P35</f>
        <v>0</v>
      </c>
      <c r="AK35" s="277">
        <f>+'費用構成表'!AC27/'概況'!P35</f>
        <v>9.720401494844353</v>
      </c>
      <c r="AL35" s="277">
        <f>+'費用構成表'!AC28/'概況'!P35</f>
        <v>0</v>
      </c>
      <c r="AM35" s="277">
        <f>+'費用構成表'!AC29/'概況'!P35</f>
        <v>0</v>
      </c>
      <c r="AN35" s="277">
        <f>+'費用構成表'!AC30/'概況'!P35</f>
        <v>4.521708505351308</v>
      </c>
      <c r="AO35" s="280">
        <f>+'費用構成表'!AC31/'概況'!P35</f>
        <v>172.35190149158336</v>
      </c>
      <c r="AP35" s="273">
        <f>+('費用構成表'!AC19+'費用構成表'!AC15+'費用構成表'!AC29)/'概況'!P35</f>
        <v>103.44753370247902</v>
      </c>
      <c r="AQ35" s="290"/>
      <c r="BD35" s="91"/>
      <c r="BE35" s="91"/>
      <c r="BG35" s="91"/>
      <c r="BK35" s="91"/>
      <c r="BL35" s="91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  <c r="IR35" s="92"/>
      <c r="IS35" s="92"/>
      <c r="IT35" s="92"/>
    </row>
    <row r="36" spans="1:254" s="283" customFormat="1" ht="45.75" customHeight="1" thickBot="1">
      <c r="A36" s="538" t="s">
        <v>231</v>
      </c>
      <c r="B36" s="407">
        <f>+'概況'!E36/'概況'!C36*100</f>
        <v>96.35095206566315</v>
      </c>
      <c r="C36" s="408">
        <f>+'概況'!E36/'概況'!D36*100</f>
        <v>90.45848004804891</v>
      </c>
      <c r="D36" s="408">
        <f>+'概況'!P36/'概況'!O36*100</f>
        <v>87.40158775994772</v>
      </c>
      <c r="E36" s="409">
        <f>+(('概況'!O36*1000)/365)/'概況'!N36*100</f>
        <v>86.74450562344069</v>
      </c>
      <c r="F36" s="409">
        <f>+(('概況'!O36*1000)/365)/'概況'!M36*100</f>
        <v>60.34984410065665</v>
      </c>
      <c r="G36" s="408">
        <f>+'概況'!N36/'概況'!M36*100</f>
        <v>69.57195002371252</v>
      </c>
      <c r="H36" s="409">
        <f>+'概況'!O36/'貸借対照表'!AD10*1000</f>
        <v>0.8263499590518092</v>
      </c>
      <c r="I36" s="408">
        <f>'損益計算書'!AF11/'概況'!P36</f>
        <v>161.0720723928368</v>
      </c>
      <c r="J36" s="408">
        <f>'費用構成表'!AD31/'概況'!P36</f>
        <v>167.51748673590066</v>
      </c>
      <c r="K36" s="410">
        <f>+'概況'!E36/'概況'!V36</f>
        <v>3107.962199312715</v>
      </c>
      <c r="L36" s="411">
        <f>+'概況'!P36/'概況'!V36*1000</f>
        <v>402469.99999999994</v>
      </c>
      <c r="M36" s="411">
        <f>'損益計算書'!AF10/'概況'!V36</f>
        <v>68177.98109965636</v>
      </c>
      <c r="N36" s="412">
        <f>+('貸借対照表'!AD37+'貸借対照表'!AD45)/'貸借対照表'!AD60*100</f>
        <v>63.30812817776721</v>
      </c>
      <c r="O36" s="408">
        <f>+'貸借対照表'!AD9/('貸借対照表'!AD59+'貸借対照表'!AD25)*100</f>
        <v>90.35665220747026</v>
      </c>
      <c r="P36" s="410">
        <f>+'貸借対照表'!AD18/'貸借対照表'!AD31*100</f>
        <v>636.1517011732325</v>
      </c>
      <c r="Q36" s="410">
        <f>+('貸借対照表'!AD19+'貸借対照表'!AD20)/'貸借対照表'!AD31*100</f>
        <v>607.7162301943172</v>
      </c>
      <c r="R36" s="408">
        <f>+'費用構成表'!AD19/('貸借対照表'!AD10+'貸借対照表'!AD16-'貸借対照表'!AD11-'貸借対照表'!AD14+'費用構成表'!AD19)*100</f>
        <v>3.3144654319819424</v>
      </c>
      <c r="S36" s="408">
        <f>+'損益計算書'!AF9/'損益計算書'!AF23*100</f>
        <v>103.06655722293341</v>
      </c>
      <c r="T36" s="408">
        <f>+('損益計算書'!AF10+'損益計算書'!AF16)/'費用構成表'!AD36*100</f>
        <v>103.36574323410788</v>
      </c>
      <c r="U36" s="413">
        <f>+'費用構成表'!AD15/('貸借対照表'!AD26+'貸借対照表'!AD32+'貸借対照表'!AD28+'貸借対照表'!AD42)*100</f>
        <v>3.7107605537081256</v>
      </c>
      <c r="V36" s="414">
        <f>+'資本的収支'!AD24/'費用構成表'!AD19*100</f>
        <v>112.86139631138836</v>
      </c>
      <c r="W36" s="408">
        <f>+('損益計算書'!AF34+'資本的収支'!AD23)/'損益計算書'!AF11*100</f>
        <v>52.81974726899319</v>
      </c>
      <c r="X36" s="408">
        <f>+'貸借対照表'!AD58/('損益計算書'!AF10-'損益計算書'!AF12)*100</f>
        <v>6.887049021176255</v>
      </c>
      <c r="Y36" s="413" t="s">
        <v>386</v>
      </c>
      <c r="Z36" s="415">
        <f>SUM(Z10:Z35)</f>
        <v>125080989</v>
      </c>
      <c r="AA36" s="416">
        <f>+'費用構成表'!AD14/'概況'!P36</f>
        <v>22.630510036947964</v>
      </c>
      <c r="AB36" s="417">
        <f>+'費用構成表'!AD$15/'概況'!P36</f>
        <v>19.815167116253015</v>
      </c>
      <c r="AC36" s="417">
        <f>+'費用構成表'!AD19/'概況'!P36</f>
        <v>45.078807607012955</v>
      </c>
      <c r="AD36" s="417">
        <f>+'費用構成表'!AD20/'概況'!P36</f>
        <v>6.0835722574613795</v>
      </c>
      <c r="AE36" s="417">
        <f>+'費用構成表'!AD21/'概況'!P36</f>
        <v>0.24823518894537572</v>
      </c>
      <c r="AF36" s="417">
        <f>+'費用構成表'!AD22/'概況'!P36</f>
        <v>0.7194448848805363</v>
      </c>
      <c r="AG36" s="417">
        <f>+'費用構成表'!AD23/'概況'!P36</f>
        <v>5.127525673297287</v>
      </c>
      <c r="AH36" s="417">
        <f>+'費用構成表'!AD24/'概況'!P36</f>
        <v>0.5562302268030992</v>
      </c>
      <c r="AI36" s="417">
        <f>+'費用構成表'!AD25/'概況'!P36</f>
        <v>0.473258897783848</v>
      </c>
      <c r="AJ36" s="417">
        <f>+'費用構成表'!AD26/'概況'!P36</f>
        <v>0.2717156267949194</v>
      </c>
      <c r="AK36" s="417">
        <f>+'費用構成表'!AD27/'概況'!P36</f>
        <v>10.273323396412037</v>
      </c>
      <c r="AL36" s="417">
        <f>+'費用構成表'!AD28/'概況'!P36</f>
        <v>45.83719586535959</v>
      </c>
      <c r="AM36" s="417">
        <f>+'費用構成表'!AD29/'概況'!P36</f>
        <v>27.26637241835788</v>
      </c>
      <c r="AN36" s="417">
        <f>+'費用構成表'!AD30/'概況'!P36</f>
        <v>10.402499957948672</v>
      </c>
      <c r="AO36" s="418">
        <f>+'費用構成表'!AD31/'概況'!P36</f>
        <v>167.51748673590066</v>
      </c>
      <c r="AP36" s="419">
        <f>+('費用構成表'!$AD$19+'費用構成表'!$AD$15+'費用構成表'!$AD$29)/'概況'!P36</f>
        <v>92.16034714162384</v>
      </c>
      <c r="AQ36" s="295"/>
      <c r="BD36" s="278"/>
      <c r="BE36" s="278"/>
      <c r="BK36" s="278"/>
      <c r="BL36" s="278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79"/>
      <c r="EL36" s="279"/>
      <c r="EM36" s="279"/>
      <c r="EN36" s="279"/>
      <c r="EO36" s="279"/>
      <c r="EP36" s="279"/>
      <c r="EQ36" s="279"/>
      <c r="ER36" s="279"/>
      <c r="ES36" s="279"/>
      <c r="ET36" s="279"/>
      <c r="EU36" s="279"/>
      <c r="EV36" s="279"/>
      <c r="EW36" s="279"/>
      <c r="EX36" s="279"/>
      <c r="EY36" s="279"/>
      <c r="EZ36" s="279"/>
      <c r="FA36" s="279"/>
      <c r="FB36" s="279"/>
      <c r="FC36" s="279"/>
      <c r="FD36" s="279"/>
      <c r="FE36" s="279"/>
      <c r="FF36" s="279"/>
      <c r="FG36" s="279"/>
      <c r="FH36" s="279"/>
      <c r="FI36" s="279"/>
      <c r="FJ36" s="279"/>
      <c r="FK36" s="279"/>
      <c r="FL36" s="279"/>
      <c r="FM36" s="279"/>
      <c r="FN36" s="279"/>
      <c r="FO36" s="279"/>
      <c r="FP36" s="279"/>
      <c r="FQ36" s="279"/>
      <c r="FR36" s="279"/>
      <c r="FS36" s="279"/>
      <c r="FT36" s="279"/>
      <c r="FU36" s="279"/>
      <c r="FV36" s="279"/>
      <c r="FW36" s="279"/>
      <c r="FX36" s="279"/>
      <c r="FY36" s="279"/>
      <c r="FZ36" s="279"/>
      <c r="GA36" s="279"/>
      <c r="GB36" s="279"/>
      <c r="GC36" s="279"/>
      <c r="GD36" s="279"/>
      <c r="GE36" s="279"/>
      <c r="GF36" s="279"/>
      <c r="GG36" s="279"/>
      <c r="GH36" s="279"/>
      <c r="GI36" s="279"/>
      <c r="GJ36" s="279"/>
      <c r="GK36" s="279"/>
      <c r="GL36" s="279"/>
      <c r="GM36" s="279"/>
      <c r="GN36" s="279"/>
      <c r="GO36" s="279"/>
      <c r="GP36" s="279"/>
      <c r="GQ36" s="279"/>
      <c r="GR36" s="279"/>
      <c r="GS36" s="279"/>
      <c r="GT36" s="279"/>
      <c r="GU36" s="279"/>
      <c r="GV36" s="279"/>
      <c r="GW36" s="279"/>
      <c r="GX36" s="279"/>
      <c r="GY36" s="279"/>
      <c r="GZ36" s="279"/>
      <c r="HA36" s="279"/>
      <c r="HB36" s="279"/>
      <c r="HC36" s="279"/>
      <c r="HD36" s="279"/>
      <c r="HE36" s="279"/>
      <c r="HF36" s="279"/>
      <c r="HG36" s="279"/>
      <c r="HH36" s="279"/>
      <c r="HI36" s="279"/>
      <c r="HJ36" s="279"/>
      <c r="HK36" s="279"/>
      <c r="HL36" s="279"/>
      <c r="HM36" s="279"/>
      <c r="HN36" s="279"/>
      <c r="HO36" s="279"/>
      <c r="HP36" s="279"/>
      <c r="HQ36" s="279"/>
      <c r="HR36" s="279"/>
      <c r="HS36" s="279"/>
      <c r="HT36" s="279"/>
      <c r="HU36" s="279"/>
      <c r="HV36" s="279"/>
      <c r="HW36" s="279"/>
      <c r="HX36" s="279"/>
      <c r="HY36" s="279"/>
      <c r="HZ36" s="279"/>
      <c r="IA36" s="279"/>
      <c r="IB36" s="279"/>
      <c r="IC36" s="279"/>
      <c r="ID36" s="279"/>
      <c r="IE36" s="279"/>
      <c r="IF36" s="279"/>
      <c r="IG36" s="279"/>
      <c r="IH36" s="279"/>
      <c r="II36" s="279"/>
      <c r="IJ36" s="279"/>
      <c r="IK36" s="279"/>
      <c r="IL36" s="279"/>
      <c r="IM36" s="279"/>
      <c r="IN36" s="279"/>
      <c r="IO36" s="279"/>
      <c r="IP36" s="279"/>
      <c r="IQ36" s="279"/>
      <c r="IR36" s="279"/>
      <c r="IS36" s="279"/>
      <c r="IT36" s="279"/>
    </row>
    <row r="37" ht="17.25">
      <c r="AH37" s="282" t="s">
        <v>230</v>
      </c>
    </row>
    <row r="38" spans="2:77" ht="17.25">
      <c r="B38" s="92"/>
      <c r="C38" s="92"/>
      <c r="D38" s="92"/>
      <c r="E38" s="316"/>
      <c r="F38" s="316"/>
      <c r="G38" s="92"/>
      <c r="H38" s="317"/>
      <c r="I38" s="279"/>
      <c r="J38" s="279"/>
      <c r="K38" s="92"/>
      <c r="L38" s="318"/>
      <c r="M38" s="319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19"/>
      <c r="Z38" s="318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279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</row>
    <row r="39" spans="42:77" ht="17.25">
      <c r="AP39" s="279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</row>
    <row r="40" spans="42:77" ht="17.25">
      <c r="AP40" s="279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</row>
    <row r="41" spans="42:77" ht="17.25">
      <c r="AP41" s="279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</row>
    <row r="42" spans="42:77" ht="17.25">
      <c r="AP42" s="279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</row>
    <row r="43" spans="42:77" ht="17.25">
      <c r="AP43" s="279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</row>
    <row r="44" spans="42:77" ht="17.25">
      <c r="AP44" s="279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</row>
    <row r="45" spans="42:77" ht="17.25">
      <c r="AP45" s="279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</row>
    <row r="46" spans="42:77" ht="17.25">
      <c r="AP46" s="279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</row>
    <row r="47" spans="42:77" ht="17.25">
      <c r="AP47" s="279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</row>
    <row r="48" spans="42:77" ht="17.25">
      <c r="AP48" s="279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</row>
    <row r="49" spans="42:77" ht="17.25">
      <c r="AP49" s="279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</row>
    <row r="50" spans="42:77" ht="17.25">
      <c r="AP50" s="279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</row>
    <row r="51" spans="42:77" ht="17.25">
      <c r="AP51" s="279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</row>
    <row r="52" spans="42:77" ht="17.25">
      <c r="AP52" s="279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</row>
  </sheetData>
  <sheetProtection/>
  <printOptions/>
  <pageMargins left="0.5905511811023623" right="0.1968503937007874" top="0.5905511811023623" bottom="0.3937007874015748" header="0.5118110236220472" footer="0.5118110236220472"/>
  <pageSetup horizontalDpi="600" verticalDpi="600" orientation="landscape" paperSize="9" scale="50" r:id="rId1"/>
  <colBreaks count="1" manualBreakCount="1">
    <brk id="2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BC71"/>
  <sheetViews>
    <sheetView showGridLines="0" showZeros="0" zoomScale="75" zoomScaleNormal="75" workbookViewId="0" topLeftCell="A1">
      <pane xSplit="6" ySplit="8" topLeftCell="G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6015625" defaultRowHeight="18"/>
  <cols>
    <col min="1" max="1" width="1.66015625" style="446" customWidth="1"/>
    <col min="2" max="4" width="2.66015625" style="446" customWidth="1"/>
    <col min="5" max="5" width="20.66015625" style="446" customWidth="1"/>
    <col min="6" max="6" width="10.66015625" style="446" customWidth="1"/>
    <col min="7" max="33" width="12.66015625" style="446" customWidth="1"/>
    <col min="34" max="34" width="1.66015625" style="446" customWidth="1"/>
    <col min="35" max="16384" width="12.66015625" style="446" customWidth="1"/>
  </cols>
  <sheetData>
    <row r="1" spans="2:5" ht="21">
      <c r="B1" s="576" t="s">
        <v>235</v>
      </c>
      <c r="C1" s="576"/>
      <c r="D1" s="576"/>
      <c r="E1" s="576"/>
    </row>
    <row r="3" spans="2:33" ht="18" thickBot="1">
      <c r="B3" s="447" t="s">
        <v>421</v>
      </c>
      <c r="C3" s="447"/>
      <c r="D3" s="447"/>
      <c r="E3" s="447"/>
      <c r="F3" s="447"/>
      <c r="G3" s="447"/>
      <c r="H3" s="447"/>
      <c r="I3" s="447"/>
      <c r="J3" s="447"/>
      <c r="K3" s="448"/>
      <c r="L3" s="447"/>
      <c r="M3" s="447"/>
      <c r="N3" s="447"/>
      <c r="O3" s="447"/>
      <c r="P3" s="447"/>
      <c r="Q3" s="447"/>
      <c r="R3" s="448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9" t="s">
        <v>47</v>
      </c>
    </row>
    <row r="4" spans="2:34" ht="17.25">
      <c r="B4" s="450"/>
      <c r="G4" s="451"/>
      <c r="H4" s="452"/>
      <c r="I4" s="452"/>
      <c r="J4" s="452"/>
      <c r="K4" s="452"/>
      <c r="L4" s="452"/>
      <c r="M4" s="453"/>
      <c r="N4" s="453"/>
      <c r="O4" s="453"/>
      <c r="P4" s="453"/>
      <c r="Q4" s="453"/>
      <c r="R4" s="452"/>
      <c r="S4" s="452"/>
      <c r="T4" s="452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2"/>
      <c r="AF4" s="454"/>
      <c r="AG4" s="450"/>
      <c r="AH4" s="450"/>
    </row>
    <row r="5" spans="2:34" ht="17.25">
      <c r="B5" s="450"/>
      <c r="E5" s="446" t="s">
        <v>422</v>
      </c>
      <c r="G5" s="455"/>
      <c r="H5" s="456"/>
      <c r="I5" s="456"/>
      <c r="J5" s="456"/>
      <c r="K5" s="456"/>
      <c r="L5" s="456"/>
      <c r="M5" s="453"/>
      <c r="N5" s="453"/>
      <c r="O5" s="453"/>
      <c r="P5" s="453"/>
      <c r="Q5" s="453"/>
      <c r="R5" s="456"/>
      <c r="S5" s="456"/>
      <c r="T5" s="456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6"/>
      <c r="AF5" s="457"/>
      <c r="AG5" s="450"/>
      <c r="AH5" s="450"/>
    </row>
    <row r="6" spans="2:34" ht="17.25">
      <c r="B6" s="450"/>
      <c r="G6" s="458" t="s">
        <v>391</v>
      </c>
      <c r="H6" s="459" t="s">
        <v>43</v>
      </c>
      <c r="I6" s="459" t="s">
        <v>392</v>
      </c>
      <c r="J6" s="459" t="s">
        <v>393</v>
      </c>
      <c r="K6" s="459" t="s">
        <v>394</v>
      </c>
      <c r="L6" s="459" t="s">
        <v>395</v>
      </c>
      <c r="M6" s="460" t="s">
        <v>396</v>
      </c>
      <c r="N6" s="460" t="s">
        <v>397</v>
      </c>
      <c r="O6" s="460" t="s">
        <v>398</v>
      </c>
      <c r="P6" s="460" t="s">
        <v>399</v>
      </c>
      <c r="Q6" s="460" t="s">
        <v>400</v>
      </c>
      <c r="R6" s="500" t="s">
        <v>401</v>
      </c>
      <c r="S6" s="500" t="s">
        <v>402</v>
      </c>
      <c r="T6" s="500" t="s">
        <v>403</v>
      </c>
      <c r="U6" s="501" t="s">
        <v>45</v>
      </c>
      <c r="V6" s="501" t="s">
        <v>404</v>
      </c>
      <c r="W6" s="501" t="s">
        <v>405</v>
      </c>
      <c r="X6" s="501" t="s">
        <v>406</v>
      </c>
      <c r="Y6" s="501" t="s">
        <v>407</v>
      </c>
      <c r="Z6" s="460" t="s">
        <v>408</v>
      </c>
      <c r="AA6" s="460" t="s">
        <v>409</v>
      </c>
      <c r="AB6" s="460" t="s">
        <v>410</v>
      </c>
      <c r="AC6" s="460" t="s">
        <v>411</v>
      </c>
      <c r="AD6" s="460" t="s">
        <v>412</v>
      </c>
      <c r="AE6" s="459" t="s">
        <v>413</v>
      </c>
      <c r="AF6" s="504" t="s">
        <v>106</v>
      </c>
      <c r="AG6" s="505" t="s">
        <v>436</v>
      </c>
      <c r="AH6" s="450"/>
    </row>
    <row r="7" spans="2:34" ht="17.25">
      <c r="B7" s="450"/>
      <c r="C7" s="446" t="s">
        <v>423</v>
      </c>
      <c r="G7" s="455"/>
      <c r="H7" s="456"/>
      <c r="I7" s="456"/>
      <c r="J7" s="456"/>
      <c r="K7" s="456"/>
      <c r="L7" s="456"/>
      <c r="M7" s="453"/>
      <c r="N7" s="453"/>
      <c r="O7" s="453"/>
      <c r="P7" s="453"/>
      <c r="Q7" s="453"/>
      <c r="R7" s="456"/>
      <c r="S7" s="456"/>
      <c r="T7" s="456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6"/>
      <c r="AF7" s="457"/>
      <c r="AG7" s="450"/>
      <c r="AH7" s="450"/>
    </row>
    <row r="8" spans="2:34" ht="18" thickBot="1">
      <c r="B8" s="461"/>
      <c r="C8" s="447"/>
      <c r="D8" s="447"/>
      <c r="E8" s="447"/>
      <c r="F8" s="447"/>
      <c r="G8" s="462"/>
      <c r="H8" s="463"/>
      <c r="I8" s="463"/>
      <c r="J8" s="463"/>
      <c r="K8" s="463"/>
      <c r="L8" s="498">
        <v>242012</v>
      </c>
      <c r="M8" s="464">
        <v>242055</v>
      </c>
      <c r="N8" s="464">
        <v>242071</v>
      </c>
      <c r="O8" s="464"/>
      <c r="P8" s="464">
        <v>242098</v>
      </c>
      <c r="Q8" s="464">
        <v>242101</v>
      </c>
      <c r="R8" s="498"/>
      <c r="S8" s="498">
        <v>242063</v>
      </c>
      <c r="T8" s="498"/>
      <c r="U8" s="464"/>
      <c r="V8" s="464"/>
      <c r="W8" s="464"/>
      <c r="X8" s="464"/>
      <c r="Y8" s="464"/>
      <c r="Z8" s="464">
        <v>243035</v>
      </c>
      <c r="AA8" s="464">
        <v>243248</v>
      </c>
      <c r="AB8" s="464">
        <v>243418</v>
      </c>
      <c r="AC8" s="464">
        <v>243434</v>
      </c>
      <c r="AD8" s="464">
        <v>243442</v>
      </c>
      <c r="AE8" s="498">
        <v>244074</v>
      </c>
      <c r="AF8" s="465"/>
      <c r="AG8" s="461"/>
      <c r="AH8" s="450"/>
    </row>
    <row r="9" spans="2:34" ht="17.25">
      <c r="B9" s="506" t="s">
        <v>471</v>
      </c>
      <c r="G9" s="455"/>
      <c r="H9" s="456"/>
      <c r="I9" s="456"/>
      <c r="J9" s="492"/>
      <c r="K9" s="456"/>
      <c r="L9" s="456"/>
      <c r="M9" s="453"/>
      <c r="N9" s="453"/>
      <c r="O9" s="453"/>
      <c r="P9" s="453"/>
      <c r="Q9" s="453"/>
      <c r="R9" s="456"/>
      <c r="S9" s="456"/>
      <c r="T9" s="456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6"/>
      <c r="AF9" s="457"/>
      <c r="AG9" s="450"/>
      <c r="AH9" s="450"/>
    </row>
    <row r="10" spans="2:34" ht="17.25">
      <c r="B10" s="450"/>
      <c r="C10" s="446" t="s">
        <v>424</v>
      </c>
      <c r="G10" s="455"/>
      <c r="H10" s="456"/>
      <c r="I10" s="456"/>
      <c r="J10" s="492"/>
      <c r="K10" s="456"/>
      <c r="L10" s="456"/>
      <c r="M10" s="453"/>
      <c r="N10" s="453"/>
      <c r="O10" s="453"/>
      <c r="P10" s="453"/>
      <c r="Q10" s="453"/>
      <c r="R10" s="456"/>
      <c r="S10" s="456"/>
      <c r="T10" s="456"/>
      <c r="U10" s="453"/>
      <c r="V10" s="453"/>
      <c r="W10" s="453"/>
      <c r="X10" s="453"/>
      <c r="Y10" s="453"/>
      <c r="Z10" s="453"/>
      <c r="AA10" s="453"/>
      <c r="AB10" s="453"/>
      <c r="AC10" s="453"/>
      <c r="AD10" s="453"/>
      <c r="AE10" s="456"/>
      <c r="AF10" s="457"/>
      <c r="AG10" s="450"/>
      <c r="AH10" s="450"/>
    </row>
    <row r="11" spans="2:35" ht="17.25">
      <c r="B11" s="450"/>
      <c r="D11" s="480" t="s">
        <v>437</v>
      </c>
      <c r="F11" s="467" t="s">
        <v>425</v>
      </c>
      <c r="G11" s="468">
        <v>4738</v>
      </c>
      <c r="H11" s="469">
        <v>4075</v>
      </c>
      <c r="I11" s="469">
        <v>11661</v>
      </c>
      <c r="J11" s="469">
        <v>19301</v>
      </c>
      <c r="K11" s="495">
        <v>17376</v>
      </c>
      <c r="L11" s="469">
        <v>1388</v>
      </c>
      <c r="M11" s="470">
        <v>6128</v>
      </c>
      <c r="N11" s="470">
        <v>1244</v>
      </c>
      <c r="O11" s="470">
        <v>844</v>
      </c>
      <c r="P11" s="470">
        <v>852</v>
      </c>
      <c r="Q11" s="470">
        <v>0</v>
      </c>
      <c r="R11" s="469">
        <v>2000</v>
      </c>
      <c r="S11" s="469">
        <v>1000</v>
      </c>
      <c r="T11" s="469">
        <v>868</v>
      </c>
      <c r="U11" s="470">
        <v>0</v>
      </c>
      <c r="V11" s="470">
        <v>2722</v>
      </c>
      <c r="W11" s="470">
        <v>2542</v>
      </c>
      <c r="X11" s="470">
        <v>0</v>
      </c>
      <c r="Y11" s="470">
        <v>0</v>
      </c>
      <c r="Z11" s="470">
        <v>3278</v>
      </c>
      <c r="AA11" s="470">
        <v>0</v>
      </c>
      <c r="AB11" s="470">
        <v>500</v>
      </c>
      <c r="AC11" s="470">
        <v>3292</v>
      </c>
      <c r="AD11" s="470">
        <v>0</v>
      </c>
      <c r="AE11" s="469">
        <v>1333</v>
      </c>
      <c r="AF11" s="472">
        <v>0</v>
      </c>
      <c r="AG11" s="471">
        <f>SUM(G11:AF11)</f>
        <v>85142</v>
      </c>
      <c r="AH11" s="450"/>
      <c r="AI11" s="518"/>
    </row>
    <row r="12" spans="2:35" ht="17.25">
      <c r="B12" s="450"/>
      <c r="C12" s="502"/>
      <c r="D12" s="502"/>
      <c r="E12" s="473"/>
      <c r="F12" s="474" t="s">
        <v>426</v>
      </c>
      <c r="G12" s="475">
        <v>4738</v>
      </c>
      <c r="H12" s="476">
        <v>4075</v>
      </c>
      <c r="I12" s="476">
        <v>40243</v>
      </c>
      <c r="J12" s="476">
        <v>19301</v>
      </c>
      <c r="K12" s="490">
        <v>43434</v>
      </c>
      <c r="L12" s="476">
        <v>1388</v>
      </c>
      <c r="M12" s="477">
        <v>6128</v>
      </c>
      <c r="N12" s="477">
        <v>1244</v>
      </c>
      <c r="O12" s="477">
        <v>844</v>
      </c>
      <c r="P12" s="477">
        <v>852</v>
      </c>
      <c r="Q12" s="477">
        <v>0</v>
      </c>
      <c r="R12" s="476">
        <v>14378</v>
      </c>
      <c r="S12" s="476">
        <v>1372</v>
      </c>
      <c r="T12" s="476">
        <v>868</v>
      </c>
      <c r="U12" s="477">
        <v>2395</v>
      </c>
      <c r="V12" s="477">
        <v>2722</v>
      </c>
      <c r="W12" s="477">
        <v>2542</v>
      </c>
      <c r="X12" s="477">
        <v>0</v>
      </c>
      <c r="Y12" s="477">
        <v>0</v>
      </c>
      <c r="Z12" s="477">
        <v>3278</v>
      </c>
      <c r="AA12" s="477">
        <v>0</v>
      </c>
      <c r="AB12" s="477">
        <v>500</v>
      </c>
      <c r="AC12" s="477">
        <v>3292</v>
      </c>
      <c r="AD12" s="477">
        <v>0</v>
      </c>
      <c r="AE12" s="476">
        <v>1333</v>
      </c>
      <c r="AF12" s="479">
        <v>0</v>
      </c>
      <c r="AG12" s="478">
        <f aca="true" t="shared" si="0" ref="AG12:AG17">SUM(G12:AF12)</f>
        <v>154927</v>
      </c>
      <c r="AH12" s="450"/>
      <c r="AI12" s="518"/>
    </row>
    <row r="13" spans="2:35" ht="17.25">
      <c r="B13" s="450"/>
      <c r="C13" s="502"/>
      <c r="D13" s="502"/>
      <c r="E13" s="507" t="s">
        <v>438</v>
      </c>
      <c r="F13" s="467" t="s">
        <v>425</v>
      </c>
      <c r="G13" s="468">
        <v>4350</v>
      </c>
      <c r="H13" s="469">
        <v>4075</v>
      </c>
      <c r="I13" s="469">
        <v>11661</v>
      </c>
      <c r="J13" s="469">
        <v>19301</v>
      </c>
      <c r="K13" s="495">
        <v>17376</v>
      </c>
      <c r="L13" s="469">
        <v>1388</v>
      </c>
      <c r="M13" s="470">
        <v>6128</v>
      </c>
      <c r="N13" s="470">
        <v>0</v>
      </c>
      <c r="O13" s="470">
        <v>844</v>
      </c>
      <c r="P13" s="470">
        <v>852</v>
      </c>
      <c r="Q13" s="470">
        <v>0</v>
      </c>
      <c r="R13" s="469">
        <v>2000</v>
      </c>
      <c r="S13" s="469">
        <v>1000</v>
      </c>
      <c r="T13" s="469">
        <v>868</v>
      </c>
      <c r="U13" s="470">
        <v>0</v>
      </c>
      <c r="V13" s="470">
        <v>2722</v>
      </c>
      <c r="W13" s="470">
        <v>2542</v>
      </c>
      <c r="X13" s="470">
        <v>0</v>
      </c>
      <c r="Y13" s="470">
        <v>0</v>
      </c>
      <c r="Z13" s="470">
        <v>3278</v>
      </c>
      <c r="AA13" s="470">
        <v>0</v>
      </c>
      <c r="AB13" s="470">
        <v>500</v>
      </c>
      <c r="AC13" s="470">
        <v>3292</v>
      </c>
      <c r="AD13" s="470">
        <v>0</v>
      </c>
      <c r="AE13" s="469">
        <v>1333</v>
      </c>
      <c r="AF13" s="472">
        <v>0</v>
      </c>
      <c r="AG13" s="471">
        <f t="shared" si="0"/>
        <v>83510</v>
      </c>
      <c r="AH13" s="450"/>
      <c r="AI13" s="518"/>
    </row>
    <row r="14" spans="2:35" ht="17.25">
      <c r="B14" s="450"/>
      <c r="C14" s="502"/>
      <c r="D14" s="502"/>
      <c r="E14" s="473"/>
      <c r="F14" s="474" t="s">
        <v>426</v>
      </c>
      <c r="G14" s="475">
        <v>4350</v>
      </c>
      <c r="H14" s="476">
        <v>4075</v>
      </c>
      <c r="I14" s="476">
        <v>11661</v>
      </c>
      <c r="J14" s="476">
        <v>19301</v>
      </c>
      <c r="K14" s="490">
        <v>17376</v>
      </c>
      <c r="L14" s="476">
        <v>1388</v>
      </c>
      <c r="M14" s="477">
        <v>6128</v>
      </c>
      <c r="N14" s="477">
        <v>0</v>
      </c>
      <c r="O14" s="477">
        <v>844</v>
      </c>
      <c r="P14" s="477">
        <v>852</v>
      </c>
      <c r="Q14" s="477">
        <v>0</v>
      </c>
      <c r="R14" s="476">
        <v>2000</v>
      </c>
      <c r="S14" s="476">
        <v>1000</v>
      </c>
      <c r="T14" s="476">
        <v>868</v>
      </c>
      <c r="U14" s="477">
        <v>0</v>
      </c>
      <c r="V14" s="477">
        <v>2722</v>
      </c>
      <c r="W14" s="477">
        <v>2542</v>
      </c>
      <c r="X14" s="477">
        <v>0</v>
      </c>
      <c r="Y14" s="477">
        <v>0</v>
      </c>
      <c r="Z14" s="477">
        <v>3278</v>
      </c>
      <c r="AA14" s="477">
        <v>0</v>
      </c>
      <c r="AB14" s="477">
        <v>500</v>
      </c>
      <c r="AC14" s="477">
        <v>3292</v>
      </c>
      <c r="AD14" s="477">
        <v>0</v>
      </c>
      <c r="AE14" s="476">
        <v>1333</v>
      </c>
      <c r="AF14" s="479">
        <v>0</v>
      </c>
      <c r="AG14" s="478">
        <f t="shared" si="0"/>
        <v>83510</v>
      </c>
      <c r="AH14" s="450"/>
      <c r="AI14" s="518"/>
    </row>
    <row r="15" spans="2:35" ht="17.25">
      <c r="B15" s="450"/>
      <c r="C15" s="502"/>
      <c r="D15" s="502"/>
      <c r="E15" s="507" t="s">
        <v>519</v>
      </c>
      <c r="F15" s="467" t="s">
        <v>425</v>
      </c>
      <c r="G15" s="468">
        <v>388</v>
      </c>
      <c r="H15" s="469">
        <v>0</v>
      </c>
      <c r="I15" s="469">
        <v>0</v>
      </c>
      <c r="J15" s="469">
        <v>0</v>
      </c>
      <c r="K15" s="495">
        <v>0</v>
      </c>
      <c r="L15" s="469">
        <v>0</v>
      </c>
      <c r="M15" s="470">
        <v>0</v>
      </c>
      <c r="N15" s="470">
        <v>1244</v>
      </c>
      <c r="O15" s="470">
        <v>0</v>
      </c>
      <c r="P15" s="470">
        <v>0</v>
      </c>
      <c r="Q15" s="470">
        <v>0</v>
      </c>
      <c r="R15" s="469">
        <v>0</v>
      </c>
      <c r="S15" s="469">
        <v>0</v>
      </c>
      <c r="T15" s="469">
        <v>0</v>
      </c>
      <c r="U15" s="470">
        <v>0</v>
      </c>
      <c r="V15" s="470">
        <v>0</v>
      </c>
      <c r="W15" s="470">
        <v>0</v>
      </c>
      <c r="X15" s="470">
        <v>0</v>
      </c>
      <c r="Y15" s="470">
        <v>0</v>
      </c>
      <c r="Z15" s="470">
        <v>0</v>
      </c>
      <c r="AA15" s="470">
        <v>0</v>
      </c>
      <c r="AB15" s="470">
        <v>0</v>
      </c>
      <c r="AC15" s="470">
        <v>0</v>
      </c>
      <c r="AD15" s="470">
        <v>0</v>
      </c>
      <c r="AE15" s="469">
        <v>0</v>
      </c>
      <c r="AF15" s="472">
        <v>0</v>
      </c>
      <c r="AG15" s="471">
        <f t="shared" si="0"/>
        <v>1632</v>
      </c>
      <c r="AH15" s="450"/>
      <c r="AI15" s="518"/>
    </row>
    <row r="16" spans="2:35" ht="17.25">
      <c r="B16" s="450"/>
      <c r="C16" s="502"/>
      <c r="D16" s="502"/>
      <c r="E16" s="482" t="s">
        <v>520</v>
      </c>
      <c r="F16" s="474" t="s">
        <v>426</v>
      </c>
      <c r="G16" s="475">
        <v>388</v>
      </c>
      <c r="H16" s="476">
        <v>0</v>
      </c>
      <c r="I16" s="476">
        <v>0</v>
      </c>
      <c r="J16" s="476">
        <v>0</v>
      </c>
      <c r="K16" s="490">
        <v>0</v>
      </c>
      <c r="L16" s="476">
        <v>0</v>
      </c>
      <c r="M16" s="477">
        <v>0</v>
      </c>
      <c r="N16" s="477">
        <v>1244</v>
      </c>
      <c r="O16" s="477">
        <v>0</v>
      </c>
      <c r="P16" s="477">
        <v>0</v>
      </c>
      <c r="Q16" s="477">
        <v>0</v>
      </c>
      <c r="R16" s="476">
        <v>0</v>
      </c>
      <c r="S16" s="476">
        <v>0</v>
      </c>
      <c r="T16" s="476">
        <v>0</v>
      </c>
      <c r="U16" s="477">
        <v>0</v>
      </c>
      <c r="V16" s="477">
        <v>0</v>
      </c>
      <c r="W16" s="477">
        <v>0</v>
      </c>
      <c r="X16" s="477">
        <v>0</v>
      </c>
      <c r="Y16" s="477">
        <v>0</v>
      </c>
      <c r="Z16" s="477">
        <v>0</v>
      </c>
      <c r="AA16" s="477">
        <v>0</v>
      </c>
      <c r="AB16" s="477">
        <v>0</v>
      </c>
      <c r="AC16" s="477">
        <v>0</v>
      </c>
      <c r="AD16" s="477">
        <v>0</v>
      </c>
      <c r="AE16" s="476">
        <v>0</v>
      </c>
      <c r="AF16" s="479">
        <v>0</v>
      </c>
      <c r="AG16" s="478">
        <f t="shared" si="0"/>
        <v>1632</v>
      </c>
      <c r="AH16" s="450"/>
      <c r="AI16" s="518"/>
    </row>
    <row r="17" spans="2:35" ht="17.25">
      <c r="B17" s="450"/>
      <c r="C17" s="473"/>
      <c r="D17" s="473"/>
      <c r="E17" s="511" t="s">
        <v>439</v>
      </c>
      <c r="F17" s="474" t="s">
        <v>426</v>
      </c>
      <c r="G17" s="475">
        <v>0</v>
      </c>
      <c r="H17" s="476">
        <v>0</v>
      </c>
      <c r="I17" s="476">
        <v>28582</v>
      </c>
      <c r="J17" s="476">
        <v>0</v>
      </c>
      <c r="K17" s="490">
        <v>26058</v>
      </c>
      <c r="L17" s="476">
        <v>0</v>
      </c>
      <c r="M17" s="477">
        <v>0</v>
      </c>
      <c r="N17" s="477">
        <v>0</v>
      </c>
      <c r="O17" s="477">
        <v>0</v>
      </c>
      <c r="P17" s="477">
        <v>0</v>
      </c>
      <c r="Q17" s="477">
        <v>0</v>
      </c>
      <c r="R17" s="476">
        <v>12378</v>
      </c>
      <c r="S17" s="476">
        <v>372</v>
      </c>
      <c r="T17" s="476">
        <v>0</v>
      </c>
      <c r="U17" s="477">
        <v>2395</v>
      </c>
      <c r="V17" s="477">
        <v>0</v>
      </c>
      <c r="W17" s="477">
        <v>0</v>
      </c>
      <c r="X17" s="477">
        <v>0</v>
      </c>
      <c r="Y17" s="477">
        <v>0</v>
      </c>
      <c r="Z17" s="477">
        <v>0</v>
      </c>
      <c r="AA17" s="477">
        <v>0</v>
      </c>
      <c r="AB17" s="477">
        <v>0</v>
      </c>
      <c r="AC17" s="477">
        <v>0</v>
      </c>
      <c r="AD17" s="477">
        <v>0</v>
      </c>
      <c r="AE17" s="476">
        <v>0</v>
      </c>
      <c r="AF17" s="479">
        <v>0</v>
      </c>
      <c r="AG17" s="478">
        <f t="shared" si="0"/>
        <v>69785</v>
      </c>
      <c r="AH17" s="450"/>
      <c r="AI17" s="518"/>
    </row>
    <row r="18" spans="2:35" ht="17.25">
      <c r="B18" s="450"/>
      <c r="C18" s="446" t="s">
        <v>427</v>
      </c>
      <c r="G18" s="455"/>
      <c r="H18" s="456"/>
      <c r="I18" s="456"/>
      <c r="J18" s="492"/>
      <c r="K18" s="456"/>
      <c r="L18" s="456"/>
      <c r="M18" s="453"/>
      <c r="N18" s="453"/>
      <c r="O18" s="453"/>
      <c r="P18" s="453"/>
      <c r="Q18" s="453"/>
      <c r="R18" s="456"/>
      <c r="S18" s="456"/>
      <c r="T18" s="456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6"/>
      <c r="AF18" s="457"/>
      <c r="AG18" s="450"/>
      <c r="AH18" s="450"/>
      <c r="AI18" s="518"/>
    </row>
    <row r="19" spans="2:35" ht="17.25">
      <c r="B19" s="450"/>
      <c r="D19" s="480" t="s">
        <v>435</v>
      </c>
      <c r="F19" s="467" t="s">
        <v>425</v>
      </c>
      <c r="G19" s="468">
        <v>43291</v>
      </c>
      <c r="H19" s="469">
        <v>0</v>
      </c>
      <c r="I19" s="469">
        <v>0</v>
      </c>
      <c r="J19" s="469">
        <v>29987</v>
      </c>
      <c r="K19" s="495">
        <v>993</v>
      </c>
      <c r="L19" s="469">
        <v>12881</v>
      </c>
      <c r="M19" s="470">
        <v>3287</v>
      </c>
      <c r="N19" s="470">
        <v>10196</v>
      </c>
      <c r="O19" s="470">
        <v>0</v>
      </c>
      <c r="P19" s="470">
        <v>43037</v>
      </c>
      <c r="Q19" s="470">
        <v>7306</v>
      </c>
      <c r="R19" s="469">
        <v>71893</v>
      </c>
      <c r="S19" s="469">
        <v>2629</v>
      </c>
      <c r="T19" s="469">
        <v>75511</v>
      </c>
      <c r="U19" s="470">
        <v>0</v>
      </c>
      <c r="V19" s="470">
        <v>0</v>
      </c>
      <c r="W19" s="470">
        <v>7370</v>
      </c>
      <c r="X19" s="470">
        <v>0</v>
      </c>
      <c r="Y19" s="470">
        <v>0</v>
      </c>
      <c r="Z19" s="470">
        <v>24175</v>
      </c>
      <c r="AA19" s="470">
        <v>33973</v>
      </c>
      <c r="AB19" s="470">
        <v>0</v>
      </c>
      <c r="AC19" s="470">
        <v>0</v>
      </c>
      <c r="AD19" s="470">
        <v>3171</v>
      </c>
      <c r="AE19" s="469">
        <v>22508</v>
      </c>
      <c r="AF19" s="472">
        <v>0</v>
      </c>
      <c r="AG19" s="471">
        <f aca="true" t="shared" si="1" ref="AG19:AG57">SUM(G19:AF19)</f>
        <v>392208</v>
      </c>
      <c r="AH19" s="450"/>
      <c r="AI19" s="518"/>
    </row>
    <row r="20" spans="2:35" ht="17.25">
      <c r="B20" s="450"/>
      <c r="D20" s="481"/>
      <c r="E20" s="473"/>
      <c r="F20" s="474" t="s">
        <v>426</v>
      </c>
      <c r="G20" s="475">
        <v>386475</v>
      </c>
      <c r="H20" s="476">
        <v>151</v>
      </c>
      <c r="I20" s="476">
        <v>7991</v>
      </c>
      <c r="J20" s="476">
        <v>54059</v>
      </c>
      <c r="K20" s="490">
        <v>993</v>
      </c>
      <c r="L20" s="476">
        <v>6662</v>
      </c>
      <c r="M20" s="477">
        <v>11375</v>
      </c>
      <c r="N20" s="477">
        <v>10196</v>
      </c>
      <c r="O20" s="477">
        <v>0</v>
      </c>
      <c r="P20" s="477">
        <v>43037</v>
      </c>
      <c r="Q20" s="477">
        <v>18434</v>
      </c>
      <c r="R20" s="476">
        <v>237623</v>
      </c>
      <c r="S20" s="476">
        <v>0</v>
      </c>
      <c r="T20" s="476">
        <v>75511</v>
      </c>
      <c r="U20" s="477">
        <v>0</v>
      </c>
      <c r="V20" s="477">
        <v>0</v>
      </c>
      <c r="W20" s="477">
        <v>54370</v>
      </c>
      <c r="X20" s="477">
        <v>1000</v>
      </c>
      <c r="Y20" s="477">
        <v>94100</v>
      </c>
      <c r="Z20" s="477">
        <v>28545</v>
      </c>
      <c r="AA20" s="477">
        <v>25254</v>
      </c>
      <c r="AB20" s="477">
        <v>0</v>
      </c>
      <c r="AC20" s="477">
        <v>0</v>
      </c>
      <c r="AD20" s="477">
        <v>3589</v>
      </c>
      <c r="AE20" s="476">
        <v>22508</v>
      </c>
      <c r="AF20" s="479">
        <v>30000</v>
      </c>
      <c r="AG20" s="478">
        <f t="shared" si="1"/>
        <v>1111873</v>
      </c>
      <c r="AH20" s="450"/>
      <c r="AI20" s="518"/>
    </row>
    <row r="21" spans="2:35" ht="17.25">
      <c r="B21" s="450"/>
      <c r="E21" s="480" t="s">
        <v>440</v>
      </c>
      <c r="F21" s="467" t="s">
        <v>425</v>
      </c>
      <c r="G21" s="468">
        <v>0</v>
      </c>
      <c r="H21" s="469">
        <v>0</v>
      </c>
      <c r="I21" s="469">
        <v>0</v>
      </c>
      <c r="J21" s="469">
        <v>0</v>
      </c>
      <c r="K21" s="495">
        <v>0</v>
      </c>
      <c r="L21" s="469">
        <v>0</v>
      </c>
      <c r="M21" s="470">
        <v>0</v>
      </c>
      <c r="N21" s="470">
        <v>0</v>
      </c>
      <c r="O21" s="470">
        <v>0</v>
      </c>
      <c r="P21" s="470">
        <v>0</v>
      </c>
      <c r="Q21" s="470">
        <v>0</v>
      </c>
      <c r="R21" s="469">
        <v>0</v>
      </c>
      <c r="S21" s="469">
        <v>0</v>
      </c>
      <c r="T21" s="469">
        <v>0</v>
      </c>
      <c r="U21" s="470">
        <v>0</v>
      </c>
      <c r="V21" s="470">
        <v>0</v>
      </c>
      <c r="W21" s="470">
        <v>0</v>
      </c>
      <c r="X21" s="470">
        <v>0</v>
      </c>
      <c r="Y21" s="470">
        <v>0</v>
      </c>
      <c r="Z21" s="470">
        <v>0</v>
      </c>
      <c r="AA21" s="470">
        <v>0</v>
      </c>
      <c r="AB21" s="470">
        <v>0</v>
      </c>
      <c r="AC21" s="470">
        <v>0</v>
      </c>
      <c r="AD21" s="470">
        <v>0</v>
      </c>
      <c r="AE21" s="469">
        <v>0</v>
      </c>
      <c r="AF21" s="472">
        <v>0</v>
      </c>
      <c r="AG21" s="471">
        <f t="shared" si="1"/>
        <v>0</v>
      </c>
      <c r="AH21" s="450"/>
      <c r="AI21" s="518"/>
    </row>
    <row r="22" spans="2:35" ht="17.25">
      <c r="B22" s="450"/>
      <c r="E22" s="508" t="s">
        <v>441</v>
      </c>
      <c r="F22" s="474" t="s">
        <v>426</v>
      </c>
      <c r="G22" s="475">
        <v>0</v>
      </c>
      <c r="H22" s="476">
        <v>0</v>
      </c>
      <c r="I22" s="476">
        <v>0</v>
      </c>
      <c r="J22" s="476">
        <v>0</v>
      </c>
      <c r="K22" s="490">
        <v>0</v>
      </c>
      <c r="L22" s="476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0</v>
      </c>
      <c r="R22" s="476">
        <v>0</v>
      </c>
      <c r="S22" s="476">
        <v>0</v>
      </c>
      <c r="T22" s="476">
        <v>0</v>
      </c>
      <c r="U22" s="477">
        <v>0</v>
      </c>
      <c r="V22" s="477">
        <v>0</v>
      </c>
      <c r="W22" s="477">
        <v>0</v>
      </c>
      <c r="X22" s="477">
        <v>0</v>
      </c>
      <c r="Y22" s="477">
        <v>0</v>
      </c>
      <c r="Z22" s="477">
        <v>0</v>
      </c>
      <c r="AA22" s="477">
        <v>0</v>
      </c>
      <c r="AB22" s="477">
        <v>0</v>
      </c>
      <c r="AC22" s="477">
        <v>0</v>
      </c>
      <c r="AD22" s="477">
        <v>0</v>
      </c>
      <c r="AE22" s="476">
        <v>0</v>
      </c>
      <c r="AF22" s="479">
        <v>0</v>
      </c>
      <c r="AG22" s="478">
        <f t="shared" si="1"/>
        <v>0</v>
      </c>
      <c r="AH22" s="450"/>
      <c r="AI22" s="518"/>
    </row>
    <row r="23" spans="2:35" ht="17.25">
      <c r="B23" s="450"/>
      <c r="E23" s="480" t="s">
        <v>442</v>
      </c>
      <c r="F23" s="467" t="s">
        <v>425</v>
      </c>
      <c r="G23" s="468">
        <v>0</v>
      </c>
      <c r="H23" s="469">
        <v>0</v>
      </c>
      <c r="I23" s="469">
        <v>0</v>
      </c>
      <c r="J23" s="469">
        <v>0</v>
      </c>
      <c r="K23" s="495">
        <v>0</v>
      </c>
      <c r="L23" s="469">
        <v>0</v>
      </c>
      <c r="M23" s="470">
        <v>0</v>
      </c>
      <c r="N23" s="470">
        <v>0</v>
      </c>
      <c r="O23" s="470">
        <v>0</v>
      </c>
      <c r="P23" s="470">
        <v>0</v>
      </c>
      <c r="Q23" s="470">
        <v>0</v>
      </c>
      <c r="R23" s="469">
        <v>0</v>
      </c>
      <c r="S23" s="469">
        <v>0</v>
      </c>
      <c r="T23" s="469">
        <v>0</v>
      </c>
      <c r="U23" s="470">
        <v>0</v>
      </c>
      <c r="V23" s="470">
        <v>0</v>
      </c>
      <c r="W23" s="470">
        <v>7370</v>
      </c>
      <c r="X23" s="470">
        <v>0</v>
      </c>
      <c r="Y23" s="470">
        <v>0</v>
      </c>
      <c r="Z23" s="470">
        <v>0</v>
      </c>
      <c r="AA23" s="470">
        <v>0</v>
      </c>
      <c r="AB23" s="470">
        <v>0</v>
      </c>
      <c r="AC23" s="470">
        <v>0</v>
      </c>
      <c r="AD23" s="470">
        <v>0</v>
      </c>
      <c r="AE23" s="469">
        <v>0</v>
      </c>
      <c r="AF23" s="472">
        <v>0</v>
      </c>
      <c r="AG23" s="471">
        <f t="shared" si="1"/>
        <v>7370</v>
      </c>
      <c r="AH23" s="450"/>
      <c r="AI23" s="518"/>
    </row>
    <row r="24" spans="2:35" ht="17.25">
      <c r="B24" s="450"/>
      <c r="E24" s="508" t="s">
        <v>441</v>
      </c>
      <c r="F24" s="474" t="s">
        <v>426</v>
      </c>
      <c r="G24" s="475">
        <v>0</v>
      </c>
      <c r="H24" s="476">
        <v>0</v>
      </c>
      <c r="I24" s="476">
        <v>0</v>
      </c>
      <c r="J24" s="476">
        <v>0</v>
      </c>
      <c r="K24" s="490">
        <v>0</v>
      </c>
      <c r="L24" s="476">
        <v>0</v>
      </c>
      <c r="M24" s="477">
        <v>0</v>
      </c>
      <c r="N24" s="477">
        <v>0</v>
      </c>
      <c r="O24" s="477">
        <v>0</v>
      </c>
      <c r="P24" s="477">
        <v>0</v>
      </c>
      <c r="Q24" s="477">
        <v>0</v>
      </c>
      <c r="R24" s="476">
        <v>0</v>
      </c>
      <c r="S24" s="476">
        <v>0</v>
      </c>
      <c r="T24" s="476">
        <v>0</v>
      </c>
      <c r="U24" s="477">
        <v>0</v>
      </c>
      <c r="V24" s="477">
        <v>0</v>
      </c>
      <c r="W24" s="477">
        <v>7370</v>
      </c>
      <c r="X24" s="477">
        <v>0</v>
      </c>
      <c r="Y24" s="477">
        <v>0</v>
      </c>
      <c r="Z24" s="477">
        <v>0</v>
      </c>
      <c r="AA24" s="477">
        <v>0</v>
      </c>
      <c r="AB24" s="477">
        <v>0</v>
      </c>
      <c r="AC24" s="477">
        <v>0</v>
      </c>
      <c r="AD24" s="477">
        <v>0</v>
      </c>
      <c r="AE24" s="476">
        <v>0</v>
      </c>
      <c r="AF24" s="479">
        <v>0</v>
      </c>
      <c r="AG24" s="478">
        <f t="shared" si="1"/>
        <v>7370</v>
      </c>
      <c r="AH24" s="450"/>
      <c r="AI24" s="518"/>
    </row>
    <row r="25" spans="2:35" ht="17.25">
      <c r="B25" s="450"/>
      <c r="E25" s="480" t="s">
        <v>440</v>
      </c>
      <c r="F25" s="467" t="s">
        <v>425</v>
      </c>
      <c r="G25" s="468">
        <v>0</v>
      </c>
      <c r="H25" s="469">
        <v>0</v>
      </c>
      <c r="I25" s="469">
        <v>0</v>
      </c>
      <c r="J25" s="469">
        <v>0</v>
      </c>
      <c r="K25" s="495">
        <v>0</v>
      </c>
      <c r="L25" s="469">
        <v>0</v>
      </c>
      <c r="M25" s="470">
        <v>0</v>
      </c>
      <c r="N25" s="470">
        <v>0</v>
      </c>
      <c r="O25" s="470">
        <v>0</v>
      </c>
      <c r="P25" s="470">
        <v>0</v>
      </c>
      <c r="Q25" s="470">
        <v>0</v>
      </c>
      <c r="R25" s="469">
        <v>0</v>
      </c>
      <c r="S25" s="469">
        <v>0</v>
      </c>
      <c r="T25" s="469">
        <v>2340</v>
      </c>
      <c r="U25" s="470">
        <v>0</v>
      </c>
      <c r="V25" s="470">
        <v>0</v>
      </c>
      <c r="W25" s="470">
        <v>0</v>
      </c>
      <c r="X25" s="470">
        <v>0</v>
      </c>
      <c r="Y25" s="470">
        <v>0</v>
      </c>
      <c r="Z25" s="470">
        <v>0</v>
      </c>
      <c r="AA25" s="470">
        <v>0</v>
      </c>
      <c r="AB25" s="470">
        <v>0</v>
      </c>
      <c r="AC25" s="470">
        <v>0</v>
      </c>
      <c r="AD25" s="470">
        <v>0</v>
      </c>
      <c r="AE25" s="469">
        <v>0</v>
      </c>
      <c r="AF25" s="472">
        <v>0</v>
      </c>
      <c r="AG25" s="471">
        <f t="shared" si="1"/>
        <v>2340</v>
      </c>
      <c r="AH25" s="450"/>
      <c r="AI25" s="518"/>
    </row>
    <row r="26" spans="2:35" ht="17.25">
      <c r="B26" s="450"/>
      <c r="E26" s="509" t="s">
        <v>443</v>
      </c>
      <c r="F26" s="474" t="s">
        <v>426</v>
      </c>
      <c r="G26" s="475">
        <v>0</v>
      </c>
      <c r="H26" s="476">
        <v>0</v>
      </c>
      <c r="I26" s="476">
        <v>0</v>
      </c>
      <c r="J26" s="476">
        <v>0</v>
      </c>
      <c r="K26" s="490">
        <v>0</v>
      </c>
      <c r="L26" s="476">
        <v>0</v>
      </c>
      <c r="M26" s="477">
        <v>0</v>
      </c>
      <c r="N26" s="477">
        <v>0</v>
      </c>
      <c r="O26" s="477">
        <v>0</v>
      </c>
      <c r="P26" s="477">
        <v>0</v>
      </c>
      <c r="Q26" s="477">
        <v>0</v>
      </c>
      <c r="R26" s="476">
        <v>0</v>
      </c>
      <c r="S26" s="476">
        <v>0</v>
      </c>
      <c r="T26" s="476">
        <v>2340</v>
      </c>
      <c r="U26" s="477">
        <v>0</v>
      </c>
      <c r="V26" s="477">
        <v>0</v>
      </c>
      <c r="W26" s="477">
        <v>0</v>
      </c>
      <c r="X26" s="477">
        <v>0</v>
      </c>
      <c r="Y26" s="477">
        <v>0</v>
      </c>
      <c r="Z26" s="477">
        <v>0</v>
      </c>
      <c r="AA26" s="477">
        <v>0</v>
      </c>
      <c r="AB26" s="477">
        <v>0</v>
      </c>
      <c r="AC26" s="477">
        <v>0</v>
      </c>
      <c r="AD26" s="477">
        <v>0</v>
      </c>
      <c r="AE26" s="476">
        <v>0</v>
      </c>
      <c r="AF26" s="479">
        <v>0</v>
      </c>
      <c r="AG26" s="478">
        <f t="shared" si="1"/>
        <v>2340</v>
      </c>
      <c r="AH26" s="450"/>
      <c r="AI26" s="518"/>
    </row>
    <row r="27" spans="2:35" ht="17.25">
      <c r="B27" s="450"/>
      <c r="E27" s="480" t="s">
        <v>444</v>
      </c>
      <c r="F27" s="467" t="s">
        <v>425</v>
      </c>
      <c r="G27" s="468">
        <v>0</v>
      </c>
      <c r="H27" s="469">
        <v>0</v>
      </c>
      <c r="I27" s="469">
        <v>0</v>
      </c>
      <c r="J27" s="469">
        <v>0</v>
      </c>
      <c r="K27" s="495">
        <v>0</v>
      </c>
      <c r="L27" s="469">
        <v>0</v>
      </c>
      <c r="M27" s="470">
        <v>0</v>
      </c>
      <c r="N27" s="470">
        <v>0</v>
      </c>
      <c r="O27" s="470">
        <v>0</v>
      </c>
      <c r="P27" s="470">
        <v>0</v>
      </c>
      <c r="Q27" s="470">
        <v>0</v>
      </c>
      <c r="R27" s="469">
        <v>0</v>
      </c>
      <c r="S27" s="469">
        <v>0</v>
      </c>
      <c r="T27" s="469">
        <v>0</v>
      </c>
      <c r="U27" s="470">
        <v>0</v>
      </c>
      <c r="V27" s="470">
        <v>0</v>
      </c>
      <c r="W27" s="470">
        <v>0</v>
      </c>
      <c r="X27" s="470">
        <v>0</v>
      </c>
      <c r="Y27" s="470">
        <v>0</v>
      </c>
      <c r="Z27" s="470">
        <v>3179</v>
      </c>
      <c r="AA27" s="470">
        <v>5801</v>
      </c>
      <c r="AB27" s="470">
        <v>0</v>
      </c>
      <c r="AC27" s="470">
        <v>0</v>
      </c>
      <c r="AD27" s="470">
        <v>0</v>
      </c>
      <c r="AE27" s="469">
        <v>0</v>
      </c>
      <c r="AF27" s="472">
        <v>0</v>
      </c>
      <c r="AG27" s="471">
        <f t="shared" si="1"/>
        <v>8980</v>
      </c>
      <c r="AH27" s="450"/>
      <c r="AI27" s="518"/>
    </row>
    <row r="28" spans="2:35" ht="17.25">
      <c r="B28" s="450"/>
      <c r="E28" s="509" t="s">
        <v>443</v>
      </c>
      <c r="F28" s="474" t="s">
        <v>426</v>
      </c>
      <c r="G28" s="475">
        <v>0</v>
      </c>
      <c r="H28" s="476">
        <v>0</v>
      </c>
      <c r="I28" s="476">
        <v>0</v>
      </c>
      <c r="J28" s="476">
        <v>0</v>
      </c>
      <c r="K28" s="490">
        <v>0</v>
      </c>
      <c r="L28" s="476">
        <v>0</v>
      </c>
      <c r="M28" s="477">
        <v>0</v>
      </c>
      <c r="N28" s="477">
        <v>0</v>
      </c>
      <c r="O28" s="477">
        <v>0</v>
      </c>
      <c r="P28" s="477">
        <v>0</v>
      </c>
      <c r="Q28" s="477">
        <v>0</v>
      </c>
      <c r="R28" s="476">
        <v>0</v>
      </c>
      <c r="S28" s="476">
        <v>0</v>
      </c>
      <c r="T28" s="476">
        <v>0</v>
      </c>
      <c r="U28" s="477">
        <v>0</v>
      </c>
      <c r="V28" s="477">
        <v>0</v>
      </c>
      <c r="W28" s="477">
        <v>0</v>
      </c>
      <c r="X28" s="477">
        <v>0</v>
      </c>
      <c r="Y28" s="477">
        <v>0</v>
      </c>
      <c r="Z28" s="477">
        <v>3179</v>
      </c>
      <c r="AA28" s="477">
        <v>5801</v>
      </c>
      <c r="AB28" s="477">
        <v>0</v>
      </c>
      <c r="AC28" s="477">
        <v>0</v>
      </c>
      <c r="AD28" s="477">
        <v>0</v>
      </c>
      <c r="AE28" s="476">
        <v>0</v>
      </c>
      <c r="AF28" s="479">
        <v>0</v>
      </c>
      <c r="AG28" s="478">
        <f t="shared" si="1"/>
        <v>8980</v>
      </c>
      <c r="AH28" s="450"/>
      <c r="AI28" s="518"/>
    </row>
    <row r="29" spans="2:35" ht="17.25">
      <c r="B29" s="450"/>
      <c r="E29" s="480" t="s">
        <v>445</v>
      </c>
      <c r="F29" s="467" t="s">
        <v>425</v>
      </c>
      <c r="G29" s="468">
        <v>0</v>
      </c>
      <c r="H29" s="469">
        <v>0</v>
      </c>
      <c r="I29" s="469">
        <v>0</v>
      </c>
      <c r="J29" s="469">
        <v>0</v>
      </c>
      <c r="K29" s="495">
        <v>0</v>
      </c>
      <c r="L29" s="469">
        <v>0</v>
      </c>
      <c r="M29" s="470">
        <v>0</v>
      </c>
      <c r="N29" s="470">
        <v>0</v>
      </c>
      <c r="O29" s="470">
        <v>0</v>
      </c>
      <c r="P29" s="470">
        <v>0</v>
      </c>
      <c r="Q29" s="470">
        <v>0</v>
      </c>
      <c r="R29" s="469">
        <v>0</v>
      </c>
      <c r="S29" s="469">
        <v>0</v>
      </c>
      <c r="T29" s="469">
        <v>40920</v>
      </c>
      <c r="U29" s="470">
        <v>0</v>
      </c>
      <c r="V29" s="470">
        <v>0</v>
      </c>
      <c r="W29" s="470">
        <v>0</v>
      </c>
      <c r="X29" s="470">
        <v>0</v>
      </c>
      <c r="Y29" s="470">
        <v>0</v>
      </c>
      <c r="Z29" s="470">
        <v>0</v>
      </c>
      <c r="AA29" s="470">
        <v>0</v>
      </c>
      <c r="AB29" s="470">
        <v>0</v>
      </c>
      <c r="AC29" s="470">
        <v>0</v>
      </c>
      <c r="AD29" s="470">
        <v>0</v>
      </c>
      <c r="AE29" s="469">
        <v>0</v>
      </c>
      <c r="AF29" s="472">
        <v>0</v>
      </c>
      <c r="AG29" s="471">
        <f t="shared" si="1"/>
        <v>40920</v>
      </c>
      <c r="AH29" s="450"/>
      <c r="AI29" s="518"/>
    </row>
    <row r="30" spans="2:35" ht="17.25">
      <c r="B30" s="450"/>
      <c r="E30" s="473"/>
      <c r="F30" s="474" t="s">
        <v>426</v>
      </c>
      <c r="G30" s="475">
        <v>0</v>
      </c>
      <c r="H30" s="476">
        <v>0</v>
      </c>
      <c r="I30" s="476">
        <v>0</v>
      </c>
      <c r="J30" s="476">
        <v>0</v>
      </c>
      <c r="K30" s="490">
        <v>0</v>
      </c>
      <c r="L30" s="476">
        <v>0</v>
      </c>
      <c r="M30" s="477">
        <v>0</v>
      </c>
      <c r="N30" s="477">
        <v>0</v>
      </c>
      <c r="O30" s="477">
        <v>0</v>
      </c>
      <c r="P30" s="477">
        <v>0</v>
      </c>
      <c r="Q30" s="477">
        <v>0</v>
      </c>
      <c r="R30" s="476">
        <v>0</v>
      </c>
      <c r="S30" s="476">
        <v>0</v>
      </c>
      <c r="T30" s="476">
        <v>40920</v>
      </c>
      <c r="U30" s="477">
        <v>0</v>
      </c>
      <c r="V30" s="477">
        <v>0</v>
      </c>
      <c r="W30" s="477">
        <v>0</v>
      </c>
      <c r="X30" s="477">
        <v>0</v>
      </c>
      <c r="Y30" s="477">
        <v>0</v>
      </c>
      <c r="Z30" s="477">
        <v>0</v>
      </c>
      <c r="AA30" s="477">
        <v>0</v>
      </c>
      <c r="AB30" s="477">
        <v>0</v>
      </c>
      <c r="AC30" s="477">
        <v>0</v>
      </c>
      <c r="AD30" s="477">
        <v>0</v>
      </c>
      <c r="AE30" s="476">
        <v>0</v>
      </c>
      <c r="AF30" s="479">
        <v>0</v>
      </c>
      <c r="AG30" s="478">
        <f t="shared" si="1"/>
        <v>40920</v>
      </c>
      <c r="AH30" s="450"/>
      <c r="AI30" s="518"/>
    </row>
    <row r="31" spans="2:35" ht="17.25">
      <c r="B31" s="450"/>
      <c r="E31" s="480" t="s">
        <v>446</v>
      </c>
      <c r="F31" s="467" t="s">
        <v>425</v>
      </c>
      <c r="G31" s="468">
        <v>26185</v>
      </c>
      <c r="H31" s="469">
        <v>0</v>
      </c>
      <c r="I31" s="469">
        <v>0</v>
      </c>
      <c r="J31" s="469">
        <v>27707</v>
      </c>
      <c r="K31" s="495">
        <v>0</v>
      </c>
      <c r="L31" s="469">
        <v>9771</v>
      </c>
      <c r="M31" s="470">
        <v>3287</v>
      </c>
      <c r="N31" s="470">
        <v>0</v>
      </c>
      <c r="O31" s="470">
        <v>0</v>
      </c>
      <c r="P31" s="470">
        <v>0</v>
      </c>
      <c r="Q31" s="470">
        <v>0</v>
      </c>
      <c r="R31" s="469">
        <v>0</v>
      </c>
      <c r="S31" s="469">
        <v>2139</v>
      </c>
      <c r="T31" s="469">
        <v>32251</v>
      </c>
      <c r="U31" s="470">
        <v>0</v>
      </c>
      <c r="V31" s="470">
        <v>0</v>
      </c>
      <c r="W31" s="470">
        <v>0</v>
      </c>
      <c r="X31" s="470">
        <v>0</v>
      </c>
      <c r="Y31" s="470">
        <v>0</v>
      </c>
      <c r="Z31" s="470">
        <v>20996</v>
      </c>
      <c r="AA31" s="470">
        <v>27251</v>
      </c>
      <c r="AB31" s="470">
        <v>0</v>
      </c>
      <c r="AC31" s="470">
        <v>0</v>
      </c>
      <c r="AD31" s="470">
        <v>0</v>
      </c>
      <c r="AE31" s="469">
        <v>14634</v>
      </c>
      <c r="AF31" s="472">
        <v>0</v>
      </c>
      <c r="AG31" s="471">
        <f t="shared" si="1"/>
        <v>164221</v>
      </c>
      <c r="AH31" s="450"/>
      <c r="AI31" s="518"/>
    </row>
    <row r="32" spans="2:35" ht="17.25">
      <c r="B32" s="450"/>
      <c r="E32" s="482" t="s">
        <v>447</v>
      </c>
      <c r="F32" s="474" t="s">
        <v>426</v>
      </c>
      <c r="G32" s="475">
        <v>26185</v>
      </c>
      <c r="H32" s="476">
        <v>0</v>
      </c>
      <c r="I32" s="476">
        <v>0</v>
      </c>
      <c r="J32" s="476">
        <v>27707</v>
      </c>
      <c r="K32" s="490">
        <v>0</v>
      </c>
      <c r="L32" s="476">
        <v>3552</v>
      </c>
      <c r="M32" s="477">
        <v>6575</v>
      </c>
      <c r="N32" s="477">
        <v>0</v>
      </c>
      <c r="O32" s="477">
        <v>0</v>
      </c>
      <c r="P32" s="477">
        <v>0</v>
      </c>
      <c r="Q32" s="477">
        <v>0</v>
      </c>
      <c r="R32" s="476">
        <v>0</v>
      </c>
      <c r="S32" s="476">
        <v>0</v>
      </c>
      <c r="T32" s="476">
        <v>32251</v>
      </c>
      <c r="U32" s="477">
        <v>0</v>
      </c>
      <c r="V32" s="477">
        <v>0</v>
      </c>
      <c r="W32" s="477">
        <v>0</v>
      </c>
      <c r="X32" s="477">
        <v>0</v>
      </c>
      <c r="Y32" s="477">
        <v>0</v>
      </c>
      <c r="Z32" s="477">
        <v>25366</v>
      </c>
      <c r="AA32" s="477">
        <v>18532</v>
      </c>
      <c r="AB32" s="477">
        <v>0</v>
      </c>
      <c r="AC32" s="477">
        <v>0</v>
      </c>
      <c r="AD32" s="477">
        <v>0</v>
      </c>
      <c r="AE32" s="476">
        <v>14634</v>
      </c>
      <c r="AF32" s="479">
        <v>0</v>
      </c>
      <c r="AG32" s="478">
        <f t="shared" si="1"/>
        <v>154802</v>
      </c>
      <c r="AH32" s="450"/>
      <c r="AI32" s="518"/>
    </row>
    <row r="33" spans="2:35" ht="17.25">
      <c r="B33" s="450"/>
      <c r="E33" s="541" t="s">
        <v>521</v>
      </c>
      <c r="F33" s="467" t="s">
        <v>425</v>
      </c>
      <c r="G33" s="468">
        <v>0</v>
      </c>
      <c r="H33" s="469">
        <v>0</v>
      </c>
      <c r="I33" s="469">
        <v>0</v>
      </c>
      <c r="J33" s="469">
        <v>0</v>
      </c>
      <c r="K33" s="495">
        <v>0</v>
      </c>
      <c r="L33" s="469">
        <v>0</v>
      </c>
      <c r="M33" s="470">
        <v>0</v>
      </c>
      <c r="N33" s="470">
        <v>0</v>
      </c>
      <c r="O33" s="470">
        <v>0</v>
      </c>
      <c r="P33" s="470">
        <v>0</v>
      </c>
      <c r="Q33" s="470">
        <v>0</v>
      </c>
      <c r="R33" s="469">
        <v>0</v>
      </c>
      <c r="S33" s="469">
        <v>0</v>
      </c>
      <c r="T33" s="469">
        <v>0</v>
      </c>
      <c r="U33" s="470">
        <v>0</v>
      </c>
      <c r="V33" s="470">
        <v>0</v>
      </c>
      <c r="W33" s="470">
        <v>0</v>
      </c>
      <c r="X33" s="470">
        <v>0</v>
      </c>
      <c r="Y33" s="470">
        <v>0</v>
      </c>
      <c r="Z33" s="470">
        <v>0</v>
      </c>
      <c r="AA33" s="470">
        <v>0</v>
      </c>
      <c r="AB33" s="470">
        <v>0</v>
      </c>
      <c r="AC33" s="470">
        <v>0</v>
      </c>
      <c r="AD33" s="470">
        <v>0</v>
      </c>
      <c r="AE33" s="469">
        <v>0</v>
      </c>
      <c r="AF33" s="472">
        <v>0</v>
      </c>
      <c r="AG33" s="471">
        <f t="shared" si="1"/>
        <v>0</v>
      </c>
      <c r="AH33" s="450"/>
      <c r="AI33" s="518"/>
    </row>
    <row r="34" spans="2:35" ht="17.25">
      <c r="B34" s="450"/>
      <c r="E34" s="482" t="s">
        <v>522</v>
      </c>
      <c r="F34" s="474" t="s">
        <v>426</v>
      </c>
      <c r="G34" s="475">
        <v>0</v>
      </c>
      <c r="H34" s="476">
        <v>0</v>
      </c>
      <c r="I34" s="476">
        <v>0</v>
      </c>
      <c r="J34" s="476">
        <v>0</v>
      </c>
      <c r="K34" s="490">
        <v>0</v>
      </c>
      <c r="L34" s="476">
        <v>0</v>
      </c>
      <c r="M34" s="477">
        <v>0</v>
      </c>
      <c r="N34" s="477">
        <v>0</v>
      </c>
      <c r="O34" s="477">
        <v>0</v>
      </c>
      <c r="P34" s="477">
        <v>0</v>
      </c>
      <c r="Q34" s="477">
        <v>0</v>
      </c>
      <c r="R34" s="476">
        <v>0</v>
      </c>
      <c r="S34" s="476">
        <v>0</v>
      </c>
      <c r="T34" s="476">
        <v>0</v>
      </c>
      <c r="U34" s="477">
        <v>0</v>
      </c>
      <c r="V34" s="477">
        <v>0</v>
      </c>
      <c r="W34" s="477">
        <v>0</v>
      </c>
      <c r="X34" s="477">
        <v>0</v>
      </c>
      <c r="Y34" s="477">
        <v>0</v>
      </c>
      <c r="Z34" s="477">
        <v>0</v>
      </c>
      <c r="AA34" s="477">
        <v>0</v>
      </c>
      <c r="AB34" s="477">
        <v>0</v>
      </c>
      <c r="AC34" s="477">
        <v>0</v>
      </c>
      <c r="AD34" s="477">
        <v>0</v>
      </c>
      <c r="AE34" s="476">
        <v>0</v>
      </c>
      <c r="AF34" s="479">
        <v>0</v>
      </c>
      <c r="AG34" s="478">
        <f t="shared" si="1"/>
        <v>0</v>
      </c>
      <c r="AH34" s="450"/>
      <c r="AI34" s="518"/>
    </row>
    <row r="35" spans="2:35" ht="17.25">
      <c r="B35" s="450"/>
      <c r="E35" s="542" t="s">
        <v>523</v>
      </c>
      <c r="F35" s="467" t="s">
        <v>425</v>
      </c>
      <c r="G35" s="468">
        <v>0</v>
      </c>
      <c r="H35" s="469">
        <v>0</v>
      </c>
      <c r="I35" s="469">
        <v>0</v>
      </c>
      <c r="J35" s="469">
        <v>0</v>
      </c>
      <c r="K35" s="495">
        <v>0</v>
      </c>
      <c r="L35" s="469">
        <v>0</v>
      </c>
      <c r="M35" s="470">
        <v>0</v>
      </c>
      <c r="N35" s="470">
        <v>336</v>
      </c>
      <c r="O35" s="470">
        <v>0</v>
      </c>
      <c r="P35" s="470">
        <v>0</v>
      </c>
      <c r="Q35" s="470">
        <v>0</v>
      </c>
      <c r="R35" s="469">
        <v>0</v>
      </c>
      <c r="S35" s="469">
        <v>0</v>
      </c>
      <c r="T35" s="469">
        <v>0</v>
      </c>
      <c r="U35" s="470">
        <v>0</v>
      </c>
      <c r="V35" s="470">
        <v>0</v>
      </c>
      <c r="W35" s="470">
        <v>0</v>
      </c>
      <c r="X35" s="470">
        <v>0</v>
      </c>
      <c r="Y35" s="470">
        <v>0</v>
      </c>
      <c r="Z35" s="470">
        <v>0</v>
      </c>
      <c r="AA35" s="470">
        <v>0</v>
      </c>
      <c r="AB35" s="470">
        <v>0</v>
      </c>
      <c r="AC35" s="470">
        <v>0</v>
      </c>
      <c r="AD35" s="470">
        <v>0</v>
      </c>
      <c r="AE35" s="469">
        <v>7874</v>
      </c>
      <c r="AF35" s="472">
        <v>0</v>
      </c>
      <c r="AG35" s="471">
        <f t="shared" si="1"/>
        <v>8210</v>
      </c>
      <c r="AH35" s="450"/>
      <c r="AI35" s="518"/>
    </row>
    <row r="36" spans="2:35" ht="17.25">
      <c r="B36" s="450"/>
      <c r="E36" s="543" t="s">
        <v>524</v>
      </c>
      <c r="F36" s="474" t="s">
        <v>426</v>
      </c>
      <c r="G36" s="475">
        <v>0</v>
      </c>
      <c r="H36" s="476">
        <v>0</v>
      </c>
      <c r="I36" s="476">
        <v>0</v>
      </c>
      <c r="J36" s="476">
        <v>0</v>
      </c>
      <c r="K36" s="490">
        <v>0</v>
      </c>
      <c r="L36" s="476">
        <v>0</v>
      </c>
      <c r="M36" s="477">
        <v>0</v>
      </c>
      <c r="N36" s="477">
        <v>336</v>
      </c>
      <c r="O36" s="477">
        <v>0</v>
      </c>
      <c r="P36" s="477">
        <v>0</v>
      </c>
      <c r="Q36" s="477">
        <v>0</v>
      </c>
      <c r="R36" s="476">
        <v>0</v>
      </c>
      <c r="S36" s="476">
        <v>0</v>
      </c>
      <c r="T36" s="476">
        <v>0</v>
      </c>
      <c r="U36" s="477">
        <v>0</v>
      </c>
      <c r="V36" s="477">
        <v>0</v>
      </c>
      <c r="W36" s="477">
        <v>0</v>
      </c>
      <c r="X36" s="477">
        <v>0</v>
      </c>
      <c r="Y36" s="477">
        <v>0</v>
      </c>
      <c r="Z36" s="477">
        <v>0</v>
      </c>
      <c r="AA36" s="477">
        <v>0</v>
      </c>
      <c r="AB36" s="477">
        <v>0</v>
      </c>
      <c r="AC36" s="477">
        <v>0</v>
      </c>
      <c r="AD36" s="477">
        <v>0</v>
      </c>
      <c r="AE36" s="476">
        <v>7874</v>
      </c>
      <c r="AF36" s="479">
        <v>0</v>
      </c>
      <c r="AG36" s="478">
        <f t="shared" si="1"/>
        <v>8210</v>
      </c>
      <c r="AH36" s="450"/>
      <c r="AI36" s="518"/>
    </row>
    <row r="37" spans="2:35" ht="17.25">
      <c r="B37" s="450"/>
      <c r="E37" s="520" t="s">
        <v>525</v>
      </c>
      <c r="F37" s="467" t="s">
        <v>425</v>
      </c>
      <c r="G37" s="468">
        <v>0</v>
      </c>
      <c r="H37" s="469">
        <v>0</v>
      </c>
      <c r="I37" s="469">
        <v>0</v>
      </c>
      <c r="J37" s="469">
        <v>0</v>
      </c>
      <c r="K37" s="495">
        <v>0</v>
      </c>
      <c r="L37" s="469">
        <v>0</v>
      </c>
      <c r="M37" s="470">
        <v>0</v>
      </c>
      <c r="N37" s="470">
        <v>9860</v>
      </c>
      <c r="O37" s="470">
        <v>0</v>
      </c>
      <c r="P37" s="470">
        <v>19332</v>
      </c>
      <c r="Q37" s="470">
        <v>7306</v>
      </c>
      <c r="R37" s="469">
        <v>71893</v>
      </c>
      <c r="S37" s="469">
        <v>0</v>
      </c>
      <c r="T37" s="469">
        <v>0</v>
      </c>
      <c r="U37" s="470">
        <v>0</v>
      </c>
      <c r="V37" s="470">
        <v>0</v>
      </c>
      <c r="W37" s="470">
        <v>0</v>
      </c>
      <c r="X37" s="470">
        <v>0</v>
      </c>
      <c r="Y37" s="470">
        <v>0</v>
      </c>
      <c r="Z37" s="470">
        <v>0</v>
      </c>
      <c r="AA37" s="470">
        <v>0</v>
      </c>
      <c r="AB37" s="470">
        <v>0</v>
      </c>
      <c r="AC37" s="470">
        <v>0</v>
      </c>
      <c r="AD37" s="470">
        <v>3171</v>
      </c>
      <c r="AE37" s="469">
        <v>0</v>
      </c>
      <c r="AF37" s="472">
        <v>0</v>
      </c>
      <c r="AG37" s="471">
        <f t="shared" si="1"/>
        <v>111562</v>
      </c>
      <c r="AH37" s="450"/>
      <c r="AI37" s="518"/>
    </row>
    <row r="38" spans="2:35" ht="17.25">
      <c r="B38" s="450"/>
      <c r="E38" s="521" t="s">
        <v>526</v>
      </c>
      <c r="F38" s="474" t="s">
        <v>426</v>
      </c>
      <c r="G38" s="475">
        <v>0</v>
      </c>
      <c r="H38" s="476">
        <v>0</v>
      </c>
      <c r="I38" s="476">
        <v>0</v>
      </c>
      <c r="J38" s="476">
        <v>0</v>
      </c>
      <c r="K38" s="490">
        <v>0</v>
      </c>
      <c r="L38" s="476">
        <v>0</v>
      </c>
      <c r="M38" s="477">
        <v>0</v>
      </c>
      <c r="N38" s="477">
        <v>9860</v>
      </c>
      <c r="O38" s="477">
        <v>0</v>
      </c>
      <c r="P38" s="477">
        <v>19332</v>
      </c>
      <c r="Q38" s="477">
        <v>14613</v>
      </c>
      <c r="R38" s="476">
        <v>71893</v>
      </c>
      <c r="S38" s="476">
        <v>0</v>
      </c>
      <c r="T38" s="476">
        <v>0</v>
      </c>
      <c r="U38" s="477">
        <v>0</v>
      </c>
      <c r="V38" s="477">
        <v>0</v>
      </c>
      <c r="W38" s="477">
        <v>0</v>
      </c>
      <c r="X38" s="477">
        <v>0</v>
      </c>
      <c r="Y38" s="477">
        <v>0</v>
      </c>
      <c r="Z38" s="477">
        <v>0</v>
      </c>
      <c r="AA38" s="477">
        <v>0</v>
      </c>
      <c r="AB38" s="477">
        <v>0</v>
      </c>
      <c r="AC38" s="477">
        <v>0</v>
      </c>
      <c r="AD38" s="477">
        <v>3171</v>
      </c>
      <c r="AE38" s="476">
        <v>0</v>
      </c>
      <c r="AF38" s="479">
        <v>0</v>
      </c>
      <c r="AG38" s="478">
        <f t="shared" si="1"/>
        <v>118869</v>
      </c>
      <c r="AH38" s="450"/>
      <c r="AI38" s="518"/>
    </row>
    <row r="39" spans="2:35" ht="17.25">
      <c r="B39" s="450"/>
      <c r="E39" s="520" t="s">
        <v>472</v>
      </c>
      <c r="F39" s="467" t="s">
        <v>425</v>
      </c>
      <c r="G39" s="468">
        <v>0</v>
      </c>
      <c r="H39" s="469">
        <v>0</v>
      </c>
      <c r="I39" s="469">
        <v>0</v>
      </c>
      <c r="J39" s="469">
        <v>0</v>
      </c>
      <c r="K39" s="495">
        <v>0</v>
      </c>
      <c r="L39" s="469">
        <v>0</v>
      </c>
      <c r="M39" s="470">
        <v>0</v>
      </c>
      <c r="N39" s="470">
        <v>0</v>
      </c>
      <c r="O39" s="470">
        <v>0</v>
      </c>
      <c r="P39" s="470">
        <v>23705</v>
      </c>
      <c r="Q39" s="470">
        <v>0</v>
      </c>
      <c r="R39" s="469">
        <v>0</v>
      </c>
      <c r="S39" s="469">
        <v>0</v>
      </c>
      <c r="T39" s="469">
        <v>0</v>
      </c>
      <c r="U39" s="470">
        <v>0</v>
      </c>
      <c r="V39" s="470">
        <v>0</v>
      </c>
      <c r="W39" s="470">
        <v>0</v>
      </c>
      <c r="X39" s="470">
        <v>0</v>
      </c>
      <c r="Y39" s="470">
        <v>0</v>
      </c>
      <c r="Z39" s="470">
        <v>0</v>
      </c>
      <c r="AA39" s="470">
        <v>0</v>
      </c>
      <c r="AB39" s="470">
        <v>0</v>
      </c>
      <c r="AC39" s="470">
        <v>0</v>
      </c>
      <c r="AD39" s="470">
        <v>0</v>
      </c>
      <c r="AE39" s="469">
        <v>0</v>
      </c>
      <c r="AF39" s="472">
        <v>0</v>
      </c>
      <c r="AG39" s="471">
        <f t="shared" si="1"/>
        <v>23705</v>
      </c>
      <c r="AH39" s="450"/>
      <c r="AI39" s="518"/>
    </row>
    <row r="40" spans="2:35" ht="17.25">
      <c r="B40" s="450"/>
      <c r="E40" s="521"/>
      <c r="F40" s="474" t="s">
        <v>426</v>
      </c>
      <c r="G40" s="475">
        <v>0</v>
      </c>
      <c r="H40" s="476">
        <v>0</v>
      </c>
      <c r="I40" s="476">
        <v>0</v>
      </c>
      <c r="J40" s="476">
        <v>0</v>
      </c>
      <c r="K40" s="490">
        <v>0</v>
      </c>
      <c r="L40" s="476">
        <v>0</v>
      </c>
      <c r="M40" s="477">
        <v>0</v>
      </c>
      <c r="N40" s="477">
        <v>0</v>
      </c>
      <c r="O40" s="477">
        <v>0</v>
      </c>
      <c r="P40" s="477">
        <v>23705</v>
      </c>
      <c r="Q40" s="477">
        <v>0</v>
      </c>
      <c r="R40" s="476">
        <v>0</v>
      </c>
      <c r="S40" s="476">
        <v>0</v>
      </c>
      <c r="T40" s="476">
        <v>0</v>
      </c>
      <c r="U40" s="477">
        <v>0</v>
      </c>
      <c r="V40" s="477">
        <v>0</v>
      </c>
      <c r="W40" s="477">
        <v>0</v>
      </c>
      <c r="X40" s="477">
        <v>0</v>
      </c>
      <c r="Y40" s="477">
        <v>0</v>
      </c>
      <c r="Z40" s="477">
        <v>0</v>
      </c>
      <c r="AA40" s="477">
        <v>0</v>
      </c>
      <c r="AB40" s="477">
        <v>0</v>
      </c>
      <c r="AC40" s="477">
        <v>0</v>
      </c>
      <c r="AD40" s="477">
        <v>0</v>
      </c>
      <c r="AE40" s="476">
        <v>0</v>
      </c>
      <c r="AF40" s="479">
        <v>0</v>
      </c>
      <c r="AG40" s="478">
        <f t="shared" si="1"/>
        <v>23705</v>
      </c>
      <c r="AH40" s="450"/>
      <c r="AI40" s="518"/>
    </row>
    <row r="41" spans="2:35" ht="17.25">
      <c r="B41" s="450"/>
      <c r="E41" s="520" t="s">
        <v>473</v>
      </c>
      <c r="F41" s="467" t="s">
        <v>425</v>
      </c>
      <c r="G41" s="468">
        <v>0</v>
      </c>
      <c r="H41" s="469">
        <v>0</v>
      </c>
      <c r="I41" s="469">
        <v>0</v>
      </c>
      <c r="J41" s="469">
        <v>0</v>
      </c>
      <c r="K41" s="495">
        <v>0</v>
      </c>
      <c r="L41" s="469">
        <v>0</v>
      </c>
      <c r="M41" s="470">
        <v>0</v>
      </c>
      <c r="N41" s="470">
        <v>0</v>
      </c>
      <c r="O41" s="470">
        <v>0</v>
      </c>
      <c r="P41" s="470">
        <v>0</v>
      </c>
      <c r="Q41" s="470">
        <v>0</v>
      </c>
      <c r="R41" s="469">
        <v>0</v>
      </c>
      <c r="S41" s="469">
        <v>0</v>
      </c>
      <c r="T41" s="469">
        <v>0</v>
      </c>
      <c r="U41" s="470">
        <v>0</v>
      </c>
      <c r="V41" s="470">
        <v>0</v>
      </c>
      <c r="W41" s="470">
        <v>0</v>
      </c>
      <c r="X41" s="470">
        <v>0</v>
      </c>
      <c r="Y41" s="470">
        <v>0</v>
      </c>
      <c r="Z41" s="470">
        <v>0</v>
      </c>
      <c r="AA41" s="470">
        <v>0</v>
      </c>
      <c r="AB41" s="470">
        <v>0</v>
      </c>
      <c r="AC41" s="470">
        <v>0</v>
      </c>
      <c r="AD41" s="470">
        <v>0</v>
      </c>
      <c r="AE41" s="469">
        <v>0</v>
      </c>
      <c r="AF41" s="472">
        <v>0</v>
      </c>
      <c r="AG41" s="471">
        <f t="shared" si="1"/>
        <v>0</v>
      </c>
      <c r="AH41" s="450"/>
      <c r="AI41" s="518"/>
    </row>
    <row r="42" spans="2:35" ht="17.25">
      <c r="B42" s="450"/>
      <c r="E42" s="521" t="s">
        <v>474</v>
      </c>
      <c r="F42" s="474" t="s">
        <v>426</v>
      </c>
      <c r="G42" s="475">
        <v>0</v>
      </c>
      <c r="H42" s="476">
        <v>0</v>
      </c>
      <c r="I42" s="476">
        <v>0</v>
      </c>
      <c r="J42" s="476">
        <v>0</v>
      </c>
      <c r="K42" s="490">
        <v>0</v>
      </c>
      <c r="L42" s="476">
        <v>0</v>
      </c>
      <c r="M42" s="477">
        <v>0</v>
      </c>
      <c r="N42" s="477">
        <v>0</v>
      </c>
      <c r="O42" s="477">
        <v>0</v>
      </c>
      <c r="P42" s="477">
        <v>0</v>
      </c>
      <c r="Q42" s="477">
        <v>0</v>
      </c>
      <c r="R42" s="476">
        <v>0</v>
      </c>
      <c r="S42" s="476">
        <v>0</v>
      </c>
      <c r="T42" s="476">
        <v>0</v>
      </c>
      <c r="U42" s="477">
        <v>0</v>
      </c>
      <c r="V42" s="477">
        <v>0</v>
      </c>
      <c r="W42" s="477">
        <v>0</v>
      </c>
      <c r="X42" s="477">
        <v>0</v>
      </c>
      <c r="Y42" s="477">
        <v>0</v>
      </c>
      <c r="Z42" s="477">
        <v>0</v>
      </c>
      <c r="AA42" s="477">
        <v>0</v>
      </c>
      <c r="AB42" s="477">
        <v>0</v>
      </c>
      <c r="AC42" s="477">
        <v>0</v>
      </c>
      <c r="AD42" s="477">
        <v>0</v>
      </c>
      <c r="AE42" s="476">
        <v>0</v>
      </c>
      <c r="AF42" s="479">
        <v>0</v>
      </c>
      <c r="AG42" s="478">
        <f t="shared" si="1"/>
        <v>0</v>
      </c>
      <c r="AH42" s="450"/>
      <c r="AI42" s="518"/>
    </row>
    <row r="43" spans="2:35" ht="17.25">
      <c r="B43" s="450"/>
      <c r="E43" s="520" t="s">
        <v>527</v>
      </c>
      <c r="F43" s="467" t="s">
        <v>425</v>
      </c>
      <c r="G43" s="468">
        <v>0</v>
      </c>
      <c r="H43" s="469">
        <v>0</v>
      </c>
      <c r="I43" s="469">
        <v>0</v>
      </c>
      <c r="J43" s="469">
        <v>0</v>
      </c>
      <c r="K43" s="495">
        <v>0</v>
      </c>
      <c r="L43" s="469">
        <v>0</v>
      </c>
      <c r="M43" s="470">
        <v>0</v>
      </c>
      <c r="N43" s="470">
        <v>0</v>
      </c>
      <c r="O43" s="470">
        <v>0</v>
      </c>
      <c r="P43" s="470">
        <v>0</v>
      </c>
      <c r="Q43" s="470">
        <v>0</v>
      </c>
      <c r="R43" s="469">
        <v>0</v>
      </c>
      <c r="S43" s="469">
        <v>0</v>
      </c>
      <c r="T43" s="469">
        <v>0</v>
      </c>
      <c r="U43" s="470">
        <v>0</v>
      </c>
      <c r="V43" s="470">
        <v>0</v>
      </c>
      <c r="W43" s="470">
        <v>0</v>
      </c>
      <c r="X43" s="470">
        <v>0</v>
      </c>
      <c r="Y43" s="470">
        <v>0</v>
      </c>
      <c r="Z43" s="470">
        <v>0</v>
      </c>
      <c r="AA43" s="470">
        <v>0</v>
      </c>
      <c r="AB43" s="470">
        <v>0</v>
      </c>
      <c r="AC43" s="470">
        <v>0</v>
      </c>
      <c r="AD43" s="470">
        <v>0</v>
      </c>
      <c r="AE43" s="469">
        <v>0</v>
      </c>
      <c r="AF43" s="472">
        <v>0</v>
      </c>
      <c r="AG43" s="471">
        <f t="shared" si="1"/>
        <v>0</v>
      </c>
      <c r="AH43" s="450"/>
      <c r="AI43" s="518"/>
    </row>
    <row r="44" spans="2:35" ht="17.25">
      <c r="B44" s="450"/>
      <c r="E44" s="521" t="s">
        <v>528</v>
      </c>
      <c r="F44" s="474" t="s">
        <v>426</v>
      </c>
      <c r="G44" s="475">
        <v>0</v>
      </c>
      <c r="H44" s="476">
        <v>0</v>
      </c>
      <c r="I44" s="476">
        <v>0</v>
      </c>
      <c r="J44" s="476">
        <v>0</v>
      </c>
      <c r="K44" s="490">
        <v>0</v>
      </c>
      <c r="L44" s="476">
        <v>0</v>
      </c>
      <c r="M44" s="477">
        <v>0</v>
      </c>
      <c r="N44" s="477">
        <v>0</v>
      </c>
      <c r="O44" s="477">
        <v>0</v>
      </c>
      <c r="P44" s="477">
        <v>0</v>
      </c>
      <c r="Q44" s="477">
        <v>0</v>
      </c>
      <c r="R44" s="476">
        <v>0</v>
      </c>
      <c r="S44" s="476">
        <v>0</v>
      </c>
      <c r="T44" s="476">
        <v>0</v>
      </c>
      <c r="U44" s="477">
        <v>0</v>
      </c>
      <c r="V44" s="477">
        <v>0</v>
      </c>
      <c r="W44" s="477">
        <v>0</v>
      </c>
      <c r="X44" s="477">
        <v>0</v>
      </c>
      <c r="Y44" s="477">
        <v>0</v>
      </c>
      <c r="Z44" s="477">
        <v>0</v>
      </c>
      <c r="AA44" s="477">
        <v>0</v>
      </c>
      <c r="AB44" s="477">
        <v>0</v>
      </c>
      <c r="AC44" s="477">
        <v>0</v>
      </c>
      <c r="AD44" s="477">
        <v>0</v>
      </c>
      <c r="AE44" s="476">
        <v>0</v>
      </c>
      <c r="AF44" s="479">
        <v>0</v>
      </c>
      <c r="AG44" s="478">
        <f t="shared" si="1"/>
        <v>0</v>
      </c>
      <c r="AH44" s="450"/>
      <c r="AI44" s="518"/>
    </row>
    <row r="45" spans="2:35" ht="17.25">
      <c r="B45" s="450"/>
      <c r="E45" s="520" t="s">
        <v>529</v>
      </c>
      <c r="F45" s="467" t="s">
        <v>425</v>
      </c>
      <c r="G45" s="468">
        <v>0</v>
      </c>
      <c r="H45" s="469">
        <v>0</v>
      </c>
      <c r="I45" s="469">
        <v>0</v>
      </c>
      <c r="J45" s="469">
        <v>0</v>
      </c>
      <c r="K45" s="495">
        <v>0</v>
      </c>
      <c r="L45" s="469">
        <v>0</v>
      </c>
      <c r="M45" s="470">
        <v>0</v>
      </c>
      <c r="N45" s="470">
        <v>0</v>
      </c>
      <c r="O45" s="470">
        <v>0</v>
      </c>
      <c r="P45" s="470">
        <v>0</v>
      </c>
      <c r="Q45" s="470">
        <v>0</v>
      </c>
      <c r="R45" s="469">
        <v>0</v>
      </c>
      <c r="S45" s="469">
        <v>0</v>
      </c>
      <c r="T45" s="469">
        <v>0</v>
      </c>
      <c r="U45" s="470">
        <v>0</v>
      </c>
      <c r="V45" s="470">
        <v>0</v>
      </c>
      <c r="W45" s="470">
        <v>0</v>
      </c>
      <c r="X45" s="470">
        <v>0</v>
      </c>
      <c r="Y45" s="470">
        <v>0</v>
      </c>
      <c r="Z45" s="470">
        <v>0</v>
      </c>
      <c r="AA45" s="470">
        <v>0</v>
      </c>
      <c r="AB45" s="470">
        <v>0</v>
      </c>
      <c r="AC45" s="470">
        <v>0</v>
      </c>
      <c r="AD45" s="470">
        <v>0</v>
      </c>
      <c r="AE45" s="469">
        <v>0</v>
      </c>
      <c r="AF45" s="472">
        <v>0</v>
      </c>
      <c r="AG45" s="471">
        <f t="shared" si="1"/>
        <v>0</v>
      </c>
      <c r="AH45" s="450"/>
      <c r="AI45" s="518"/>
    </row>
    <row r="46" spans="2:35" ht="17.25">
      <c r="B46" s="450"/>
      <c r="E46" s="521" t="s">
        <v>530</v>
      </c>
      <c r="F46" s="474" t="s">
        <v>426</v>
      </c>
      <c r="G46" s="475">
        <v>0</v>
      </c>
      <c r="H46" s="476">
        <v>0</v>
      </c>
      <c r="I46" s="476">
        <v>0</v>
      </c>
      <c r="J46" s="476">
        <v>0</v>
      </c>
      <c r="K46" s="490">
        <v>0</v>
      </c>
      <c r="L46" s="476">
        <v>0</v>
      </c>
      <c r="M46" s="477">
        <v>0</v>
      </c>
      <c r="N46" s="477">
        <v>0</v>
      </c>
      <c r="O46" s="477">
        <v>0</v>
      </c>
      <c r="P46" s="477">
        <v>0</v>
      </c>
      <c r="Q46" s="477">
        <v>0</v>
      </c>
      <c r="R46" s="476">
        <v>0</v>
      </c>
      <c r="S46" s="476">
        <v>0</v>
      </c>
      <c r="T46" s="476">
        <v>0</v>
      </c>
      <c r="U46" s="477">
        <v>0</v>
      </c>
      <c r="V46" s="477">
        <v>0</v>
      </c>
      <c r="W46" s="477">
        <v>0</v>
      </c>
      <c r="X46" s="477">
        <v>0</v>
      </c>
      <c r="Y46" s="477">
        <v>0</v>
      </c>
      <c r="Z46" s="477">
        <v>0</v>
      </c>
      <c r="AA46" s="477">
        <v>0</v>
      </c>
      <c r="AB46" s="477">
        <v>0</v>
      </c>
      <c r="AC46" s="477">
        <v>0</v>
      </c>
      <c r="AD46" s="477">
        <v>0</v>
      </c>
      <c r="AE46" s="476">
        <v>0</v>
      </c>
      <c r="AF46" s="479">
        <v>0</v>
      </c>
      <c r="AG46" s="478">
        <f t="shared" si="1"/>
        <v>0</v>
      </c>
      <c r="AH46" s="450"/>
      <c r="AI46" s="518"/>
    </row>
    <row r="47" spans="2:35" ht="17.25">
      <c r="B47" s="450"/>
      <c r="E47" s="510" t="s">
        <v>448</v>
      </c>
      <c r="F47" s="467" t="s">
        <v>425</v>
      </c>
      <c r="G47" s="468">
        <v>0</v>
      </c>
      <c r="H47" s="469">
        <v>0</v>
      </c>
      <c r="I47" s="469">
        <v>0</v>
      </c>
      <c r="J47" s="469">
        <v>0</v>
      </c>
      <c r="K47" s="495">
        <v>0</v>
      </c>
      <c r="L47" s="469">
        <v>0</v>
      </c>
      <c r="M47" s="470">
        <v>0</v>
      </c>
      <c r="N47" s="470">
        <v>0</v>
      </c>
      <c r="O47" s="470">
        <v>0</v>
      </c>
      <c r="P47" s="470">
        <v>0</v>
      </c>
      <c r="Q47" s="470">
        <v>0</v>
      </c>
      <c r="R47" s="469">
        <v>0</v>
      </c>
      <c r="S47" s="469">
        <v>0</v>
      </c>
      <c r="T47" s="469">
        <v>0</v>
      </c>
      <c r="U47" s="470">
        <v>0</v>
      </c>
      <c r="V47" s="470">
        <v>0</v>
      </c>
      <c r="W47" s="470">
        <v>0</v>
      </c>
      <c r="X47" s="470">
        <v>0</v>
      </c>
      <c r="Y47" s="470">
        <v>0</v>
      </c>
      <c r="Z47" s="470">
        <v>0</v>
      </c>
      <c r="AA47" s="470">
        <v>0</v>
      </c>
      <c r="AB47" s="470">
        <v>0</v>
      </c>
      <c r="AC47" s="470">
        <v>0</v>
      </c>
      <c r="AD47" s="470">
        <v>0</v>
      </c>
      <c r="AE47" s="469">
        <v>0</v>
      </c>
      <c r="AF47" s="472">
        <v>0</v>
      </c>
      <c r="AG47" s="471">
        <f t="shared" si="1"/>
        <v>0</v>
      </c>
      <c r="AH47" s="450"/>
      <c r="AI47" s="518"/>
    </row>
    <row r="48" spans="2:35" ht="17.25">
      <c r="B48" s="450"/>
      <c r="E48" s="508" t="s">
        <v>531</v>
      </c>
      <c r="F48" s="474" t="s">
        <v>426</v>
      </c>
      <c r="G48" s="475">
        <v>0</v>
      </c>
      <c r="H48" s="476">
        <v>0</v>
      </c>
      <c r="I48" s="476">
        <v>0</v>
      </c>
      <c r="J48" s="476">
        <v>0</v>
      </c>
      <c r="K48" s="490">
        <v>0</v>
      </c>
      <c r="L48" s="476">
        <v>0</v>
      </c>
      <c r="M48" s="477">
        <v>0</v>
      </c>
      <c r="N48" s="477">
        <v>0</v>
      </c>
      <c r="O48" s="477">
        <v>0</v>
      </c>
      <c r="P48" s="477">
        <v>0</v>
      </c>
      <c r="Q48" s="477">
        <v>0</v>
      </c>
      <c r="R48" s="476">
        <v>0</v>
      </c>
      <c r="S48" s="476">
        <v>0</v>
      </c>
      <c r="T48" s="476">
        <v>0</v>
      </c>
      <c r="U48" s="477">
        <v>0</v>
      </c>
      <c r="V48" s="477">
        <v>0</v>
      </c>
      <c r="W48" s="477">
        <v>0</v>
      </c>
      <c r="X48" s="477">
        <v>0</v>
      </c>
      <c r="Y48" s="477">
        <v>0</v>
      </c>
      <c r="Z48" s="477">
        <v>0</v>
      </c>
      <c r="AA48" s="477">
        <v>0</v>
      </c>
      <c r="AB48" s="477">
        <v>0</v>
      </c>
      <c r="AC48" s="477">
        <v>0</v>
      </c>
      <c r="AD48" s="477">
        <v>0</v>
      </c>
      <c r="AE48" s="476">
        <v>0</v>
      </c>
      <c r="AF48" s="479">
        <v>0</v>
      </c>
      <c r="AG48" s="478">
        <f t="shared" si="1"/>
        <v>0</v>
      </c>
      <c r="AH48" s="450"/>
      <c r="AI48" s="518"/>
    </row>
    <row r="49" spans="2:35" ht="17.25">
      <c r="B49" s="450"/>
      <c r="E49" s="480" t="s">
        <v>532</v>
      </c>
      <c r="F49" s="467" t="s">
        <v>425</v>
      </c>
      <c r="G49" s="468">
        <v>14819</v>
      </c>
      <c r="H49" s="469">
        <v>0</v>
      </c>
      <c r="I49" s="469">
        <v>0</v>
      </c>
      <c r="J49" s="469">
        <v>0</v>
      </c>
      <c r="K49" s="495">
        <v>0</v>
      </c>
      <c r="L49" s="492">
        <v>0</v>
      </c>
      <c r="M49" s="466">
        <v>0</v>
      </c>
      <c r="N49" s="466">
        <v>0</v>
      </c>
      <c r="O49" s="466">
        <v>0</v>
      </c>
      <c r="P49" s="466">
        <v>0</v>
      </c>
      <c r="Q49" s="466">
        <v>0</v>
      </c>
      <c r="R49" s="492">
        <v>0</v>
      </c>
      <c r="S49" s="492">
        <v>0</v>
      </c>
      <c r="T49" s="492">
        <v>0</v>
      </c>
      <c r="U49" s="466">
        <v>0</v>
      </c>
      <c r="V49" s="466">
        <v>0</v>
      </c>
      <c r="W49" s="466">
        <v>0</v>
      </c>
      <c r="X49" s="466">
        <v>0</v>
      </c>
      <c r="Y49" s="466">
        <v>0</v>
      </c>
      <c r="Z49" s="466">
        <v>0</v>
      </c>
      <c r="AA49" s="466">
        <v>801</v>
      </c>
      <c r="AB49" s="466">
        <v>0</v>
      </c>
      <c r="AC49" s="466">
        <v>0</v>
      </c>
      <c r="AD49" s="466">
        <v>0</v>
      </c>
      <c r="AE49" s="492">
        <v>0</v>
      </c>
      <c r="AF49" s="484">
        <v>0</v>
      </c>
      <c r="AG49" s="450">
        <f t="shared" si="1"/>
        <v>15620</v>
      </c>
      <c r="AH49" s="450"/>
      <c r="AI49" s="518"/>
    </row>
    <row r="50" spans="2:35" ht="17.25">
      <c r="B50" s="450"/>
      <c r="E50" s="482" t="s">
        <v>533</v>
      </c>
      <c r="F50" s="474" t="s">
        <v>426</v>
      </c>
      <c r="G50" s="475">
        <v>0</v>
      </c>
      <c r="H50" s="476">
        <v>0</v>
      </c>
      <c r="I50" s="476">
        <v>0</v>
      </c>
      <c r="J50" s="476">
        <v>0</v>
      </c>
      <c r="K50" s="490">
        <v>0</v>
      </c>
      <c r="L50" s="499">
        <v>0</v>
      </c>
      <c r="M50" s="485">
        <v>0</v>
      </c>
      <c r="N50" s="485">
        <v>0</v>
      </c>
      <c r="O50" s="485">
        <v>0</v>
      </c>
      <c r="P50" s="485">
        <v>0</v>
      </c>
      <c r="Q50" s="485">
        <v>0</v>
      </c>
      <c r="R50" s="499">
        <v>0</v>
      </c>
      <c r="S50" s="499">
        <v>0</v>
      </c>
      <c r="T50" s="499">
        <v>0</v>
      </c>
      <c r="U50" s="485">
        <v>0</v>
      </c>
      <c r="V50" s="485">
        <v>0</v>
      </c>
      <c r="W50" s="485">
        <v>0</v>
      </c>
      <c r="X50" s="485">
        <v>0</v>
      </c>
      <c r="Y50" s="485">
        <v>0</v>
      </c>
      <c r="Z50" s="485">
        <v>0</v>
      </c>
      <c r="AA50" s="485">
        <v>801</v>
      </c>
      <c r="AB50" s="485">
        <v>0</v>
      </c>
      <c r="AC50" s="485">
        <v>0</v>
      </c>
      <c r="AD50" s="485">
        <v>0</v>
      </c>
      <c r="AE50" s="499">
        <v>0</v>
      </c>
      <c r="AF50" s="486">
        <v>0</v>
      </c>
      <c r="AG50" s="487">
        <f t="shared" si="1"/>
        <v>801</v>
      </c>
      <c r="AH50" s="450"/>
      <c r="AI50" s="518"/>
    </row>
    <row r="51" spans="2:35" ht="17.25">
      <c r="B51" s="450"/>
      <c r="E51" s="480" t="s">
        <v>534</v>
      </c>
      <c r="F51" s="467" t="s">
        <v>425</v>
      </c>
      <c r="G51" s="468">
        <v>2287</v>
      </c>
      <c r="H51" s="469">
        <v>0</v>
      </c>
      <c r="I51" s="469">
        <v>0</v>
      </c>
      <c r="J51" s="469">
        <v>2280</v>
      </c>
      <c r="K51" s="495">
        <v>993</v>
      </c>
      <c r="L51" s="469">
        <v>3110</v>
      </c>
      <c r="M51" s="470">
        <v>0</v>
      </c>
      <c r="N51" s="470">
        <v>0</v>
      </c>
      <c r="O51" s="470">
        <v>0</v>
      </c>
      <c r="P51" s="470">
        <v>0</v>
      </c>
      <c r="Q51" s="470">
        <v>0</v>
      </c>
      <c r="R51" s="469">
        <v>0</v>
      </c>
      <c r="S51" s="469">
        <v>490</v>
      </c>
      <c r="T51" s="469">
        <v>0</v>
      </c>
      <c r="U51" s="470">
        <v>0</v>
      </c>
      <c r="V51" s="470">
        <v>0</v>
      </c>
      <c r="W51" s="470">
        <v>0</v>
      </c>
      <c r="X51" s="470">
        <v>0</v>
      </c>
      <c r="Y51" s="470">
        <v>0</v>
      </c>
      <c r="Z51" s="470">
        <v>0</v>
      </c>
      <c r="AA51" s="470">
        <v>120</v>
      </c>
      <c r="AB51" s="470">
        <v>0</v>
      </c>
      <c r="AC51" s="470">
        <v>0</v>
      </c>
      <c r="AD51" s="470">
        <v>0</v>
      </c>
      <c r="AE51" s="469">
        <v>0</v>
      </c>
      <c r="AF51" s="472">
        <v>0</v>
      </c>
      <c r="AG51" s="471">
        <f t="shared" si="1"/>
        <v>9280</v>
      </c>
      <c r="AH51" s="450"/>
      <c r="AI51" s="518"/>
    </row>
    <row r="52" spans="2:35" ht="17.25">
      <c r="B52" s="450"/>
      <c r="E52" s="482"/>
      <c r="F52" s="474" t="s">
        <v>426</v>
      </c>
      <c r="G52" s="475">
        <v>290</v>
      </c>
      <c r="H52" s="476">
        <v>0</v>
      </c>
      <c r="I52" s="476">
        <v>0</v>
      </c>
      <c r="J52" s="476">
        <v>2280</v>
      </c>
      <c r="K52" s="490">
        <v>993</v>
      </c>
      <c r="L52" s="476">
        <v>3110</v>
      </c>
      <c r="M52" s="477">
        <v>0</v>
      </c>
      <c r="N52" s="477">
        <v>0</v>
      </c>
      <c r="O52" s="477">
        <v>0</v>
      </c>
      <c r="P52" s="477">
        <v>0</v>
      </c>
      <c r="Q52" s="477">
        <v>0</v>
      </c>
      <c r="R52" s="476">
        <v>0</v>
      </c>
      <c r="S52" s="476">
        <v>0</v>
      </c>
      <c r="T52" s="476">
        <v>0</v>
      </c>
      <c r="U52" s="477">
        <v>0</v>
      </c>
      <c r="V52" s="477">
        <v>0</v>
      </c>
      <c r="W52" s="477">
        <v>0</v>
      </c>
      <c r="X52" s="477">
        <v>0</v>
      </c>
      <c r="Y52" s="477">
        <v>0</v>
      </c>
      <c r="Z52" s="477">
        <v>0</v>
      </c>
      <c r="AA52" s="477">
        <v>120</v>
      </c>
      <c r="AB52" s="477">
        <v>0</v>
      </c>
      <c r="AC52" s="477">
        <v>0</v>
      </c>
      <c r="AD52" s="477">
        <v>0</v>
      </c>
      <c r="AE52" s="476">
        <v>0</v>
      </c>
      <c r="AF52" s="479">
        <v>0</v>
      </c>
      <c r="AG52" s="478">
        <f t="shared" si="1"/>
        <v>6793</v>
      </c>
      <c r="AH52" s="450"/>
      <c r="AI52" s="518"/>
    </row>
    <row r="53" spans="2:35" ht="17.25">
      <c r="B53" s="450"/>
      <c r="E53" s="510" t="s">
        <v>535</v>
      </c>
      <c r="F53" s="467" t="s">
        <v>425</v>
      </c>
      <c r="G53" s="468">
        <v>0</v>
      </c>
      <c r="H53" s="469">
        <v>0</v>
      </c>
      <c r="I53" s="469">
        <v>0</v>
      </c>
      <c r="J53" s="469">
        <v>0</v>
      </c>
      <c r="K53" s="495">
        <v>0</v>
      </c>
      <c r="L53" s="469">
        <v>0</v>
      </c>
      <c r="M53" s="470">
        <v>0</v>
      </c>
      <c r="N53" s="470">
        <v>0</v>
      </c>
      <c r="O53" s="470">
        <v>0</v>
      </c>
      <c r="P53" s="470">
        <v>0</v>
      </c>
      <c r="Q53" s="470">
        <v>0</v>
      </c>
      <c r="R53" s="469">
        <v>0</v>
      </c>
      <c r="S53" s="469">
        <v>0</v>
      </c>
      <c r="T53" s="469">
        <v>0</v>
      </c>
      <c r="U53" s="470">
        <v>0</v>
      </c>
      <c r="V53" s="470">
        <v>0</v>
      </c>
      <c r="W53" s="470">
        <v>0</v>
      </c>
      <c r="X53" s="470">
        <v>0</v>
      </c>
      <c r="Y53" s="470">
        <v>0</v>
      </c>
      <c r="Z53" s="470">
        <v>0</v>
      </c>
      <c r="AA53" s="470">
        <v>0</v>
      </c>
      <c r="AB53" s="470">
        <v>0</v>
      </c>
      <c r="AC53" s="470">
        <v>0</v>
      </c>
      <c r="AD53" s="470">
        <v>0</v>
      </c>
      <c r="AE53" s="469">
        <v>0</v>
      </c>
      <c r="AF53" s="472">
        <v>0</v>
      </c>
      <c r="AG53" s="471">
        <f t="shared" si="1"/>
        <v>0</v>
      </c>
      <c r="AH53" s="450"/>
      <c r="AI53" s="518"/>
    </row>
    <row r="54" spans="2:35" ht="17.25">
      <c r="B54" s="450"/>
      <c r="E54" s="508" t="s">
        <v>536</v>
      </c>
      <c r="F54" s="474" t="s">
        <v>426</v>
      </c>
      <c r="G54" s="475">
        <v>0</v>
      </c>
      <c r="H54" s="476">
        <v>0</v>
      </c>
      <c r="I54" s="476">
        <v>0</v>
      </c>
      <c r="J54" s="476">
        <v>0</v>
      </c>
      <c r="K54" s="490">
        <v>0</v>
      </c>
      <c r="L54" s="476">
        <v>0</v>
      </c>
      <c r="M54" s="477">
        <v>0</v>
      </c>
      <c r="N54" s="477">
        <v>0</v>
      </c>
      <c r="O54" s="477">
        <v>0</v>
      </c>
      <c r="P54" s="477">
        <v>0</v>
      </c>
      <c r="Q54" s="477">
        <v>0</v>
      </c>
      <c r="R54" s="476">
        <v>0</v>
      </c>
      <c r="S54" s="476">
        <v>0</v>
      </c>
      <c r="T54" s="476">
        <v>0</v>
      </c>
      <c r="U54" s="477">
        <v>0</v>
      </c>
      <c r="V54" s="477">
        <v>0</v>
      </c>
      <c r="W54" s="477">
        <v>0</v>
      </c>
      <c r="X54" s="477">
        <v>0</v>
      </c>
      <c r="Y54" s="477">
        <v>0</v>
      </c>
      <c r="Z54" s="477">
        <v>0</v>
      </c>
      <c r="AA54" s="477">
        <v>0</v>
      </c>
      <c r="AB54" s="477">
        <v>0</v>
      </c>
      <c r="AC54" s="477">
        <v>0</v>
      </c>
      <c r="AD54" s="477">
        <v>0</v>
      </c>
      <c r="AE54" s="476">
        <v>0</v>
      </c>
      <c r="AF54" s="479">
        <v>0</v>
      </c>
      <c r="AG54" s="478">
        <f t="shared" si="1"/>
        <v>0</v>
      </c>
      <c r="AH54" s="450"/>
      <c r="AI54" s="518"/>
    </row>
    <row r="55" spans="2:35" ht="17.25">
      <c r="B55" s="450"/>
      <c r="E55" s="480" t="s">
        <v>537</v>
      </c>
      <c r="F55" s="467" t="s">
        <v>425</v>
      </c>
      <c r="G55" s="468">
        <v>0</v>
      </c>
      <c r="H55" s="469">
        <v>0</v>
      </c>
      <c r="I55" s="469">
        <v>0</v>
      </c>
      <c r="J55" s="469">
        <v>0</v>
      </c>
      <c r="K55" s="495">
        <v>0</v>
      </c>
      <c r="L55" s="469">
        <v>0</v>
      </c>
      <c r="M55" s="470">
        <v>0</v>
      </c>
      <c r="N55" s="470">
        <v>0</v>
      </c>
      <c r="O55" s="470">
        <v>0</v>
      </c>
      <c r="P55" s="470">
        <v>0</v>
      </c>
      <c r="Q55" s="470">
        <v>0</v>
      </c>
      <c r="R55" s="469">
        <v>0</v>
      </c>
      <c r="S55" s="469">
        <v>0</v>
      </c>
      <c r="T55" s="469">
        <v>0</v>
      </c>
      <c r="U55" s="470">
        <v>0</v>
      </c>
      <c r="V55" s="470">
        <v>0</v>
      </c>
      <c r="W55" s="470">
        <v>0</v>
      </c>
      <c r="X55" s="470">
        <v>0</v>
      </c>
      <c r="Y55" s="470">
        <v>0</v>
      </c>
      <c r="Z55" s="470">
        <v>0</v>
      </c>
      <c r="AA55" s="470">
        <v>0</v>
      </c>
      <c r="AB55" s="470">
        <v>0</v>
      </c>
      <c r="AC55" s="470">
        <v>0</v>
      </c>
      <c r="AD55" s="470">
        <v>0</v>
      </c>
      <c r="AE55" s="469">
        <v>0</v>
      </c>
      <c r="AF55" s="472">
        <v>0</v>
      </c>
      <c r="AG55" s="471">
        <f t="shared" si="1"/>
        <v>0</v>
      </c>
      <c r="AH55" s="450"/>
      <c r="AI55" s="518"/>
    </row>
    <row r="56" spans="2:35" ht="17.25">
      <c r="B56" s="450"/>
      <c r="E56" s="482" t="s">
        <v>530</v>
      </c>
      <c r="F56" s="474" t="s">
        <v>426</v>
      </c>
      <c r="G56" s="475">
        <v>0</v>
      </c>
      <c r="H56" s="476">
        <v>0</v>
      </c>
      <c r="I56" s="476">
        <v>0</v>
      </c>
      <c r="J56" s="476">
        <v>0</v>
      </c>
      <c r="K56" s="490">
        <v>0</v>
      </c>
      <c r="L56" s="476">
        <v>0</v>
      </c>
      <c r="M56" s="477">
        <v>0</v>
      </c>
      <c r="N56" s="477">
        <v>0</v>
      </c>
      <c r="O56" s="477">
        <v>0</v>
      </c>
      <c r="P56" s="477">
        <v>0</v>
      </c>
      <c r="Q56" s="477">
        <v>0</v>
      </c>
      <c r="R56" s="476">
        <v>0</v>
      </c>
      <c r="S56" s="476">
        <v>0</v>
      </c>
      <c r="T56" s="476">
        <v>0</v>
      </c>
      <c r="U56" s="477">
        <v>0</v>
      </c>
      <c r="V56" s="477">
        <v>0</v>
      </c>
      <c r="W56" s="477">
        <v>0</v>
      </c>
      <c r="X56" s="477">
        <v>0</v>
      </c>
      <c r="Y56" s="477">
        <v>0</v>
      </c>
      <c r="Z56" s="477">
        <v>0</v>
      </c>
      <c r="AA56" s="477">
        <v>0</v>
      </c>
      <c r="AB56" s="477">
        <v>0</v>
      </c>
      <c r="AC56" s="477">
        <v>0</v>
      </c>
      <c r="AD56" s="477">
        <v>0</v>
      </c>
      <c r="AE56" s="476">
        <v>0</v>
      </c>
      <c r="AF56" s="479">
        <v>0</v>
      </c>
      <c r="AG56" s="478">
        <f t="shared" si="1"/>
        <v>0</v>
      </c>
      <c r="AH56" s="450"/>
      <c r="AI56" s="518"/>
    </row>
    <row r="57" spans="2:35" ht="17.25">
      <c r="B57" s="450"/>
      <c r="C57" s="473"/>
      <c r="D57" s="473"/>
      <c r="E57" s="482" t="s">
        <v>439</v>
      </c>
      <c r="F57" s="474" t="s">
        <v>426</v>
      </c>
      <c r="G57" s="475">
        <v>360000</v>
      </c>
      <c r="H57" s="476">
        <v>151</v>
      </c>
      <c r="I57" s="476">
        <v>7991</v>
      </c>
      <c r="J57" s="476">
        <v>24072</v>
      </c>
      <c r="K57" s="490">
        <v>0</v>
      </c>
      <c r="L57" s="476">
        <v>0</v>
      </c>
      <c r="M57" s="477">
        <v>4800</v>
      </c>
      <c r="N57" s="477">
        <v>0</v>
      </c>
      <c r="O57" s="477">
        <v>0</v>
      </c>
      <c r="P57" s="477">
        <v>0</v>
      </c>
      <c r="Q57" s="477">
        <v>3821</v>
      </c>
      <c r="R57" s="476">
        <v>165730</v>
      </c>
      <c r="S57" s="476">
        <v>0</v>
      </c>
      <c r="T57" s="476">
        <v>0</v>
      </c>
      <c r="U57" s="477">
        <v>0</v>
      </c>
      <c r="V57" s="477">
        <v>0</v>
      </c>
      <c r="W57" s="477">
        <v>47000</v>
      </c>
      <c r="X57" s="477">
        <v>1000</v>
      </c>
      <c r="Y57" s="477">
        <v>94100</v>
      </c>
      <c r="Z57" s="477">
        <v>0</v>
      </c>
      <c r="AA57" s="477">
        <v>0</v>
      </c>
      <c r="AB57" s="477">
        <v>0</v>
      </c>
      <c r="AC57" s="477">
        <v>0</v>
      </c>
      <c r="AD57" s="477">
        <v>418</v>
      </c>
      <c r="AE57" s="476">
        <v>0</v>
      </c>
      <c r="AF57" s="479">
        <v>30000</v>
      </c>
      <c r="AG57" s="478">
        <f t="shared" si="1"/>
        <v>739083</v>
      </c>
      <c r="AH57" s="450"/>
      <c r="AI57" s="518"/>
    </row>
    <row r="58" spans="2:35" ht="17.25">
      <c r="B58" s="450"/>
      <c r="C58" s="480" t="s">
        <v>449</v>
      </c>
      <c r="D58" s="502"/>
      <c r="E58" s="502"/>
      <c r="F58" s="503"/>
      <c r="G58" s="455"/>
      <c r="H58" s="492"/>
      <c r="I58" s="492"/>
      <c r="J58" s="492"/>
      <c r="K58" s="456"/>
      <c r="L58" s="492"/>
      <c r="M58" s="466"/>
      <c r="N58" s="466"/>
      <c r="O58" s="466"/>
      <c r="P58" s="466"/>
      <c r="Q58" s="466"/>
      <c r="R58" s="492"/>
      <c r="S58" s="492"/>
      <c r="T58" s="492"/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92"/>
      <c r="AF58" s="484"/>
      <c r="AG58" s="450"/>
      <c r="AH58" s="450"/>
      <c r="AI58" s="518"/>
    </row>
    <row r="59" spans="2:35" ht="17.25">
      <c r="B59" s="478"/>
      <c r="C59" s="473"/>
      <c r="D59" s="473" t="s">
        <v>450</v>
      </c>
      <c r="E59" s="473"/>
      <c r="F59" s="474" t="s">
        <v>426</v>
      </c>
      <c r="G59" s="475">
        <v>0</v>
      </c>
      <c r="H59" s="476">
        <v>0</v>
      </c>
      <c r="I59" s="476">
        <v>0</v>
      </c>
      <c r="J59" s="476">
        <v>0</v>
      </c>
      <c r="K59" s="490">
        <v>0</v>
      </c>
      <c r="L59" s="476">
        <v>0</v>
      </c>
      <c r="M59" s="477">
        <v>0</v>
      </c>
      <c r="N59" s="477">
        <v>0</v>
      </c>
      <c r="O59" s="477">
        <v>0</v>
      </c>
      <c r="P59" s="477">
        <v>0</v>
      </c>
      <c r="Q59" s="477">
        <v>0</v>
      </c>
      <c r="R59" s="476">
        <v>0</v>
      </c>
      <c r="S59" s="476">
        <v>0</v>
      </c>
      <c r="T59" s="476">
        <v>0</v>
      </c>
      <c r="U59" s="477">
        <v>0</v>
      </c>
      <c r="V59" s="477">
        <v>0</v>
      </c>
      <c r="W59" s="477">
        <v>0</v>
      </c>
      <c r="X59" s="477">
        <v>0</v>
      </c>
      <c r="Y59" s="477">
        <v>0</v>
      </c>
      <c r="Z59" s="477">
        <v>0</v>
      </c>
      <c r="AA59" s="477">
        <v>0</v>
      </c>
      <c r="AB59" s="477">
        <v>0</v>
      </c>
      <c r="AC59" s="477">
        <v>0</v>
      </c>
      <c r="AD59" s="477">
        <v>0</v>
      </c>
      <c r="AE59" s="476">
        <v>0</v>
      </c>
      <c r="AF59" s="479">
        <v>0</v>
      </c>
      <c r="AG59" s="478">
        <f>SUM(G59:AF59)</f>
        <v>0</v>
      </c>
      <c r="AH59" s="450"/>
      <c r="AI59" s="518"/>
    </row>
    <row r="60" spans="2:35" ht="17.25">
      <c r="B60" s="450" t="s">
        <v>428</v>
      </c>
      <c r="G60" s="455"/>
      <c r="H60" s="456"/>
      <c r="I60" s="456"/>
      <c r="J60" s="492"/>
      <c r="K60" s="456"/>
      <c r="L60" s="456"/>
      <c r="M60" s="453"/>
      <c r="N60" s="453"/>
      <c r="O60" s="453"/>
      <c r="P60" s="453"/>
      <c r="Q60" s="453"/>
      <c r="R60" s="456"/>
      <c r="S60" s="456"/>
      <c r="T60" s="456"/>
      <c r="U60" s="453"/>
      <c r="V60" s="453"/>
      <c r="W60" s="453"/>
      <c r="X60" s="453"/>
      <c r="Y60" s="453"/>
      <c r="Z60" s="453"/>
      <c r="AA60" s="453"/>
      <c r="AB60" s="453"/>
      <c r="AC60" s="453"/>
      <c r="AD60" s="453"/>
      <c r="AE60" s="456"/>
      <c r="AF60" s="457"/>
      <c r="AG60" s="450"/>
      <c r="AH60" s="450"/>
      <c r="AI60" s="518"/>
    </row>
    <row r="61" spans="2:35" ht="17.25">
      <c r="B61" s="450"/>
      <c r="D61" s="480" t="s">
        <v>451</v>
      </c>
      <c r="F61" s="467" t="s">
        <v>425</v>
      </c>
      <c r="G61" s="468">
        <v>33301</v>
      </c>
      <c r="H61" s="469">
        <v>0</v>
      </c>
      <c r="I61" s="469">
        <v>13452</v>
      </c>
      <c r="J61" s="469">
        <v>122015</v>
      </c>
      <c r="K61" s="495">
        <v>33705</v>
      </c>
      <c r="L61" s="469">
        <v>14478</v>
      </c>
      <c r="M61" s="470">
        <v>59762</v>
      </c>
      <c r="N61" s="470">
        <v>19420</v>
      </c>
      <c r="O61" s="470">
        <v>0</v>
      </c>
      <c r="P61" s="470">
        <v>34381</v>
      </c>
      <c r="Q61" s="470">
        <v>11423</v>
      </c>
      <c r="R61" s="469">
        <v>105357</v>
      </c>
      <c r="S61" s="469">
        <v>13098</v>
      </c>
      <c r="T61" s="469">
        <v>164164</v>
      </c>
      <c r="U61" s="470">
        <v>0</v>
      </c>
      <c r="V61" s="470">
        <v>0</v>
      </c>
      <c r="W61" s="470">
        <v>7805</v>
      </c>
      <c r="X61" s="470">
        <v>0</v>
      </c>
      <c r="Y61" s="470">
        <v>0</v>
      </c>
      <c r="Z61" s="470">
        <v>55648</v>
      </c>
      <c r="AA61" s="470">
        <v>38649</v>
      </c>
      <c r="AB61" s="470">
        <v>0</v>
      </c>
      <c r="AC61" s="470">
        <v>0</v>
      </c>
      <c r="AD61" s="470">
        <v>6573</v>
      </c>
      <c r="AE61" s="469">
        <v>43398</v>
      </c>
      <c r="AF61" s="472">
        <v>0</v>
      </c>
      <c r="AG61" s="471">
        <f>SUM(G61:AF61)</f>
        <v>776629</v>
      </c>
      <c r="AH61" s="450"/>
      <c r="AI61" s="518"/>
    </row>
    <row r="62" spans="2:35" ht="17.25">
      <c r="B62" s="450"/>
      <c r="D62" s="488"/>
      <c r="E62" s="489"/>
      <c r="F62" s="474" t="s">
        <v>426</v>
      </c>
      <c r="G62" s="475">
        <v>33301</v>
      </c>
      <c r="H62" s="476">
        <v>3322</v>
      </c>
      <c r="I62" s="476">
        <v>14829</v>
      </c>
      <c r="J62" s="476">
        <v>122015</v>
      </c>
      <c r="K62" s="490">
        <v>33705</v>
      </c>
      <c r="L62" s="476">
        <v>5243</v>
      </c>
      <c r="M62" s="477">
        <v>63150</v>
      </c>
      <c r="N62" s="477">
        <v>19420</v>
      </c>
      <c r="O62" s="477">
        <v>0</v>
      </c>
      <c r="P62" s="477">
        <v>28654</v>
      </c>
      <c r="Q62" s="477">
        <v>129406</v>
      </c>
      <c r="R62" s="476">
        <v>112377</v>
      </c>
      <c r="S62" s="476">
        <v>0</v>
      </c>
      <c r="T62" s="476">
        <v>164164</v>
      </c>
      <c r="U62" s="477">
        <v>0</v>
      </c>
      <c r="V62" s="477">
        <v>0</v>
      </c>
      <c r="W62" s="477">
        <v>7805</v>
      </c>
      <c r="X62" s="477">
        <v>0</v>
      </c>
      <c r="Y62" s="477">
        <v>92200</v>
      </c>
      <c r="Z62" s="477">
        <v>55646</v>
      </c>
      <c r="AA62" s="477">
        <v>39376</v>
      </c>
      <c r="AB62" s="477">
        <v>0</v>
      </c>
      <c r="AC62" s="477">
        <v>0</v>
      </c>
      <c r="AD62" s="477">
        <v>6573</v>
      </c>
      <c r="AE62" s="476">
        <v>43398</v>
      </c>
      <c r="AF62" s="479">
        <v>0</v>
      </c>
      <c r="AG62" s="478">
        <f>SUM(G62:AF62)</f>
        <v>974584</v>
      </c>
      <c r="AH62" s="450"/>
      <c r="AI62" s="518"/>
    </row>
    <row r="63" spans="2:35" ht="17.25">
      <c r="B63" s="450"/>
      <c r="D63" s="488"/>
      <c r="E63" s="480" t="s">
        <v>452</v>
      </c>
      <c r="F63" s="467" t="s">
        <v>425</v>
      </c>
      <c r="G63" s="468">
        <v>0</v>
      </c>
      <c r="H63" s="469">
        <v>0</v>
      </c>
      <c r="I63" s="469">
        <v>0</v>
      </c>
      <c r="J63" s="469">
        <v>0</v>
      </c>
      <c r="K63" s="495">
        <v>0</v>
      </c>
      <c r="L63" s="469">
        <v>0</v>
      </c>
      <c r="M63" s="470">
        <v>56375</v>
      </c>
      <c r="N63" s="470">
        <v>0</v>
      </c>
      <c r="O63" s="470">
        <v>0</v>
      </c>
      <c r="P63" s="470">
        <v>0</v>
      </c>
      <c r="Q63" s="470">
        <v>0</v>
      </c>
      <c r="R63" s="469">
        <v>0</v>
      </c>
      <c r="S63" s="469">
        <v>0</v>
      </c>
      <c r="T63" s="469">
        <v>0</v>
      </c>
      <c r="U63" s="470">
        <v>0</v>
      </c>
      <c r="V63" s="470">
        <v>0</v>
      </c>
      <c r="W63" s="470">
        <v>0</v>
      </c>
      <c r="X63" s="470">
        <v>0</v>
      </c>
      <c r="Y63" s="470">
        <v>0</v>
      </c>
      <c r="Z63" s="470">
        <v>0</v>
      </c>
      <c r="AA63" s="470">
        <v>0</v>
      </c>
      <c r="AB63" s="470">
        <v>0</v>
      </c>
      <c r="AC63" s="470">
        <v>0</v>
      </c>
      <c r="AD63" s="470">
        <v>0</v>
      </c>
      <c r="AE63" s="469">
        <v>0</v>
      </c>
      <c r="AF63" s="472">
        <v>0</v>
      </c>
      <c r="AG63" s="471">
        <f>SUM(G63:AF63)</f>
        <v>56375</v>
      </c>
      <c r="AH63" s="450"/>
      <c r="AI63" s="518"/>
    </row>
    <row r="64" spans="2:35" ht="18" thickBot="1">
      <c r="B64" s="461"/>
      <c r="C64" s="447"/>
      <c r="D64" s="519"/>
      <c r="E64" s="526" t="s">
        <v>453</v>
      </c>
      <c r="F64" s="449" t="s">
        <v>426</v>
      </c>
      <c r="G64" s="462">
        <v>0</v>
      </c>
      <c r="H64" s="527">
        <v>0</v>
      </c>
      <c r="I64" s="527">
        <v>0</v>
      </c>
      <c r="J64" s="527">
        <v>0</v>
      </c>
      <c r="K64" s="463">
        <v>0</v>
      </c>
      <c r="L64" s="527">
        <v>0</v>
      </c>
      <c r="M64" s="528">
        <v>56375</v>
      </c>
      <c r="N64" s="528">
        <v>0</v>
      </c>
      <c r="O64" s="528">
        <v>0</v>
      </c>
      <c r="P64" s="528">
        <v>0</v>
      </c>
      <c r="Q64" s="528">
        <v>0</v>
      </c>
      <c r="R64" s="527">
        <v>0</v>
      </c>
      <c r="S64" s="527">
        <v>0</v>
      </c>
      <c r="T64" s="527">
        <v>0</v>
      </c>
      <c r="U64" s="528">
        <v>0</v>
      </c>
      <c r="V64" s="528">
        <v>0</v>
      </c>
      <c r="W64" s="528">
        <v>0</v>
      </c>
      <c r="X64" s="528">
        <v>0</v>
      </c>
      <c r="Y64" s="528">
        <v>0</v>
      </c>
      <c r="Z64" s="528">
        <v>0</v>
      </c>
      <c r="AA64" s="528">
        <v>0</v>
      </c>
      <c r="AB64" s="528">
        <v>0</v>
      </c>
      <c r="AC64" s="528">
        <v>0</v>
      </c>
      <c r="AD64" s="528">
        <v>0</v>
      </c>
      <c r="AE64" s="527">
        <v>0</v>
      </c>
      <c r="AF64" s="529">
        <v>0</v>
      </c>
      <c r="AG64" s="530">
        <f>SUM(G64:AF64)</f>
        <v>56375</v>
      </c>
      <c r="AH64" s="450"/>
      <c r="AI64" s="518"/>
    </row>
    <row r="65" spans="11:55" ht="17.25">
      <c r="K65" s="446">
        <f>SUM(H65:J65)</f>
        <v>0</v>
      </c>
      <c r="AG65" s="446">
        <f>SUM(L65:AE65)</f>
        <v>0</v>
      </c>
      <c r="AI65" s="518"/>
      <c r="BC65" s="496" t="s">
        <v>104</v>
      </c>
    </row>
    <row r="66" ht="17.25">
      <c r="AI66" s="518"/>
    </row>
    <row r="67" spans="35:54" ht="17.25">
      <c r="AI67" s="518"/>
      <c r="BB67" s="497"/>
    </row>
    <row r="68" ht="17.25">
      <c r="AI68" s="518"/>
    </row>
    <row r="69" ht="17.25">
      <c r="AI69" s="518"/>
    </row>
    <row r="70" ht="17.25">
      <c r="AI70" s="518"/>
    </row>
    <row r="71" ht="17.25">
      <c r="AI71" s="518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BC67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12.66015625" defaultRowHeight="18"/>
  <cols>
    <col min="1" max="1" width="1.66015625" style="446" customWidth="1"/>
    <col min="2" max="4" width="2.66015625" style="446" customWidth="1"/>
    <col min="5" max="5" width="20.66015625" style="446" customWidth="1"/>
    <col min="6" max="6" width="10.66015625" style="446" customWidth="1"/>
    <col min="7" max="33" width="12.66015625" style="446" customWidth="1"/>
    <col min="34" max="34" width="1.66015625" style="446" customWidth="1"/>
    <col min="35" max="16384" width="12.66015625" style="446" customWidth="1"/>
  </cols>
  <sheetData>
    <row r="1" spans="2:5" ht="21">
      <c r="B1" s="576" t="s">
        <v>235</v>
      </c>
      <c r="C1" s="576"/>
      <c r="D1" s="576"/>
      <c r="E1" s="576"/>
    </row>
    <row r="3" spans="2:33" ht="18" thickBot="1">
      <c r="B3" s="447" t="s">
        <v>421</v>
      </c>
      <c r="C3" s="447"/>
      <c r="D3" s="447"/>
      <c r="E3" s="447"/>
      <c r="F3" s="447"/>
      <c r="G3" s="447"/>
      <c r="H3" s="447"/>
      <c r="I3" s="447"/>
      <c r="J3" s="447"/>
      <c r="K3" s="448"/>
      <c r="L3" s="447"/>
      <c r="M3" s="447"/>
      <c r="N3" s="447"/>
      <c r="O3" s="447"/>
      <c r="P3" s="447"/>
      <c r="Q3" s="447"/>
      <c r="R3" s="448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9" t="s">
        <v>47</v>
      </c>
    </row>
    <row r="4" spans="2:34" ht="17.25">
      <c r="B4" s="450"/>
      <c r="G4" s="451"/>
      <c r="H4" s="452"/>
      <c r="I4" s="452"/>
      <c r="J4" s="452"/>
      <c r="K4" s="452"/>
      <c r="L4" s="452"/>
      <c r="M4" s="453"/>
      <c r="N4" s="453"/>
      <c r="O4" s="453"/>
      <c r="P4" s="453"/>
      <c r="Q4" s="453"/>
      <c r="R4" s="452"/>
      <c r="S4" s="452"/>
      <c r="T4" s="452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2"/>
      <c r="AF4" s="454"/>
      <c r="AG4" s="450"/>
      <c r="AH4" s="450"/>
    </row>
    <row r="5" spans="2:34" ht="17.25">
      <c r="B5" s="450"/>
      <c r="E5" s="446" t="s">
        <v>422</v>
      </c>
      <c r="G5" s="455"/>
      <c r="H5" s="456"/>
      <c r="I5" s="456"/>
      <c r="J5" s="456"/>
      <c r="K5" s="456"/>
      <c r="L5" s="456"/>
      <c r="M5" s="453"/>
      <c r="N5" s="453"/>
      <c r="O5" s="453"/>
      <c r="P5" s="453"/>
      <c r="Q5" s="453"/>
      <c r="R5" s="456"/>
      <c r="S5" s="456"/>
      <c r="T5" s="456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6"/>
      <c r="AF5" s="457"/>
      <c r="AG5" s="450"/>
      <c r="AH5" s="450"/>
    </row>
    <row r="6" spans="2:34" ht="17.25">
      <c r="B6" s="450"/>
      <c r="G6" s="458" t="s">
        <v>391</v>
      </c>
      <c r="H6" s="459" t="s">
        <v>43</v>
      </c>
      <c r="I6" s="459" t="s">
        <v>392</v>
      </c>
      <c r="J6" s="459" t="s">
        <v>393</v>
      </c>
      <c r="K6" s="459" t="s">
        <v>394</v>
      </c>
      <c r="L6" s="459" t="s">
        <v>395</v>
      </c>
      <c r="M6" s="460" t="s">
        <v>396</v>
      </c>
      <c r="N6" s="460" t="s">
        <v>397</v>
      </c>
      <c r="O6" s="460" t="s">
        <v>398</v>
      </c>
      <c r="P6" s="460" t="s">
        <v>399</v>
      </c>
      <c r="Q6" s="460" t="s">
        <v>400</v>
      </c>
      <c r="R6" s="500" t="s">
        <v>401</v>
      </c>
      <c r="S6" s="500" t="s">
        <v>402</v>
      </c>
      <c r="T6" s="500" t="s">
        <v>403</v>
      </c>
      <c r="U6" s="501" t="s">
        <v>45</v>
      </c>
      <c r="V6" s="501" t="s">
        <v>404</v>
      </c>
      <c r="W6" s="501" t="s">
        <v>405</v>
      </c>
      <c r="X6" s="501" t="s">
        <v>406</v>
      </c>
      <c r="Y6" s="501" t="s">
        <v>407</v>
      </c>
      <c r="Z6" s="460" t="s">
        <v>408</v>
      </c>
      <c r="AA6" s="460" t="s">
        <v>409</v>
      </c>
      <c r="AB6" s="460" t="s">
        <v>410</v>
      </c>
      <c r="AC6" s="460" t="s">
        <v>411</v>
      </c>
      <c r="AD6" s="460" t="s">
        <v>412</v>
      </c>
      <c r="AE6" s="459" t="s">
        <v>413</v>
      </c>
      <c r="AF6" s="504" t="s">
        <v>106</v>
      </c>
      <c r="AG6" s="505" t="s">
        <v>436</v>
      </c>
      <c r="AH6" s="450"/>
    </row>
    <row r="7" spans="2:34" ht="17.25">
      <c r="B7" s="450"/>
      <c r="C7" s="446" t="s">
        <v>423</v>
      </c>
      <c r="G7" s="455"/>
      <c r="H7" s="456"/>
      <c r="I7" s="456"/>
      <c r="J7" s="456"/>
      <c r="K7" s="456"/>
      <c r="L7" s="456"/>
      <c r="M7" s="453"/>
      <c r="N7" s="453"/>
      <c r="O7" s="453"/>
      <c r="P7" s="453"/>
      <c r="Q7" s="453"/>
      <c r="R7" s="456"/>
      <c r="S7" s="456"/>
      <c r="T7" s="456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6"/>
      <c r="AF7" s="457"/>
      <c r="AG7" s="450"/>
      <c r="AH7" s="450"/>
    </row>
    <row r="8" spans="2:34" ht="18" thickBot="1">
      <c r="B8" s="461"/>
      <c r="C8" s="447"/>
      <c r="D8" s="447"/>
      <c r="E8" s="447"/>
      <c r="F8" s="447"/>
      <c r="G8" s="462"/>
      <c r="H8" s="463"/>
      <c r="I8" s="463"/>
      <c r="J8" s="463"/>
      <c r="K8" s="463"/>
      <c r="L8" s="498">
        <v>242012</v>
      </c>
      <c r="M8" s="464">
        <v>242055</v>
      </c>
      <c r="N8" s="464">
        <v>242071</v>
      </c>
      <c r="O8" s="464"/>
      <c r="P8" s="464">
        <v>242098</v>
      </c>
      <c r="Q8" s="464">
        <v>242101</v>
      </c>
      <c r="R8" s="498"/>
      <c r="S8" s="498">
        <v>242063</v>
      </c>
      <c r="T8" s="498"/>
      <c r="U8" s="464"/>
      <c r="V8" s="464"/>
      <c r="W8" s="464"/>
      <c r="X8" s="464"/>
      <c r="Y8" s="464"/>
      <c r="Z8" s="464">
        <v>243035</v>
      </c>
      <c r="AA8" s="464">
        <v>243248</v>
      </c>
      <c r="AB8" s="464">
        <v>243418</v>
      </c>
      <c r="AC8" s="464">
        <v>243434</v>
      </c>
      <c r="AD8" s="464">
        <v>243442</v>
      </c>
      <c r="AE8" s="498">
        <v>244074</v>
      </c>
      <c r="AF8" s="465"/>
      <c r="AG8" s="461"/>
      <c r="AH8" s="450"/>
    </row>
    <row r="9" spans="2:35" ht="17.25">
      <c r="B9" s="450"/>
      <c r="D9" s="488"/>
      <c r="E9" s="480" t="s">
        <v>454</v>
      </c>
      <c r="F9" s="467" t="s">
        <v>425</v>
      </c>
      <c r="G9" s="468">
        <v>0</v>
      </c>
      <c r="H9" s="469">
        <v>0</v>
      </c>
      <c r="I9" s="469">
        <v>0</v>
      </c>
      <c r="J9" s="469">
        <v>47000</v>
      </c>
      <c r="K9" s="495">
        <v>0</v>
      </c>
      <c r="L9" s="469">
        <v>0</v>
      </c>
      <c r="M9" s="470">
        <v>0</v>
      </c>
      <c r="N9" s="470">
        <v>0</v>
      </c>
      <c r="O9" s="470">
        <v>0</v>
      </c>
      <c r="P9" s="470">
        <v>0</v>
      </c>
      <c r="Q9" s="470">
        <v>0</v>
      </c>
      <c r="R9" s="469">
        <v>0</v>
      </c>
      <c r="S9" s="469">
        <v>0</v>
      </c>
      <c r="T9" s="469">
        <v>105600</v>
      </c>
      <c r="U9" s="470">
        <v>0</v>
      </c>
      <c r="V9" s="470">
        <v>0</v>
      </c>
      <c r="W9" s="470">
        <v>0</v>
      </c>
      <c r="X9" s="470">
        <v>0</v>
      </c>
      <c r="Y9" s="470">
        <v>0</v>
      </c>
      <c r="Z9" s="470">
        <v>0</v>
      </c>
      <c r="AA9" s="470">
        <v>0</v>
      </c>
      <c r="AB9" s="470">
        <v>0</v>
      </c>
      <c r="AC9" s="470">
        <v>0</v>
      </c>
      <c r="AD9" s="470">
        <v>0</v>
      </c>
      <c r="AE9" s="469">
        <v>0</v>
      </c>
      <c r="AF9" s="472">
        <v>0</v>
      </c>
      <c r="AG9" s="471">
        <f aca="true" t="shared" si="0" ref="AG9:AG60">SUM(G9:AF9)</f>
        <v>152600</v>
      </c>
      <c r="AH9" s="450"/>
      <c r="AI9" s="518"/>
    </row>
    <row r="10" spans="2:35" ht="17.25">
      <c r="B10" s="450"/>
      <c r="D10" s="488"/>
      <c r="E10" s="482" t="s">
        <v>538</v>
      </c>
      <c r="F10" s="474" t="s">
        <v>426</v>
      </c>
      <c r="G10" s="475">
        <v>0</v>
      </c>
      <c r="H10" s="476">
        <v>0</v>
      </c>
      <c r="I10" s="476">
        <v>0</v>
      </c>
      <c r="J10" s="476">
        <v>47000</v>
      </c>
      <c r="K10" s="490">
        <v>0</v>
      </c>
      <c r="L10" s="476">
        <v>0</v>
      </c>
      <c r="M10" s="477">
        <v>0</v>
      </c>
      <c r="N10" s="477">
        <v>0</v>
      </c>
      <c r="O10" s="477">
        <v>0</v>
      </c>
      <c r="P10" s="477">
        <v>0</v>
      </c>
      <c r="Q10" s="477">
        <v>0</v>
      </c>
      <c r="R10" s="476">
        <v>0</v>
      </c>
      <c r="S10" s="476">
        <v>0</v>
      </c>
      <c r="T10" s="476">
        <v>105600</v>
      </c>
      <c r="U10" s="477">
        <v>0</v>
      </c>
      <c r="V10" s="477">
        <v>0</v>
      </c>
      <c r="W10" s="477">
        <v>0</v>
      </c>
      <c r="X10" s="477">
        <v>0</v>
      </c>
      <c r="Y10" s="477">
        <v>0</v>
      </c>
      <c r="Z10" s="477">
        <v>0</v>
      </c>
      <c r="AA10" s="477">
        <v>0</v>
      </c>
      <c r="AB10" s="477">
        <v>0</v>
      </c>
      <c r="AC10" s="477">
        <v>0</v>
      </c>
      <c r="AD10" s="477">
        <v>0</v>
      </c>
      <c r="AE10" s="476">
        <v>0</v>
      </c>
      <c r="AF10" s="479">
        <v>0</v>
      </c>
      <c r="AG10" s="478">
        <f t="shared" si="0"/>
        <v>152600</v>
      </c>
      <c r="AH10" s="450"/>
      <c r="AI10" s="518"/>
    </row>
    <row r="11" spans="2:35" ht="17.25">
      <c r="B11" s="450"/>
      <c r="D11" s="488"/>
      <c r="E11" s="480" t="s">
        <v>455</v>
      </c>
      <c r="F11" s="467" t="s">
        <v>425</v>
      </c>
      <c r="G11" s="468">
        <v>0</v>
      </c>
      <c r="H11" s="469">
        <v>0</v>
      </c>
      <c r="I11" s="469">
        <v>0</v>
      </c>
      <c r="J11" s="469">
        <v>0</v>
      </c>
      <c r="K11" s="495">
        <v>0</v>
      </c>
      <c r="L11" s="469">
        <v>0</v>
      </c>
      <c r="M11" s="470">
        <v>0</v>
      </c>
      <c r="N11" s="470">
        <v>0</v>
      </c>
      <c r="O11" s="470">
        <v>0</v>
      </c>
      <c r="P11" s="470">
        <v>0</v>
      </c>
      <c r="Q11" s="470">
        <v>0</v>
      </c>
      <c r="R11" s="469">
        <v>0</v>
      </c>
      <c r="S11" s="469">
        <v>0</v>
      </c>
      <c r="T11" s="469">
        <v>0</v>
      </c>
      <c r="U11" s="470">
        <v>0</v>
      </c>
      <c r="V11" s="470">
        <v>0</v>
      </c>
      <c r="W11" s="470">
        <v>0</v>
      </c>
      <c r="X11" s="470">
        <v>0</v>
      </c>
      <c r="Y11" s="470">
        <v>0</v>
      </c>
      <c r="Z11" s="470">
        <v>0</v>
      </c>
      <c r="AA11" s="470">
        <v>0</v>
      </c>
      <c r="AB11" s="470">
        <v>0</v>
      </c>
      <c r="AC11" s="470">
        <v>0</v>
      </c>
      <c r="AD11" s="470">
        <v>0</v>
      </c>
      <c r="AE11" s="469">
        <v>0</v>
      </c>
      <c r="AF11" s="472">
        <v>0</v>
      </c>
      <c r="AG11" s="471">
        <f t="shared" si="0"/>
        <v>0</v>
      </c>
      <c r="AH11" s="450"/>
      <c r="AI11" s="518"/>
    </row>
    <row r="12" spans="2:35" ht="17.25">
      <c r="B12" s="450"/>
      <c r="D12" s="488"/>
      <c r="E12" s="508" t="s">
        <v>456</v>
      </c>
      <c r="F12" s="474" t="s">
        <v>426</v>
      </c>
      <c r="G12" s="475">
        <v>0</v>
      </c>
      <c r="H12" s="476">
        <v>0</v>
      </c>
      <c r="I12" s="476">
        <v>0</v>
      </c>
      <c r="J12" s="476">
        <v>0</v>
      </c>
      <c r="K12" s="490">
        <v>0</v>
      </c>
      <c r="L12" s="476">
        <v>0</v>
      </c>
      <c r="M12" s="477">
        <v>0</v>
      </c>
      <c r="N12" s="477">
        <v>0</v>
      </c>
      <c r="O12" s="477">
        <v>0</v>
      </c>
      <c r="P12" s="477">
        <v>0</v>
      </c>
      <c r="Q12" s="477">
        <v>0</v>
      </c>
      <c r="R12" s="476">
        <v>0</v>
      </c>
      <c r="S12" s="476">
        <v>0</v>
      </c>
      <c r="T12" s="476">
        <v>0</v>
      </c>
      <c r="U12" s="477">
        <v>0</v>
      </c>
      <c r="V12" s="477">
        <v>0</v>
      </c>
      <c r="W12" s="477">
        <v>0</v>
      </c>
      <c r="X12" s="477">
        <v>0</v>
      </c>
      <c r="Y12" s="477">
        <v>0</v>
      </c>
      <c r="Z12" s="477">
        <v>0</v>
      </c>
      <c r="AA12" s="477">
        <v>0</v>
      </c>
      <c r="AB12" s="477">
        <v>0</v>
      </c>
      <c r="AC12" s="477">
        <v>0</v>
      </c>
      <c r="AD12" s="477">
        <v>0</v>
      </c>
      <c r="AE12" s="476">
        <v>0</v>
      </c>
      <c r="AF12" s="479">
        <v>0</v>
      </c>
      <c r="AG12" s="478">
        <f t="shared" si="0"/>
        <v>0</v>
      </c>
      <c r="AH12" s="450"/>
      <c r="AI12" s="518"/>
    </row>
    <row r="13" spans="2:35" ht="17.25">
      <c r="B13" s="450"/>
      <c r="D13" s="488"/>
      <c r="E13" s="480" t="s">
        <v>455</v>
      </c>
      <c r="F13" s="467" t="s">
        <v>425</v>
      </c>
      <c r="G13" s="468">
        <v>0</v>
      </c>
      <c r="H13" s="469">
        <v>0</v>
      </c>
      <c r="I13" s="469">
        <v>0</v>
      </c>
      <c r="J13" s="469">
        <v>0</v>
      </c>
      <c r="K13" s="495">
        <v>0</v>
      </c>
      <c r="L13" s="469">
        <v>0</v>
      </c>
      <c r="M13" s="470">
        <v>0</v>
      </c>
      <c r="N13" s="470">
        <v>0</v>
      </c>
      <c r="O13" s="470">
        <v>0</v>
      </c>
      <c r="P13" s="470">
        <v>0</v>
      </c>
      <c r="Q13" s="470">
        <v>0</v>
      </c>
      <c r="R13" s="469">
        <v>0</v>
      </c>
      <c r="S13" s="469">
        <v>0</v>
      </c>
      <c r="T13" s="469">
        <v>0</v>
      </c>
      <c r="U13" s="470">
        <v>0</v>
      </c>
      <c r="V13" s="470">
        <v>0</v>
      </c>
      <c r="W13" s="470">
        <v>0</v>
      </c>
      <c r="X13" s="470">
        <v>0</v>
      </c>
      <c r="Y13" s="470">
        <v>0</v>
      </c>
      <c r="Z13" s="470">
        <v>0</v>
      </c>
      <c r="AA13" s="470">
        <v>0</v>
      </c>
      <c r="AB13" s="470">
        <v>0</v>
      </c>
      <c r="AC13" s="470">
        <v>0</v>
      </c>
      <c r="AD13" s="470">
        <v>0</v>
      </c>
      <c r="AE13" s="469">
        <v>0</v>
      </c>
      <c r="AF13" s="472">
        <v>0</v>
      </c>
      <c r="AG13" s="471">
        <f t="shared" si="0"/>
        <v>0</v>
      </c>
      <c r="AH13" s="450"/>
      <c r="AI13" s="518"/>
    </row>
    <row r="14" spans="2:35" ht="17.25">
      <c r="B14" s="450"/>
      <c r="D14" s="488"/>
      <c r="E14" s="508" t="s">
        <v>441</v>
      </c>
      <c r="F14" s="474" t="s">
        <v>426</v>
      </c>
      <c r="G14" s="475">
        <v>0</v>
      </c>
      <c r="H14" s="476">
        <v>0</v>
      </c>
      <c r="I14" s="476">
        <v>0</v>
      </c>
      <c r="J14" s="476">
        <v>0</v>
      </c>
      <c r="K14" s="490">
        <v>0</v>
      </c>
      <c r="L14" s="476">
        <v>0</v>
      </c>
      <c r="M14" s="477">
        <v>0</v>
      </c>
      <c r="N14" s="477">
        <v>0</v>
      </c>
      <c r="O14" s="477">
        <v>0</v>
      </c>
      <c r="P14" s="477">
        <v>0</v>
      </c>
      <c r="Q14" s="477">
        <v>0</v>
      </c>
      <c r="R14" s="476">
        <v>0</v>
      </c>
      <c r="S14" s="476">
        <v>0</v>
      </c>
      <c r="T14" s="476">
        <v>0</v>
      </c>
      <c r="U14" s="477">
        <v>0</v>
      </c>
      <c r="V14" s="477">
        <v>0</v>
      </c>
      <c r="W14" s="477">
        <v>0</v>
      </c>
      <c r="X14" s="477">
        <v>0</v>
      </c>
      <c r="Y14" s="477">
        <v>0</v>
      </c>
      <c r="Z14" s="477">
        <v>0</v>
      </c>
      <c r="AA14" s="477">
        <v>0</v>
      </c>
      <c r="AB14" s="477">
        <v>0</v>
      </c>
      <c r="AC14" s="477">
        <v>0</v>
      </c>
      <c r="AD14" s="477">
        <v>0</v>
      </c>
      <c r="AE14" s="476">
        <v>0</v>
      </c>
      <c r="AF14" s="479">
        <v>0</v>
      </c>
      <c r="AG14" s="478">
        <f t="shared" si="0"/>
        <v>0</v>
      </c>
      <c r="AH14" s="450"/>
      <c r="AI14" s="518"/>
    </row>
    <row r="15" spans="2:35" ht="17.25">
      <c r="B15" s="450"/>
      <c r="D15" s="488"/>
      <c r="E15" s="480" t="s">
        <v>454</v>
      </c>
      <c r="F15" s="467" t="s">
        <v>425</v>
      </c>
      <c r="G15" s="468">
        <v>0</v>
      </c>
      <c r="H15" s="469">
        <v>0</v>
      </c>
      <c r="I15" s="469">
        <v>0</v>
      </c>
      <c r="J15" s="469">
        <v>0</v>
      </c>
      <c r="K15" s="495">
        <v>0</v>
      </c>
      <c r="L15" s="469">
        <v>0</v>
      </c>
      <c r="M15" s="470">
        <v>0</v>
      </c>
      <c r="N15" s="470">
        <v>0</v>
      </c>
      <c r="O15" s="470">
        <v>0</v>
      </c>
      <c r="P15" s="470">
        <v>0</v>
      </c>
      <c r="Q15" s="470">
        <v>0</v>
      </c>
      <c r="R15" s="469">
        <v>0</v>
      </c>
      <c r="S15" s="469">
        <v>0</v>
      </c>
      <c r="T15" s="469">
        <v>0</v>
      </c>
      <c r="U15" s="470">
        <v>0</v>
      </c>
      <c r="V15" s="470">
        <v>0</v>
      </c>
      <c r="W15" s="470">
        <v>7805</v>
      </c>
      <c r="X15" s="470">
        <v>0</v>
      </c>
      <c r="Y15" s="470">
        <v>0</v>
      </c>
      <c r="Z15" s="470">
        <v>0</v>
      </c>
      <c r="AA15" s="470">
        <v>0</v>
      </c>
      <c r="AB15" s="470">
        <v>0</v>
      </c>
      <c r="AC15" s="470">
        <v>0</v>
      </c>
      <c r="AD15" s="470">
        <v>0</v>
      </c>
      <c r="AE15" s="469">
        <v>0</v>
      </c>
      <c r="AF15" s="472">
        <v>0</v>
      </c>
      <c r="AG15" s="471">
        <f t="shared" si="0"/>
        <v>7805</v>
      </c>
      <c r="AH15" s="450"/>
      <c r="AI15" s="518"/>
    </row>
    <row r="16" spans="2:35" ht="17.25">
      <c r="B16" s="450"/>
      <c r="C16" s="502"/>
      <c r="D16" s="522"/>
      <c r="E16" s="508" t="s">
        <v>456</v>
      </c>
      <c r="F16" s="523" t="s">
        <v>426</v>
      </c>
      <c r="G16" s="524">
        <v>0</v>
      </c>
      <c r="H16" s="499">
        <v>0</v>
      </c>
      <c r="I16" s="499">
        <v>0</v>
      </c>
      <c r="J16" s="499">
        <v>0</v>
      </c>
      <c r="K16" s="525">
        <v>0</v>
      </c>
      <c r="L16" s="499">
        <v>0</v>
      </c>
      <c r="M16" s="485">
        <v>0</v>
      </c>
      <c r="N16" s="485">
        <v>0</v>
      </c>
      <c r="O16" s="485">
        <v>0</v>
      </c>
      <c r="P16" s="485">
        <v>0</v>
      </c>
      <c r="Q16" s="485">
        <v>0</v>
      </c>
      <c r="R16" s="499">
        <v>0</v>
      </c>
      <c r="S16" s="499">
        <v>0</v>
      </c>
      <c r="T16" s="499">
        <v>0</v>
      </c>
      <c r="U16" s="485">
        <v>0</v>
      </c>
      <c r="V16" s="485">
        <v>0</v>
      </c>
      <c r="W16" s="485">
        <v>7805</v>
      </c>
      <c r="X16" s="485">
        <v>0</v>
      </c>
      <c r="Y16" s="485">
        <v>0</v>
      </c>
      <c r="Z16" s="485">
        <v>0</v>
      </c>
      <c r="AA16" s="485">
        <v>0</v>
      </c>
      <c r="AB16" s="485">
        <v>0</v>
      </c>
      <c r="AC16" s="485">
        <v>0</v>
      </c>
      <c r="AD16" s="485">
        <v>0</v>
      </c>
      <c r="AE16" s="499">
        <v>0</v>
      </c>
      <c r="AF16" s="486">
        <v>0</v>
      </c>
      <c r="AG16" s="487">
        <f t="shared" si="0"/>
        <v>7805</v>
      </c>
      <c r="AH16" s="450"/>
      <c r="AI16" s="518"/>
    </row>
    <row r="17" spans="2:35" ht="17.25">
      <c r="B17" s="450"/>
      <c r="D17" s="488"/>
      <c r="E17" s="480" t="s">
        <v>454</v>
      </c>
      <c r="F17" s="467" t="s">
        <v>425</v>
      </c>
      <c r="G17" s="468">
        <v>0</v>
      </c>
      <c r="H17" s="469">
        <v>0</v>
      </c>
      <c r="I17" s="469">
        <v>0</v>
      </c>
      <c r="J17" s="469">
        <v>0</v>
      </c>
      <c r="K17" s="495">
        <v>0</v>
      </c>
      <c r="L17" s="469">
        <v>0</v>
      </c>
      <c r="M17" s="470">
        <v>0</v>
      </c>
      <c r="N17" s="470">
        <v>0</v>
      </c>
      <c r="O17" s="470">
        <v>0</v>
      </c>
      <c r="P17" s="470">
        <v>0</v>
      </c>
      <c r="Q17" s="470">
        <v>0</v>
      </c>
      <c r="R17" s="469">
        <v>0</v>
      </c>
      <c r="S17" s="469">
        <v>0</v>
      </c>
      <c r="T17" s="469">
        <v>0</v>
      </c>
      <c r="U17" s="470">
        <v>0</v>
      </c>
      <c r="V17" s="470">
        <v>0</v>
      </c>
      <c r="W17" s="470">
        <v>0</v>
      </c>
      <c r="X17" s="470">
        <v>0</v>
      </c>
      <c r="Y17" s="470">
        <v>0</v>
      </c>
      <c r="Z17" s="470">
        <v>0</v>
      </c>
      <c r="AA17" s="470">
        <v>0</v>
      </c>
      <c r="AB17" s="470">
        <v>0</v>
      </c>
      <c r="AC17" s="470">
        <v>0</v>
      </c>
      <c r="AD17" s="470">
        <v>0</v>
      </c>
      <c r="AE17" s="469">
        <v>0</v>
      </c>
      <c r="AF17" s="472">
        <v>0</v>
      </c>
      <c r="AG17" s="471">
        <f t="shared" si="0"/>
        <v>0</v>
      </c>
      <c r="AH17" s="450"/>
      <c r="AI17" s="518"/>
    </row>
    <row r="18" spans="2:35" ht="17.25">
      <c r="B18" s="450"/>
      <c r="D18" s="488"/>
      <c r="E18" s="508" t="s">
        <v>441</v>
      </c>
      <c r="F18" s="474" t="s">
        <v>426</v>
      </c>
      <c r="G18" s="475">
        <v>0</v>
      </c>
      <c r="H18" s="476">
        <v>0</v>
      </c>
      <c r="I18" s="476">
        <v>0</v>
      </c>
      <c r="J18" s="476">
        <v>0</v>
      </c>
      <c r="K18" s="490">
        <v>0</v>
      </c>
      <c r="L18" s="476">
        <v>0</v>
      </c>
      <c r="M18" s="477">
        <v>0</v>
      </c>
      <c r="N18" s="477">
        <v>0</v>
      </c>
      <c r="O18" s="477">
        <v>0</v>
      </c>
      <c r="P18" s="477">
        <v>0</v>
      </c>
      <c r="Q18" s="477">
        <v>0</v>
      </c>
      <c r="R18" s="476">
        <v>0</v>
      </c>
      <c r="S18" s="476">
        <v>0</v>
      </c>
      <c r="T18" s="476">
        <v>0</v>
      </c>
      <c r="U18" s="477">
        <v>0</v>
      </c>
      <c r="V18" s="477">
        <v>0</v>
      </c>
      <c r="W18" s="477">
        <v>0</v>
      </c>
      <c r="X18" s="477">
        <v>0</v>
      </c>
      <c r="Y18" s="477">
        <v>0</v>
      </c>
      <c r="Z18" s="477">
        <v>0</v>
      </c>
      <c r="AA18" s="477">
        <v>0</v>
      </c>
      <c r="AB18" s="477">
        <v>0</v>
      </c>
      <c r="AC18" s="477">
        <v>0</v>
      </c>
      <c r="AD18" s="477">
        <v>0</v>
      </c>
      <c r="AE18" s="476">
        <v>0</v>
      </c>
      <c r="AF18" s="479">
        <v>0</v>
      </c>
      <c r="AG18" s="478">
        <f t="shared" si="0"/>
        <v>0</v>
      </c>
      <c r="AH18" s="450"/>
      <c r="AI18" s="518"/>
    </row>
    <row r="19" spans="2:35" ht="17.25">
      <c r="B19" s="450"/>
      <c r="D19" s="488"/>
      <c r="E19" s="480" t="s">
        <v>457</v>
      </c>
      <c r="F19" s="467" t="s">
        <v>425</v>
      </c>
      <c r="G19" s="468">
        <v>0</v>
      </c>
      <c r="H19" s="469">
        <v>0</v>
      </c>
      <c r="I19" s="469">
        <v>0</v>
      </c>
      <c r="J19" s="469">
        <v>0</v>
      </c>
      <c r="K19" s="495">
        <v>0</v>
      </c>
      <c r="L19" s="469">
        <v>0</v>
      </c>
      <c r="M19" s="470">
        <v>0</v>
      </c>
      <c r="N19" s="470">
        <v>0</v>
      </c>
      <c r="O19" s="470">
        <v>0</v>
      </c>
      <c r="P19" s="470">
        <v>0</v>
      </c>
      <c r="Q19" s="470">
        <v>0</v>
      </c>
      <c r="R19" s="469">
        <v>0</v>
      </c>
      <c r="S19" s="469">
        <v>0</v>
      </c>
      <c r="T19" s="469">
        <v>0</v>
      </c>
      <c r="U19" s="470">
        <v>0</v>
      </c>
      <c r="V19" s="470">
        <v>0</v>
      </c>
      <c r="W19" s="470">
        <v>0</v>
      </c>
      <c r="X19" s="470">
        <v>0</v>
      </c>
      <c r="Y19" s="470">
        <v>0</v>
      </c>
      <c r="Z19" s="470">
        <v>0</v>
      </c>
      <c r="AA19" s="470">
        <v>0</v>
      </c>
      <c r="AB19" s="470">
        <v>0</v>
      </c>
      <c r="AC19" s="470">
        <v>0</v>
      </c>
      <c r="AD19" s="470">
        <v>0</v>
      </c>
      <c r="AE19" s="469">
        <v>0</v>
      </c>
      <c r="AF19" s="472">
        <v>0</v>
      </c>
      <c r="AG19" s="471">
        <f t="shared" si="0"/>
        <v>0</v>
      </c>
      <c r="AH19" s="450"/>
      <c r="AI19" s="518"/>
    </row>
    <row r="20" spans="2:35" ht="17.25">
      <c r="B20" s="450"/>
      <c r="D20" s="488"/>
      <c r="E20" s="482"/>
      <c r="F20" s="474" t="s">
        <v>426</v>
      </c>
      <c r="G20" s="475">
        <v>0</v>
      </c>
      <c r="H20" s="476">
        <v>0</v>
      </c>
      <c r="I20" s="476">
        <v>0</v>
      </c>
      <c r="J20" s="476">
        <v>0</v>
      </c>
      <c r="K20" s="490">
        <v>0</v>
      </c>
      <c r="L20" s="476">
        <v>0</v>
      </c>
      <c r="M20" s="477">
        <v>0</v>
      </c>
      <c r="N20" s="477">
        <v>0</v>
      </c>
      <c r="O20" s="477">
        <v>0</v>
      </c>
      <c r="P20" s="477">
        <v>0</v>
      </c>
      <c r="Q20" s="477">
        <v>0</v>
      </c>
      <c r="R20" s="476">
        <v>0</v>
      </c>
      <c r="S20" s="476">
        <v>0</v>
      </c>
      <c r="T20" s="476">
        <v>0</v>
      </c>
      <c r="U20" s="477">
        <v>0</v>
      </c>
      <c r="V20" s="477">
        <v>0</v>
      </c>
      <c r="W20" s="477">
        <v>0</v>
      </c>
      <c r="X20" s="477">
        <v>0</v>
      </c>
      <c r="Y20" s="477">
        <v>0</v>
      </c>
      <c r="Z20" s="477">
        <v>0</v>
      </c>
      <c r="AA20" s="477">
        <v>0</v>
      </c>
      <c r="AB20" s="477">
        <v>0</v>
      </c>
      <c r="AC20" s="477">
        <v>0</v>
      </c>
      <c r="AD20" s="477">
        <v>0</v>
      </c>
      <c r="AE20" s="476">
        <v>0</v>
      </c>
      <c r="AF20" s="479">
        <v>0</v>
      </c>
      <c r="AG20" s="478">
        <f t="shared" si="0"/>
        <v>0</v>
      </c>
      <c r="AH20" s="450"/>
      <c r="AI20" s="518"/>
    </row>
    <row r="21" spans="2:35" ht="17.25">
      <c r="B21" s="450"/>
      <c r="D21" s="488"/>
      <c r="E21" s="480" t="s">
        <v>459</v>
      </c>
      <c r="F21" s="467" t="s">
        <v>425</v>
      </c>
      <c r="G21" s="468">
        <v>0</v>
      </c>
      <c r="H21" s="469">
        <v>0</v>
      </c>
      <c r="I21" s="469">
        <v>0</v>
      </c>
      <c r="J21" s="469">
        <v>41800</v>
      </c>
      <c r="K21" s="495">
        <v>0</v>
      </c>
      <c r="L21" s="469">
        <v>0</v>
      </c>
      <c r="M21" s="470">
        <v>0</v>
      </c>
      <c r="N21" s="470">
        <v>0</v>
      </c>
      <c r="O21" s="470">
        <v>0</v>
      </c>
      <c r="P21" s="470">
        <v>0</v>
      </c>
      <c r="Q21" s="470">
        <v>4100</v>
      </c>
      <c r="R21" s="469">
        <v>0</v>
      </c>
      <c r="S21" s="469">
        <v>0</v>
      </c>
      <c r="T21" s="469">
        <v>0</v>
      </c>
      <c r="U21" s="470">
        <v>0</v>
      </c>
      <c r="V21" s="470">
        <v>0</v>
      </c>
      <c r="W21" s="470">
        <v>0</v>
      </c>
      <c r="X21" s="470">
        <v>0</v>
      </c>
      <c r="Y21" s="470">
        <v>0</v>
      </c>
      <c r="Z21" s="470">
        <v>0</v>
      </c>
      <c r="AA21" s="470">
        <v>0</v>
      </c>
      <c r="AB21" s="470">
        <v>0</v>
      </c>
      <c r="AC21" s="470">
        <v>0</v>
      </c>
      <c r="AD21" s="470">
        <v>0</v>
      </c>
      <c r="AE21" s="469">
        <v>0</v>
      </c>
      <c r="AF21" s="472">
        <v>0</v>
      </c>
      <c r="AG21" s="471">
        <f t="shared" si="0"/>
        <v>45900</v>
      </c>
      <c r="AH21" s="450"/>
      <c r="AI21" s="518"/>
    </row>
    <row r="22" spans="2:35" ht="17.25">
      <c r="B22" s="450"/>
      <c r="D22" s="488"/>
      <c r="E22" s="482"/>
      <c r="F22" s="474" t="s">
        <v>426</v>
      </c>
      <c r="G22" s="475">
        <v>0</v>
      </c>
      <c r="H22" s="476">
        <v>0</v>
      </c>
      <c r="I22" s="476">
        <v>0</v>
      </c>
      <c r="J22" s="476">
        <v>41800</v>
      </c>
      <c r="K22" s="490">
        <v>0</v>
      </c>
      <c r="L22" s="476">
        <v>0</v>
      </c>
      <c r="M22" s="477">
        <v>0</v>
      </c>
      <c r="N22" s="477">
        <v>0</v>
      </c>
      <c r="O22" s="477">
        <v>0</v>
      </c>
      <c r="P22" s="477">
        <v>0</v>
      </c>
      <c r="Q22" s="477">
        <v>4100</v>
      </c>
      <c r="R22" s="476">
        <v>0</v>
      </c>
      <c r="S22" s="476">
        <v>0</v>
      </c>
      <c r="T22" s="476">
        <v>0</v>
      </c>
      <c r="U22" s="477">
        <v>0</v>
      </c>
      <c r="V22" s="477">
        <v>0</v>
      </c>
      <c r="W22" s="477">
        <v>0</v>
      </c>
      <c r="X22" s="477">
        <v>0</v>
      </c>
      <c r="Y22" s="477">
        <v>0</v>
      </c>
      <c r="Z22" s="477">
        <v>0</v>
      </c>
      <c r="AA22" s="477">
        <v>0</v>
      </c>
      <c r="AB22" s="477">
        <v>0</v>
      </c>
      <c r="AC22" s="477">
        <v>0</v>
      </c>
      <c r="AD22" s="477">
        <v>0</v>
      </c>
      <c r="AE22" s="476">
        <v>0</v>
      </c>
      <c r="AF22" s="479">
        <v>0</v>
      </c>
      <c r="AG22" s="478">
        <f t="shared" si="0"/>
        <v>45900</v>
      </c>
      <c r="AH22" s="450"/>
      <c r="AI22" s="518"/>
    </row>
    <row r="23" spans="2:35" ht="17.25">
      <c r="B23" s="450"/>
      <c r="D23" s="488"/>
      <c r="E23" s="480" t="s">
        <v>458</v>
      </c>
      <c r="F23" s="467" t="s">
        <v>425</v>
      </c>
      <c r="G23" s="468">
        <v>0</v>
      </c>
      <c r="H23" s="469">
        <v>0</v>
      </c>
      <c r="I23" s="469">
        <v>13452</v>
      </c>
      <c r="J23" s="469">
        <v>0</v>
      </c>
      <c r="K23" s="495">
        <v>33705</v>
      </c>
      <c r="L23" s="469">
        <v>0</v>
      </c>
      <c r="M23" s="470">
        <v>0</v>
      </c>
      <c r="N23" s="470">
        <v>0</v>
      </c>
      <c r="O23" s="470">
        <v>0</v>
      </c>
      <c r="P23" s="470">
        <v>0</v>
      </c>
      <c r="Q23" s="470">
        <v>0</v>
      </c>
      <c r="R23" s="469">
        <v>0</v>
      </c>
      <c r="S23" s="469">
        <v>9870</v>
      </c>
      <c r="T23" s="469">
        <v>16700</v>
      </c>
      <c r="U23" s="470">
        <v>0</v>
      </c>
      <c r="V23" s="470">
        <v>0</v>
      </c>
      <c r="W23" s="470">
        <v>0</v>
      </c>
      <c r="X23" s="470">
        <v>0</v>
      </c>
      <c r="Y23" s="470">
        <v>0</v>
      </c>
      <c r="Z23" s="470">
        <v>0</v>
      </c>
      <c r="AA23" s="470">
        <v>0</v>
      </c>
      <c r="AB23" s="470">
        <v>0</v>
      </c>
      <c r="AC23" s="470">
        <v>0</v>
      </c>
      <c r="AD23" s="470">
        <v>0</v>
      </c>
      <c r="AE23" s="469">
        <v>0</v>
      </c>
      <c r="AF23" s="472">
        <v>0</v>
      </c>
      <c r="AG23" s="471">
        <f t="shared" si="0"/>
        <v>73727</v>
      </c>
      <c r="AH23" s="450"/>
      <c r="AI23" s="518"/>
    </row>
    <row r="24" spans="2:35" ht="17.25">
      <c r="B24" s="450"/>
      <c r="D24" s="488"/>
      <c r="E24" s="482" t="s">
        <v>460</v>
      </c>
      <c r="F24" s="474" t="s">
        <v>426</v>
      </c>
      <c r="G24" s="475">
        <v>0</v>
      </c>
      <c r="H24" s="476">
        <v>0</v>
      </c>
      <c r="I24" s="476">
        <v>13452</v>
      </c>
      <c r="J24" s="476">
        <v>0</v>
      </c>
      <c r="K24" s="490">
        <v>33705</v>
      </c>
      <c r="L24" s="476">
        <v>0</v>
      </c>
      <c r="M24" s="477">
        <v>0</v>
      </c>
      <c r="N24" s="477">
        <v>0</v>
      </c>
      <c r="O24" s="477">
        <v>0</v>
      </c>
      <c r="P24" s="477">
        <v>0</v>
      </c>
      <c r="Q24" s="477">
        <v>0</v>
      </c>
      <c r="R24" s="476">
        <v>0</v>
      </c>
      <c r="S24" s="476">
        <v>0</v>
      </c>
      <c r="T24" s="476">
        <v>16700</v>
      </c>
      <c r="U24" s="477">
        <v>0</v>
      </c>
      <c r="V24" s="477">
        <v>0</v>
      </c>
      <c r="W24" s="477">
        <v>0</v>
      </c>
      <c r="X24" s="477">
        <v>0</v>
      </c>
      <c r="Y24" s="477">
        <v>0</v>
      </c>
      <c r="Z24" s="477">
        <v>0</v>
      </c>
      <c r="AA24" s="477">
        <v>0</v>
      </c>
      <c r="AB24" s="477">
        <v>0</v>
      </c>
      <c r="AC24" s="477">
        <v>0</v>
      </c>
      <c r="AD24" s="477">
        <v>0</v>
      </c>
      <c r="AE24" s="476">
        <v>0</v>
      </c>
      <c r="AF24" s="479">
        <v>0</v>
      </c>
      <c r="AG24" s="478">
        <f t="shared" si="0"/>
        <v>63857</v>
      </c>
      <c r="AH24" s="450"/>
      <c r="AI24" s="518"/>
    </row>
    <row r="25" spans="2:35" ht="17.25">
      <c r="B25" s="450"/>
      <c r="D25" s="488"/>
      <c r="E25" s="480" t="s">
        <v>458</v>
      </c>
      <c r="F25" s="467" t="s">
        <v>425</v>
      </c>
      <c r="G25" s="468">
        <v>0</v>
      </c>
      <c r="H25" s="469">
        <v>0</v>
      </c>
      <c r="I25" s="469">
        <v>0</v>
      </c>
      <c r="J25" s="469">
        <v>0</v>
      </c>
      <c r="K25" s="495">
        <v>0</v>
      </c>
      <c r="L25" s="469">
        <v>0</v>
      </c>
      <c r="M25" s="470">
        <v>0</v>
      </c>
      <c r="N25" s="470">
        <v>0</v>
      </c>
      <c r="O25" s="470">
        <v>0</v>
      </c>
      <c r="P25" s="470">
        <v>0</v>
      </c>
      <c r="Q25" s="470">
        <v>0</v>
      </c>
      <c r="R25" s="469">
        <v>0</v>
      </c>
      <c r="S25" s="469">
        <v>0</v>
      </c>
      <c r="T25" s="469">
        <v>0</v>
      </c>
      <c r="U25" s="470">
        <v>0</v>
      </c>
      <c r="V25" s="470">
        <v>0</v>
      </c>
      <c r="W25" s="470">
        <v>0</v>
      </c>
      <c r="X25" s="470">
        <v>0</v>
      </c>
      <c r="Y25" s="470">
        <v>0</v>
      </c>
      <c r="Z25" s="470">
        <v>0</v>
      </c>
      <c r="AA25" s="470">
        <v>0</v>
      </c>
      <c r="AB25" s="470">
        <v>0</v>
      </c>
      <c r="AC25" s="470">
        <v>0</v>
      </c>
      <c r="AD25" s="470">
        <v>0</v>
      </c>
      <c r="AE25" s="469">
        <v>0</v>
      </c>
      <c r="AF25" s="472">
        <v>0</v>
      </c>
      <c r="AG25" s="471">
        <f t="shared" si="0"/>
        <v>0</v>
      </c>
      <c r="AH25" s="450"/>
      <c r="AI25" s="518"/>
    </row>
    <row r="26" spans="2:35" ht="17.25">
      <c r="B26" s="450"/>
      <c r="D26" s="488"/>
      <c r="E26" s="482" t="s">
        <v>461</v>
      </c>
      <c r="F26" s="474" t="s">
        <v>426</v>
      </c>
      <c r="G26" s="475">
        <v>0</v>
      </c>
      <c r="H26" s="476">
        <v>0</v>
      </c>
      <c r="I26" s="476">
        <v>0</v>
      </c>
      <c r="J26" s="476">
        <v>0</v>
      </c>
      <c r="K26" s="490">
        <v>0</v>
      </c>
      <c r="L26" s="476">
        <v>0</v>
      </c>
      <c r="M26" s="477">
        <v>0</v>
      </c>
      <c r="N26" s="477">
        <v>0</v>
      </c>
      <c r="O26" s="477">
        <v>0</v>
      </c>
      <c r="P26" s="477">
        <v>0</v>
      </c>
      <c r="Q26" s="477">
        <v>0</v>
      </c>
      <c r="R26" s="476">
        <v>0</v>
      </c>
      <c r="S26" s="476">
        <v>0</v>
      </c>
      <c r="T26" s="476">
        <v>0</v>
      </c>
      <c r="U26" s="477">
        <v>0</v>
      </c>
      <c r="V26" s="477">
        <v>0</v>
      </c>
      <c r="W26" s="477">
        <v>0</v>
      </c>
      <c r="X26" s="477">
        <v>0</v>
      </c>
      <c r="Y26" s="477">
        <v>0</v>
      </c>
      <c r="Z26" s="477">
        <v>0</v>
      </c>
      <c r="AA26" s="477">
        <v>0</v>
      </c>
      <c r="AB26" s="477">
        <v>0</v>
      </c>
      <c r="AC26" s="477">
        <v>0</v>
      </c>
      <c r="AD26" s="477">
        <v>0</v>
      </c>
      <c r="AE26" s="476">
        <v>0</v>
      </c>
      <c r="AF26" s="479">
        <v>0</v>
      </c>
      <c r="AG26" s="478">
        <f t="shared" si="0"/>
        <v>0</v>
      </c>
      <c r="AH26" s="450"/>
      <c r="AI26" s="518"/>
    </row>
    <row r="27" spans="2:35" ht="17.25">
      <c r="B27" s="450"/>
      <c r="D27" s="488"/>
      <c r="E27" s="480" t="s">
        <v>458</v>
      </c>
      <c r="F27" s="467" t="s">
        <v>425</v>
      </c>
      <c r="G27" s="468">
        <v>0</v>
      </c>
      <c r="H27" s="469">
        <v>0</v>
      </c>
      <c r="I27" s="469">
        <v>0</v>
      </c>
      <c r="J27" s="469">
        <v>0</v>
      </c>
      <c r="K27" s="495">
        <v>0</v>
      </c>
      <c r="L27" s="469">
        <v>0</v>
      </c>
      <c r="M27" s="470">
        <v>0</v>
      </c>
      <c r="N27" s="470">
        <v>0</v>
      </c>
      <c r="O27" s="470">
        <v>0</v>
      </c>
      <c r="P27" s="470">
        <v>0</v>
      </c>
      <c r="Q27" s="470">
        <v>0</v>
      </c>
      <c r="R27" s="469">
        <v>0</v>
      </c>
      <c r="S27" s="469">
        <v>0</v>
      </c>
      <c r="T27" s="469">
        <v>0</v>
      </c>
      <c r="U27" s="470">
        <v>0</v>
      </c>
      <c r="V27" s="470">
        <v>0</v>
      </c>
      <c r="W27" s="470">
        <v>0</v>
      </c>
      <c r="X27" s="470">
        <v>0</v>
      </c>
      <c r="Y27" s="470">
        <v>0</v>
      </c>
      <c r="Z27" s="470">
        <v>0</v>
      </c>
      <c r="AA27" s="470">
        <v>0</v>
      </c>
      <c r="AB27" s="470">
        <v>0</v>
      </c>
      <c r="AC27" s="470">
        <v>0</v>
      </c>
      <c r="AD27" s="470">
        <v>0</v>
      </c>
      <c r="AE27" s="469">
        <v>0</v>
      </c>
      <c r="AF27" s="472">
        <v>0</v>
      </c>
      <c r="AG27" s="471">
        <f t="shared" si="0"/>
        <v>0</v>
      </c>
      <c r="AH27" s="450"/>
      <c r="AI27" s="518"/>
    </row>
    <row r="28" spans="2:35" ht="17.25">
      <c r="B28" s="450"/>
      <c r="D28" s="488"/>
      <c r="E28" s="482" t="s">
        <v>462</v>
      </c>
      <c r="F28" s="474" t="s">
        <v>426</v>
      </c>
      <c r="G28" s="475">
        <v>0</v>
      </c>
      <c r="H28" s="476">
        <v>0</v>
      </c>
      <c r="I28" s="476">
        <v>0</v>
      </c>
      <c r="J28" s="476">
        <v>0</v>
      </c>
      <c r="K28" s="490">
        <v>0</v>
      </c>
      <c r="L28" s="476">
        <v>0</v>
      </c>
      <c r="M28" s="477">
        <v>0</v>
      </c>
      <c r="N28" s="477">
        <v>0</v>
      </c>
      <c r="O28" s="477">
        <v>0</v>
      </c>
      <c r="P28" s="477">
        <v>0</v>
      </c>
      <c r="Q28" s="477">
        <v>0</v>
      </c>
      <c r="R28" s="476">
        <v>0</v>
      </c>
      <c r="S28" s="476">
        <v>0</v>
      </c>
      <c r="T28" s="476">
        <v>0</v>
      </c>
      <c r="U28" s="477">
        <v>0</v>
      </c>
      <c r="V28" s="477">
        <v>0</v>
      </c>
      <c r="W28" s="477">
        <v>0</v>
      </c>
      <c r="X28" s="477">
        <v>0</v>
      </c>
      <c r="Y28" s="477">
        <v>0</v>
      </c>
      <c r="Z28" s="477">
        <v>0</v>
      </c>
      <c r="AA28" s="477">
        <v>0</v>
      </c>
      <c r="AB28" s="477">
        <v>0</v>
      </c>
      <c r="AC28" s="477">
        <v>0</v>
      </c>
      <c r="AD28" s="477">
        <v>0</v>
      </c>
      <c r="AE28" s="476">
        <v>0</v>
      </c>
      <c r="AF28" s="479">
        <v>0</v>
      </c>
      <c r="AG28" s="478">
        <f t="shared" si="0"/>
        <v>0</v>
      </c>
      <c r="AH28" s="450"/>
      <c r="AI28" s="518"/>
    </row>
    <row r="29" spans="2:35" ht="17.25">
      <c r="B29" s="450"/>
      <c r="D29" s="488"/>
      <c r="E29" s="480" t="s">
        <v>452</v>
      </c>
      <c r="F29" s="467" t="s">
        <v>425</v>
      </c>
      <c r="G29" s="468">
        <v>0</v>
      </c>
      <c r="H29" s="469">
        <v>0</v>
      </c>
      <c r="I29" s="469">
        <v>0</v>
      </c>
      <c r="J29" s="469">
        <v>0</v>
      </c>
      <c r="K29" s="495">
        <v>0</v>
      </c>
      <c r="L29" s="469">
        <v>0</v>
      </c>
      <c r="M29" s="470">
        <v>0</v>
      </c>
      <c r="N29" s="470">
        <v>0</v>
      </c>
      <c r="O29" s="470">
        <v>0</v>
      </c>
      <c r="P29" s="470">
        <v>0</v>
      </c>
      <c r="Q29" s="470">
        <v>0</v>
      </c>
      <c r="R29" s="469">
        <v>0</v>
      </c>
      <c r="S29" s="469">
        <v>0</v>
      </c>
      <c r="T29" s="469">
        <v>6196</v>
      </c>
      <c r="U29" s="470">
        <v>0</v>
      </c>
      <c r="V29" s="470">
        <v>0</v>
      </c>
      <c r="W29" s="470">
        <v>0</v>
      </c>
      <c r="X29" s="470">
        <v>0</v>
      </c>
      <c r="Y29" s="470">
        <v>0</v>
      </c>
      <c r="Z29" s="470">
        <v>0</v>
      </c>
      <c r="AA29" s="470">
        <v>0</v>
      </c>
      <c r="AB29" s="470">
        <v>0</v>
      </c>
      <c r="AC29" s="470">
        <v>0</v>
      </c>
      <c r="AD29" s="470">
        <v>0</v>
      </c>
      <c r="AE29" s="469">
        <v>0</v>
      </c>
      <c r="AF29" s="472">
        <v>0</v>
      </c>
      <c r="AG29" s="471">
        <f t="shared" si="0"/>
        <v>6196</v>
      </c>
      <c r="AH29" s="450"/>
      <c r="AI29" s="518"/>
    </row>
    <row r="30" spans="2:35" ht="17.25">
      <c r="B30" s="450"/>
      <c r="D30" s="488"/>
      <c r="E30" s="509" t="s">
        <v>463</v>
      </c>
      <c r="F30" s="474" t="s">
        <v>426</v>
      </c>
      <c r="G30" s="475">
        <v>0</v>
      </c>
      <c r="H30" s="476">
        <v>0</v>
      </c>
      <c r="I30" s="476">
        <v>0</v>
      </c>
      <c r="J30" s="476">
        <v>0</v>
      </c>
      <c r="K30" s="490">
        <v>0</v>
      </c>
      <c r="L30" s="476">
        <v>0</v>
      </c>
      <c r="M30" s="477">
        <v>0</v>
      </c>
      <c r="N30" s="477">
        <v>0</v>
      </c>
      <c r="O30" s="477">
        <v>0</v>
      </c>
      <c r="P30" s="477">
        <v>0</v>
      </c>
      <c r="Q30" s="477">
        <v>0</v>
      </c>
      <c r="R30" s="476">
        <v>0</v>
      </c>
      <c r="S30" s="476">
        <v>0</v>
      </c>
      <c r="T30" s="476">
        <v>6196</v>
      </c>
      <c r="U30" s="477">
        <v>0</v>
      </c>
      <c r="V30" s="477">
        <v>0</v>
      </c>
      <c r="W30" s="477">
        <v>0</v>
      </c>
      <c r="X30" s="477">
        <v>0</v>
      </c>
      <c r="Y30" s="477">
        <v>0</v>
      </c>
      <c r="Z30" s="477">
        <v>0</v>
      </c>
      <c r="AA30" s="477">
        <v>0</v>
      </c>
      <c r="AB30" s="477">
        <v>0</v>
      </c>
      <c r="AC30" s="477">
        <v>0</v>
      </c>
      <c r="AD30" s="477">
        <v>0</v>
      </c>
      <c r="AE30" s="476">
        <v>0</v>
      </c>
      <c r="AF30" s="479">
        <v>0</v>
      </c>
      <c r="AG30" s="478">
        <f t="shared" si="0"/>
        <v>6196</v>
      </c>
      <c r="AH30" s="450"/>
      <c r="AI30" s="518"/>
    </row>
    <row r="31" spans="2:35" ht="17.25">
      <c r="B31" s="450"/>
      <c r="D31" s="488"/>
      <c r="E31" s="480" t="s">
        <v>454</v>
      </c>
      <c r="F31" s="467" t="s">
        <v>425</v>
      </c>
      <c r="G31" s="468">
        <v>0</v>
      </c>
      <c r="H31" s="469">
        <v>0</v>
      </c>
      <c r="I31" s="469">
        <v>0</v>
      </c>
      <c r="J31" s="469">
        <v>0</v>
      </c>
      <c r="K31" s="495">
        <v>0</v>
      </c>
      <c r="L31" s="469">
        <v>0</v>
      </c>
      <c r="M31" s="470">
        <v>0</v>
      </c>
      <c r="N31" s="470">
        <v>0</v>
      </c>
      <c r="O31" s="470">
        <v>0</v>
      </c>
      <c r="P31" s="470">
        <v>0</v>
      </c>
      <c r="Q31" s="470">
        <v>0</v>
      </c>
      <c r="R31" s="469">
        <v>0</v>
      </c>
      <c r="S31" s="469">
        <v>0</v>
      </c>
      <c r="T31" s="469">
        <v>0</v>
      </c>
      <c r="U31" s="470">
        <v>0</v>
      </c>
      <c r="V31" s="470">
        <v>0</v>
      </c>
      <c r="W31" s="470">
        <v>0</v>
      </c>
      <c r="X31" s="470">
        <v>0</v>
      </c>
      <c r="Y31" s="470">
        <v>0</v>
      </c>
      <c r="Z31" s="470">
        <v>3836</v>
      </c>
      <c r="AA31" s="470">
        <v>7504</v>
      </c>
      <c r="AB31" s="470">
        <v>0</v>
      </c>
      <c r="AC31" s="470">
        <v>0</v>
      </c>
      <c r="AD31" s="470">
        <v>0</v>
      </c>
      <c r="AE31" s="469">
        <v>0</v>
      </c>
      <c r="AF31" s="472">
        <v>0</v>
      </c>
      <c r="AG31" s="471">
        <f t="shared" si="0"/>
        <v>11340</v>
      </c>
      <c r="AH31" s="450"/>
      <c r="AI31" s="518"/>
    </row>
    <row r="32" spans="2:35" ht="17.25">
      <c r="B32" s="450"/>
      <c r="D32" s="488"/>
      <c r="E32" s="509" t="s">
        <v>463</v>
      </c>
      <c r="F32" s="474" t="s">
        <v>426</v>
      </c>
      <c r="G32" s="475">
        <v>0</v>
      </c>
      <c r="H32" s="476">
        <v>0</v>
      </c>
      <c r="I32" s="476">
        <v>0</v>
      </c>
      <c r="J32" s="476">
        <v>0</v>
      </c>
      <c r="K32" s="490">
        <v>0</v>
      </c>
      <c r="L32" s="476">
        <v>0</v>
      </c>
      <c r="M32" s="477">
        <v>0</v>
      </c>
      <c r="N32" s="477">
        <v>0</v>
      </c>
      <c r="O32" s="477">
        <v>0</v>
      </c>
      <c r="P32" s="477">
        <v>0</v>
      </c>
      <c r="Q32" s="477">
        <v>0</v>
      </c>
      <c r="R32" s="476">
        <v>0</v>
      </c>
      <c r="S32" s="476">
        <v>0</v>
      </c>
      <c r="T32" s="476">
        <v>0</v>
      </c>
      <c r="U32" s="477">
        <v>0</v>
      </c>
      <c r="V32" s="477">
        <v>0</v>
      </c>
      <c r="W32" s="477">
        <v>0</v>
      </c>
      <c r="X32" s="477">
        <v>0</v>
      </c>
      <c r="Y32" s="477">
        <v>0</v>
      </c>
      <c r="Z32" s="477">
        <v>3836</v>
      </c>
      <c r="AA32" s="477">
        <v>7504</v>
      </c>
      <c r="AB32" s="477">
        <v>0</v>
      </c>
      <c r="AC32" s="477">
        <v>0</v>
      </c>
      <c r="AD32" s="477">
        <v>0</v>
      </c>
      <c r="AE32" s="476">
        <v>0</v>
      </c>
      <c r="AF32" s="479">
        <v>0</v>
      </c>
      <c r="AG32" s="478">
        <f t="shared" si="0"/>
        <v>11340</v>
      </c>
      <c r="AH32" s="450"/>
      <c r="AI32" s="518"/>
    </row>
    <row r="33" spans="2:35" ht="17.25">
      <c r="B33" s="450"/>
      <c r="D33" s="488"/>
      <c r="E33" s="480" t="s">
        <v>464</v>
      </c>
      <c r="F33" s="467" t="s">
        <v>425</v>
      </c>
      <c r="G33" s="468">
        <v>33301</v>
      </c>
      <c r="H33" s="469">
        <v>0</v>
      </c>
      <c r="I33" s="469">
        <v>0</v>
      </c>
      <c r="J33" s="469">
        <v>33215</v>
      </c>
      <c r="K33" s="495">
        <v>0</v>
      </c>
      <c r="L33" s="469">
        <v>14478</v>
      </c>
      <c r="M33" s="470">
        <v>3387</v>
      </c>
      <c r="N33" s="470">
        <v>0</v>
      </c>
      <c r="O33" s="470">
        <v>0</v>
      </c>
      <c r="P33" s="470">
        <v>0</v>
      </c>
      <c r="Q33" s="470">
        <v>0</v>
      </c>
      <c r="R33" s="469">
        <v>0</v>
      </c>
      <c r="S33" s="469">
        <v>3228</v>
      </c>
      <c r="T33" s="469">
        <v>35668</v>
      </c>
      <c r="U33" s="470">
        <v>0</v>
      </c>
      <c r="V33" s="470">
        <v>0</v>
      </c>
      <c r="W33" s="470">
        <v>0</v>
      </c>
      <c r="X33" s="470">
        <v>0</v>
      </c>
      <c r="Y33" s="470">
        <v>0</v>
      </c>
      <c r="Z33" s="470">
        <v>51812</v>
      </c>
      <c r="AA33" s="470">
        <v>31145</v>
      </c>
      <c r="AB33" s="470">
        <v>0</v>
      </c>
      <c r="AC33" s="470">
        <v>0</v>
      </c>
      <c r="AD33" s="470">
        <v>0</v>
      </c>
      <c r="AE33" s="469">
        <v>34877</v>
      </c>
      <c r="AF33" s="472">
        <v>0</v>
      </c>
      <c r="AG33" s="471">
        <f t="shared" si="0"/>
        <v>241111</v>
      </c>
      <c r="AH33" s="450"/>
      <c r="AI33" s="518"/>
    </row>
    <row r="34" spans="2:35" ht="17.25">
      <c r="B34" s="450"/>
      <c r="D34" s="488"/>
      <c r="E34" s="482" t="s">
        <v>465</v>
      </c>
      <c r="F34" s="474" t="s">
        <v>426</v>
      </c>
      <c r="G34" s="475">
        <v>33301</v>
      </c>
      <c r="H34" s="476">
        <v>0</v>
      </c>
      <c r="I34" s="476">
        <v>0</v>
      </c>
      <c r="J34" s="476">
        <v>33215</v>
      </c>
      <c r="K34" s="490">
        <v>0</v>
      </c>
      <c r="L34" s="476">
        <v>5243</v>
      </c>
      <c r="M34" s="477">
        <v>6775</v>
      </c>
      <c r="N34" s="477">
        <v>0</v>
      </c>
      <c r="O34" s="477">
        <v>0</v>
      </c>
      <c r="P34" s="477">
        <v>0</v>
      </c>
      <c r="Q34" s="477">
        <v>0</v>
      </c>
      <c r="R34" s="476">
        <v>0</v>
      </c>
      <c r="S34" s="476">
        <v>0</v>
      </c>
      <c r="T34" s="476">
        <v>35668</v>
      </c>
      <c r="U34" s="477">
        <v>0</v>
      </c>
      <c r="V34" s="477">
        <v>0</v>
      </c>
      <c r="W34" s="477">
        <v>0</v>
      </c>
      <c r="X34" s="477">
        <v>0</v>
      </c>
      <c r="Y34" s="477">
        <v>0</v>
      </c>
      <c r="Z34" s="477">
        <v>51810</v>
      </c>
      <c r="AA34" s="477">
        <v>24552</v>
      </c>
      <c r="AB34" s="477">
        <v>0</v>
      </c>
      <c r="AC34" s="477">
        <v>0</v>
      </c>
      <c r="AD34" s="477">
        <v>0</v>
      </c>
      <c r="AE34" s="476">
        <v>34877</v>
      </c>
      <c r="AF34" s="479">
        <v>0</v>
      </c>
      <c r="AG34" s="478">
        <f t="shared" si="0"/>
        <v>225441</v>
      </c>
      <c r="AH34" s="450"/>
      <c r="AI34" s="518"/>
    </row>
    <row r="35" spans="2:35" ht="17.25">
      <c r="B35" s="450"/>
      <c r="D35" s="488"/>
      <c r="E35" s="542" t="s">
        <v>523</v>
      </c>
      <c r="F35" s="531" t="s">
        <v>425</v>
      </c>
      <c r="G35" s="468">
        <v>0</v>
      </c>
      <c r="H35" s="469">
        <v>0</v>
      </c>
      <c r="I35" s="469">
        <v>0</v>
      </c>
      <c r="J35" s="469">
        <v>0</v>
      </c>
      <c r="K35" s="495">
        <v>0</v>
      </c>
      <c r="L35" s="469">
        <v>0</v>
      </c>
      <c r="M35" s="470">
        <v>0</v>
      </c>
      <c r="N35" s="470">
        <v>0</v>
      </c>
      <c r="O35" s="470">
        <v>0</v>
      </c>
      <c r="P35" s="470">
        <v>0</v>
      </c>
      <c r="Q35" s="470">
        <v>0</v>
      </c>
      <c r="R35" s="469">
        <v>0</v>
      </c>
      <c r="S35" s="469">
        <v>0</v>
      </c>
      <c r="T35" s="469">
        <v>0</v>
      </c>
      <c r="U35" s="470">
        <v>0</v>
      </c>
      <c r="V35" s="470">
        <v>0</v>
      </c>
      <c r="W35" s="470">
        <v>0</v>
      </c>
      <c r="X35" s="470">
        <v>0</v>
      </c>
      <c r="Y35" s="470">
        <v>0</v>
      </c>
      <c r="Z35" s="470">
        <v>0</v>
      </c>
      <c r="AA35" s="470">
        <v>0</v>
      </c>
      <c r="AB35" s="470">
        <v>0</v>
      </c>
      <c r="AC35" s="470">
        <v>0</v>
      </c>
      <c r="AD35" s="470">
        <v>0</v>
      </c>
      <c r="AE35" s="469">
        <v>0</v>
      </c>
      <c r="AF35" s="472">
        <v>0</v>
      </c>
      <c r="AG35" s="471">
        <f t="shared" si="0"/>
        <v>0</v>
      </c>
      <c r="AH35" s="450"/>
      <c r="AI35" s="518"/>
    </row>
    <row r="36" spans="2:35" ht="17.25">
      <c r="B36" s="450"/>
      <c r="D36" s="488"/>
      <c r="E36" s="543" t="s">
        <v>524</v>
      </c>
      <c r="F36" s="532" t="s">
        <v>426</v>
      </c>
      <c r="G36" s="475">
        <v>0</v>
      </c>
      <c r="H36" s="476">
        <v>0</v>
      </c>
      <c r="I36" s="476">
        <v>0</v>
      </c>
      <c r="J36" s="476">
        <v>0</v>
      </c>
      <c r="K36" s="490">
        <v>0</v>
      </c>
      <c r="L36" s="476">
        <v>0</v>
      </c>
      <c r="M36" s="477">
        <v>0</v>
      </c>
      <c r="N36" s="477">
        <v>0</v>
      </c>
      <c r="O36" s="477">
        <v>0</v>
      </c>
      <c r="P36" s="477">
        <v>0</v>
      </c>
      <c r="Q36" s="477">
        <v>0</v>
      </c>
      <c r="R36" s="476">
        <v>0</v>
      </c>
      <c r="S36" s="476">
        <v>0</v>
      </c>
      <c r="T36" s="476">
        <v>0</v>
      </c>
      <c r="U36" s="477">
        <v>0</v>
      </c>
      <c r="V36" s="477">
        <v>0</v>
      </c>
      <c r="W36" s="477">
        <v>0</v>
      </c>
      <c r="X36" s="477">
        <v>0</v>
      </c>
      <c r="Y36" s="477">
        <v>0</v>
      </c>
      <c r="Z36" s="477">
        <v>0</v>
      </c>
      <c r="AA36" s="477">
        <v>0</v>
      </c>
      <c r="AB36" s="477">
        <v>0</v>
      </c>
      <c r="AC36" s="477">
        <v>0</v>
      </c>
      <c r="AD36" s="477">
        <v>0</v>
      </c>
      <c r="AE36" s="476">
        <v>0</v>
      </c>
      <c r="AF36" s="479">
        <v>0</v>
      </c>
      <c r="AG36" s="478">
        <f t="shared" si="0"/>
        <v>0</v>
      </c>
      <c r="AH36" s="450"/>
      <c r="AI36" s="518"/>
    </row>
    <row r="37" spans="2:35" ht="17.25">
      <c r="B37" s="450"/>
      <c r="D37" s="488"/>
      <c r="E37" s="542" t="s">
        <v>523</v>
      </c>
      <c r="F37" s="531" t="s">
        <v>425</v>
      </c>
      <c r="G37" s="468">
        <v>0</v>
      </c>
      <c r="H37" s="469">
        <v>0</v>
      </c>
      <c r="I37" s="469">
        <v>0</v>
      </c>
      <c r="J37" s="469">
        <v>0</v>
      </c>
      <c r="K37" s="495">
        <v>0</v>
      </c>
      <c r="L37" s="469">
        <v>0</v>
      </c>
      <c r="M37" s="470">
        <v>0</v>
      </c>
      <c r="N37" s="470">
        <v>19420</v>
      </c>
      <c r="O37" s="470">
        <v>0</v>
      </c>
      <c r="P37" s="470">
        <v>34381</v>
      </c>
      <c r="Q37" s="470">
        <v>7323</v>
      </c>
      <c r="R37" s="469">
        <v>105357</v>
      </c>
      <c r="S37" s="469">
        <v>0</v>
      </c>
      <c r="T37" s="469">
        <v>0</v>
      </c>
      <c r="U37" s="470">
        <v>0</v>
      </c>
      <c r="V37" s="470">
        <v>0</v>
      </c>
      <c r="W37" s="470">
        <v>0</v>
      </c>
      <c r="X37" s="470">
        <v>0</v>
      </c>
      <c r="Y37" s="470">
        <v>0</v>
      </c>
      <c r="Z37" s="470">
        <v>0</v>
      </c>
      <c r="AA37" s="470">
        <v>0</v>
      </c>
      <c r="AB37" s="470">
        <v>0</v>
      </c>
      <c r="AC37" s="470">
        <v>0</v>
      </c>
      <c r="AD37" s="470">
        <v>6573</v>
      </c>
      <c r="AE37" s="469">
        <v>8521</v>
      </c>
      <c r="AF37" s="472">
        <v>0</v>
      </c>
      <c r="AG37" s="471">
        <f t="shared" si="0"/>
        <v>181575</v>
      </c>
      <c r="AH37" s="450"/>
      <c r="AI37" s="518"/>
    </row>
    <row r="38" spans="2:35" ht="17.25">
      <c r="B38" s="450"/>
      <c r="D38" s="488"/>
      <c r="E38" s="543" t="s">
        <v>539</v>
      </c>
      <c r="F38" s="532" t="s">
        <v>426</v>
      </c>
      <c r="G38" s="475">
        <v>0</v>
      </c>
      <c r="H38" s="476">
        <v>0</v>
      </c>
      <c r="I38" s="476">
        <v>0</v>
      </c>
      <c r="J38" s="476">
        <v>0</v>
      </c>
      <c r="K38" s="490">
        <v>0</v>
      </c>
      <c r="L38" s="476">
        <v>0</v>
      </c>
      <c r="M38" s="477">
        <v>0</v>
      </c>
      <c r="N38" s="477">
        <v>19420</v>
      </c>
      <c r="O38" s="477">
        <v>0</v>
      </c>
      <c r="P38" s="477">
        <v>24810</v>
      </c>
      <c r="Q38" s="477">
        <v>14646</v>
      </c>
      <c r="R38" s="476">
        <v>105357</v>
      </c>
      <c r="S38" s="476">
        <v>0</v>
      </c>
      <c r="T38" s="476">
        <v>0</v>
      </c>
      <c r="U38" s="477">
        <v>0</v>
      </c>
      <c r="V38" s="477">
        <v>0</v>
      </c>
      <c r="W38" s="477">
        <v>0</v>
      </c>
      <c r="X38" s="477">
        <v>0</v>
      </c>
      <c r="Y38" s="477">
        <v>0</v>
      </c>
      <c r="Z38" s="477">
        <v>0</v>
      </c>
      <c r="AA38" s="477">
        <v>0</v>
      </c>
      <c r="AB38" s="477">
        <v>0</v>
      </c>
      <c r="AC38" s="477">
        <v>0</v>
      </c>
      <c r="AD38" s="477">
        <v>6573</v>
      </c>
      <c r="AE38" s="476">
        <v>8521</v>
      </c>
      <c r="AF38" s="479">
        <v>0</v>
      </c>
      <c r="AG38" s="478">
        <f t="shared" si="0"/>
        <v>179327</v>
      </c>
      <c r="AH38" s="450"/>
      <c r="AI38" s="518"/>
    </row>
    <row r="39" spans="2:35" ht="17.25">
      <c r="B39" s="450"/>
      <c r="D39" s="488"/>
      <c r="E39" s="520" t="s">
        <v>473</v>
      </c>
      <c r="F39" s="531" t="s">
        <v>425</v>
      </c>
      <c r="G39" s="468">
        <v>0</v>
      </c>
      <c r="H39" s="469">
        <v>0</v>
      </c>
      <c r="I39" s="469">
        <v>0</v>
      </c>
      <c r="J39" s="469">
        <v>0</v>
      </c>
      <c r="K39" s="495">
        <v>0</v>
      </c>
      <c r="L39" s="469">
        <v>0</v>
      </c>
      <c r="M39" s="470">
        <v>0</v>
      </c>
      <c r="N39" s="470">
        <v>0</v>
      </c>
      <c r="O39" s="470">
        <v>0</v>
      </c>
      <c r="P39" s="470">
        <v>0</v>
      </c>
      <c r="Q39" s="470">
        <v>0</v>
      </c>
      <c r="R39" s="469">
        <v>0</v>
      </c>
      <c r="S39" s="469">
        <v>0</v>
      </c>
      <c r="T39" s="469">
        <v>0</v>
      </c>
      <c r="U39" s="470">
        <v>0</v>
      </c>
      <c r="V39" s="470">
        <v>0</v>
      </c>
      <c r="W39" s="470">
        <v>0</v>
      </c>
      <c r="X39" s="470">
        <v>0</v>
      </c>
      <c r="Y39" s="470">
        <v>0</v>
      </c>
      <c r="Z39" s="470">
        <v>0</v>
      </c>
      <c r="AA39" s="470">
        <v>0</v>
      </c>
      <c r="AB39" s="470">
        <v>0</v>
      </c>
      <c r="AC39" s="470">
        <v>0</v>
      </c>
      <c r="AD39" s="470">
        <v>0</v>
      </c>
      <c r="AE39" s="469">
        <v>0</v>
      </c>
      <c r="AF39" s="472">
        <v>0</v>
      </c>
      <c r="AG39" s="471">
        <f t="shared" si="0"/>
        <v>0</v>
      </c>
      <c r="AH39" s="450"/>
      <c r="AI39" s="518"/>
    </row>
    <row r="40" spans="2:35" ht="17.25">
      <c r="B40" s="450"/>
      <c r="D40" s="488"/>
      <c r="E40" s="521" t="s">
        <v>474</v>
      </c>
      <c r="F40" s="532" t="s">
        <v>426</v>
      </c>
      <c r="G40" s="475">
        <v>0</v>
      </c>
      <c r="H40" s="476">
        <v>0</v>
      </c>
      <c r="I40" s="476">
        <v>0</v>
      </c>
      <c r="J40" s="476">
        <v>0</v>
      </c>
      <c r="K40" s="490">
        <v>0</v>
      </c>
      <c r="L40" s="476">
        <v>0</v>
      </c>
      <c r="M40" s="477">
        <v>0</v>
      </c>
      <c r="N40" s="477">
        <v>0</v>
      </c>
      <c r="O40" s="477">
        <v>0</v>
      </c>
      <c r="P40" s="477">
        <v>0</v>
      </c>
      <c r="Q40" s="477">
        <v>0</v>
      </c>
      <c r="R40" s="476">
        <v>0</v>
      </c>
      <c r="S40" s="476">
        <v>0</v>
      </c>
      <c r="T40" s="476">
        <v>0</v>
      </c>
      <c r="U40" s="477">
        <v>0</v>
      </c>
      <c r="V40" s="477">
        <v>0</v>
      </c>
      <c r="W40" s="477">
        <v>0</v>
      </c>
      <c r="X40" s="477">
        <v>0</v>
      </c>
      <c r="Y40" s="477">
        <v>0</v>
      </c>
      <c r="Z40" s="477">
        <v>0</v>
      </c>
      <c r="AA40" s="477">
        <v>0</v>
      </c>
      <c r="AB40" s="477">
        <v>0</v>
      </c>
      <c r="AC40" s="477">
        <v>0</v>
      </c>
      <c r="AD40" s="477">
        <v>0</v>
      </c>
      <c r="AE40" s="476">
        <v>0</v>
      </c>
      <c r="AF40" s="479">
        <v>0</v>
      </c>
      <c r="AG40" s="478">
        <f t="shared" si="0"/>
        <v>0</v>
      </c>
      <c r="AH40" s="450"/>
      <c r="AI40" s="518"/>
    </row>
    <row r="41" spans="2:35" ht="17.25">
      <c r="B41" s="450"/>
      <c r="D41" s="488"/>
      <c r="E41" s="510" t="s">
        <v>535</v>
      </c>
      <c r="F41" s="467" t="s">
        <v>425</v>
      </c>
      <c r="G41" s="468">
        <v>0</v>
      </c>
      <c r="H41" s="469">
        <v>0</v>
      </c>
      <c r="I41" s="469">
        <v>0</v>
      </c>
      <c r="J41" s="469">
        <v>0</v>
      </c>
      <c r="K41" s="495">
        <v>0</v>
      </c>
      <c r="L41" s="469">
        <v>0</v>
      </c>
      <c r="M41" s="470">
        <v>0</v>
      </c>
      <c r="N41" s="470">
        <v>0</v>
      </c>
      <c r="O41" s="470">
        <v>0</v>
      </c>
      <c r="P41" s="470">
        <v>0</v>
      </c>
      <c r="Q41" s="470">
        <v>0</v>
      </c>
      <c r="R41" s="469">
        <v>0</v>
      </c>
      <c r="S41" s="469">
        <v>0</v>
      </c>
      <c r="T41" s="469">
        <v>0</v>
      </c>
      <c r="U41" s="470">
        <v>0</v>
      </c>
      <c r="V41" s="470">
        <v>0</v>
      </c>
      <c r="W41" s="470">
        <v>0</v>
      </c>
      <c r="X41" s="470">
        <v>0</v>
      </c>
      <c r="Y41" s="470">
        <v>0</v>
      </c>
      <c r="Z41" s="470">
        <v>0</v>
      </c>
      <c r="AA41" s="470">
        <v>0</v>
      </c>
      <c r="AB41" s="470">
        <v>0</v>
      </c>
      <c r="AC41" s="470">
        <v>0</v>
      </c>
      <c r="AD41" s="470">
        <v>0</v>
      </c>
      <c r="AE41" s="469">
        <v>0</v>
      </c>
      <c r="AF41" s="472">
        <v>0</v>
      </c>
      <c r="AG41" s="471">
        <f t="shared" si="0"/>
        <v>0</v>
      </c>
      <c r="AH41" s="450"/>
      <c r="AI41" s="518"/>
    </row>
    <row r="42" spans="2:35" ht="17.25">
      <c r="B42" s="450"/>
      <c r="D42" s="488"/>
      <c r="E42" s="508" t="s">
        <v>540</v>
      </c>
      <c r="F42" s="474" t="s">
        <v>426</v>
      </c>
      <c r="G42" s="475">
        <v>0</v>
      </c>
      <c r="H42" s="476">
        <v>0</v>
      </c>
      <c r="I42" s="476">
        <v>0</v>
      </c>
      <c r="J42" s="476">
        <v>0</v>
      </c>
      <c r="K42" s="490">
        <v>0</v>
      </c>
      <c r="L42" s="476">
        <v>0</v>
      </c>
      <c r="M42" s="477">
        <v>0</v>
      </c>
      <c r="N42" s="477">
        <v>0</v>
      </c>
      <c r="O42" s="477">
        <v>0</v>
      </c>
      <c r="P42" s="477">
        <v>0</v>
      </c>
      <c r="Q42" s="477">
        <v>0</v>
      </c>
      <c r="R42" s="476">
        <v>0</v>
      </c>
      <c r="S42" s="476">
        <v>0</v>
      </c>
      <c r="T42" s="476">
        <v>0</v>
      </c>
      <c r="U42" s="477">
        <v>0</v>
      </c>
      <c r="V42" s="477">
        <v>0</v>
      </c>
      <c r="W42" s="477">
        <v>0</v>
      </c>
      <c r="X42" s="477">
        <v>0</v>
      </c>
      <c r="Y42" s="477">
        <v>0</v>
      </c>
      <c r="Z42" s="477">
        <v>0</v>
      </c>
      <c r="AA42" s="477">
        <v>0</v>
      </c>
      <c r="AB42" s="477">
        <v>0</v>
      </c>
      <c r="AC42" s="477">
        <v>0</v>
      </c>
      <c r="AD42" s="477">
        <v>0</v>
      </c>
      <c r="AE42" s="476">
        <v>0</v>
      </c>
      <c r="AF42" s="479">
        <v>0</v>
      </c>
      <c r="AG42" s="478">
        <f t="shared" si="0"/>
        <v>0</v>
      </c>
      <c r="AH42" s="450"/>
      <c r="AI42" s="518"/>
    </row>
    <row r="43" spans="2:35" ht="17.25">
      <c r="B43" s="450"/>
      <c r="C43" s="473"/>
      <c r="D43" s="489"/>
      <c r="E43" s="482" t="s">
        <v>439</v>
      </c>
      <c r="F43" s="474" t="s">
        <v>426</v>
      </c>
      <c r="G43" s="475">
        <v>0</v>
      </c>
      <c r="H43" s="476">
        <v>3322</v>
      </c>
      <c r="I43" s="476">
        <v>1377</v>
      </c>
      <c r="J43" s="476">
        <v>0</v>
      </c>
      <c r="K43" s="490">
        <v>0</v>
      </c>
      <c r="L43" s="476">
        <v>0</v>
      </c>
      <c r="M43" s="477">
        <v>0</v>
      </c>
      <c r="N43" s="477">
        <v>0</v>
      </c>
      <c r="O43" s="477">
        <v>0</v>
      </c>
      <c r="P43" s="477">
        <v>3844</v>
      </c>
      <c r="Q43" s="477">
        <v>110660</v>
      </c>
      <c r="R43" s="476">
        <v>7020</v>
      </c>
      <c r="S43" s="476">
        <v>0</v>
      </c>
      <c r="T43" s="476">
        <v>0</v>
      </c>
      <c r="U43" s="477">
        <v>0</v>
      </c>
      <c r="V43" s="477">
        <v>0</v>
      </c>
      <c r="W43" s="477">
        <v>0</v>
      </c>
      <c r="X43" s="477">
        <v>0</v>
      </c>
      <c r="Y43" s="477">
        <v>92200</v>
      </c>
      <c r="Z43" s="477">
        <v>0</v>
      </c>
      <c r="AA43" s="477">
        <v>7320</v>
      </c>
      <c r="AB43" s="477">
        <v>0</v>
      </c>
      <c r="AC43" s="477">
        <v>0</v>
      </c>
      <c r="AD43" s="477">
        <v>0</v>
      </c>
      <c r="AE43" s="476">
        <v>0</v>
      </c>
      <c r="AF43" s="479">
        <v>0</v>
      </c>
      <c r="AG43" s="478">
        <f t="shared" si="0"/>
        <v>225743</v>
      </c>
      <c r="AH43" s="450"/>
      <c r="AI43" s="518"/>
    </row>
    <row r="44" spans="2:35" ht="17.25">
      <c r="B44" s="450"/>
      <c r="D44" s="480" t="s">
        <v>466</v>
      </c>
      <c r="F44" s="467" t="s">
        <v>425</v>
      </c>
      <c r="G44" s="468">
        <v>4972</v>
      </c>
      <c r="H44" s="469">
        <v>13406</v>
      </c>
      <c r="I44" s="469">
        <v>5624</v>
      </c>
      <c r="J44" s="469">
        <v>11723</v>
      </c>
      <c r="K44" s="495">
        <v>13076</v>
      </c>
      <c r="L44" s="469">
        <v>13488</v>
      </c>
      <c r="M44" s="470">
        <v>900</v>
      </c>
      <c r="N44" s="470">
        <v>1239</v>
      </c>
      <c r="O44" s="470">
        <v>14366</v>
      </c>
      <c r="P44" s="470">
        <v>1224</v>
      </c>
      <c r="Q44" s="470">
        <v>2697</v>
      </c>
      <c r="R44" s="469">
        <v>0</v>
      </c>
      <c r="S44" s="469">
        <v>2650</v>
      </c>
      <c r="T44" s="469">
        <v>4993</v>
      </c>
      <c r="U44" s="470">
        <v>0</v>
      </c>
      <c r="V44" s="470">
        <v>0</v>
      </c>
      <c r="W44" s="470">
        <v>6911</v>
      </c>
      <c r="X44" s="470">
        <v>0</v>
      </c>
      <c r="Y44" s="470">
        <v>0</v>
      </c>
      <c r="Z44" s="470">
        <v>0</v>
      </c>
      <c r="AA44" s="470">
        <v>0</v>
      </c>
      <c r="AB44" s="470">
        <v>294</v>
      </c>
      <c r="AC44" s="470">
        <v>0</v>
      </c>
      <c r="AD44" s="470">
        <v>4000</v>
      </c>
      <c r="AE44" s="469">
        <v>0</v>
      </c>
      <c r="AF44" s="472">
        <v>0</v>
      </c>
      <c r="AG44" s="471">
        <f t="shared" si="0"/>
        <v>101563</v>
      </c>
      <c r="AH44" s="450"/>
      <c r="AI44" s="518"/>
    </row>
    <row r="45" spans="2:35" ht="17.25">
      <c r="B45" s="450"/>
      <c r="E45" s="473"/>
      <c r="F45" s="474" t="s">
        <v>426</v>
      </c>
      <c r="G45" s="475">
        <v>4972</v>
      </c>
      <c r="H45" s="476">
        <v>13406</v>
      </c>
      <c r="I45" s="476">
        <v>5624</v>
      </c>
      <c r="J45" s="476">
        <v>11723</v>
      </c>
      <c r="K45" s="490">
        <v>13076</v>
      </c>
      <c r="L45" s="476">
        <v>13488</v>
      </c>
      <c r="M45" s="477">
        <v>900</v>
      </c>
      <c r="N45" s="477">
        <v>1239</v>
      </c>
      <c r="O45" s="477">
        <v>14366</v>
      </c>
      <c r="P45" s="477">
        <v>1224</v>
      </c>
      <c r="Q45" s="477">
        <v>2697</v>
      </c>
      <c r="R45" s="476">
        <v>0</v>
      </c>
      <c r="S45" s="476">
        <v>2650</v>
      </c>
      <c r="T45" s="476">
        <v>57926</v>
      </c>
      <c r="U45" s="477">
        <v>0</v>
      </c>
      <c r="V45" s="477">
        <v>0</v>
      </c>
      <c r="W45" s="477">
        <v>6911</v>
      </c>
      <c r="X45" s="477">
        <v>0</v>
      </c>
      <c r="Y45" s="477">
        <v>0</v>
      </c>
      <c r="Z45" s="477">
        <v>0</v>
      </c>
      <c r="AA45" s="477">
        <v>0</v>
      </c>
      <c r="AB45" s="477">
        <v>294</v>
      </c>
      <c r="AC45" s="477">
        <v>0</v>
      </c>
      <c r="AD45" s="477">
        <v>4000</v>
      </c>
      <c r="AE45" s="476">
        <v>0</v>
      </c>
      <c r="AF45" s="479">
        <v>0</v>
      </c>
      <c r="AG45" s="478">
        <f t="shared" si="0"/>
        <v>154496</v>
      </c>
      <c r="AH45" s="450"/>
      <c r="AI45" s="518"/>
    </row>
    <row r="46" spans="2:35" ht="17.25">
      <c r="B46" s="450"/>
      <c r="E46" s="480" t="s">
        <v>467</v>
      </c>
      <c r="F46" s="467" t="s">
        <v>425</v>
      </c>
      <c r="G46" s="468">
        <v>4972</v>
      </c>
      <c r="H46" s="469">
        <v>13406</v>
      </c>
      <c r="I46" s="469">
        <v>5624</v>
      </c>
      <c r="J46" s="469">
        <v>11723</v>
      </c>
      <c r="K46" s="495">
        <v>13076</v>
      </c>
      <c r="L46" s="469">
        <v>13488</v>
      </c>
      <c r="M46" s="470">
        <v>900</v>
      </c>
      <c r="N46" s="470">
        <v>1239</v>
      </c>
      <c r="O46" s="470">
        <v>14366</v>
      </c>
      <c r="P46" s="470">
        <v>1224</v>
      </c>
      <c r="Q46" s="470">
        <v>2697</v>
      </c>
      <c r="R46" s="469">
        <v>0</v>
      </c>
      <c r="S46" s="469">
        <v>2650</v>
      </c>
      <c r="T46" s="469">
        <v>4993</v>
      </c>
      <c r="U46" s="470">
        <v>0</v>
      </c>
      <c r="V46" s="470">
        <v>0</v>
      </c>
      <c r="W46" s="470">
        <v>6911</v>
      </c>
      <c r="X46" s="470">
        <v>0</v>
      </c>
      <c r="Y46" s="470">
        <v>0</v>
      </c>
      <c r="Z46" s="470">
        <v>0</v>
      </c>
      <c r="AA46" s="470">
        <v>0</v>
      </c>
      <c r="AB46" s="470">
        <v>294</v>
      </c>
      <c r="AC46" s="470">
        <v>0</v>
      </c>
      <c r="AD46" s="470">
        <v>4000</v>
      </c>
      <c r="AE46" s="469">
        <v>0</v>
      </c>
      <c r="AF46" s="472">
        <v>0</v>
      </c>
      <c r="AG46" s="471">
        <f t="shared" si="0"/>
        <v>101563</v>
      </c>
      <c r="AH46" s="450"/>
      <c r="AI46" s="518"/>
    </row>
    <row r="47" spans="2:35" ht="17.25">
      <c r="B47" s="450"/>
      <c r="E47" s="473"/>
      <c r="F47" s="474" t="s">
        <v>426</v>
      </c>
      <c r="G47" s="475">
        <v>4972</v>
      </c>
      <c r="H47" s="476">
        <v>13406</v>
      </c>
      <c r="I47" s="476">
        <v>5624</v>
      </c>
      <c r="J47" s="476">
        <v>11723</v>
      </c>
      <c r="K47" s="490">
        <v>13076</v>
      </c>
      <c r="L47" s="476">
        <v>13488</v>
      </c>
      <c r="M47" s="477">
        <v>900</v>
      </c>
      <c r="N47" s="477">
        <v>1239</v>
      </c>
      <c r="O47" s="477">
        <v>14366</v>
      </c>
      <c r="P47" s="477">
        <v>1224</v>
      </c>
      <c r="Q47" s="477">
        <v>2697</v>
      </c>
      <c r="R47" s="476">
        <v>0</v>
      </c>
      <c r="S47" s="476">
        <v>2650</v>
      </c>
      <c r="T47" s="476">
        <v>4993</v>
      </c>
      <c r="U47" s="477">
        <v>0</v>
      </c>
      <c r="V47" s="477">
        <v>0</v>
      </c>
      <c r="W47" s="477">
        <v>6911</v>
      </c>
      <c r="X47" s="477">
        <v>0</v>
      </c>
      <c r="Y47" s="477">
        <v>0</v>
      </c>
      <c r="Z47" s="477">
        <v>0</v>
      </c>
      <c r="AA47" s="477">
        <v>0</v>
      </c>
      <c r="AB47" s="477">
        <v>294</v>
      </c>
      <c r="AC47" s="477">
        <v>0</v>
      </c>
      <c r="AD47" s="477">
        <v>4000</v>
      </c>
      <c r="AE47" s="476">
        <v>0</v>
      </c>
      <c r="AF47" s="479">
        <v>0</v>
      </c>
      <c r="AG47" s="478">
        <f t="shared" si="0"/>
        <v>101563</v>
      </c>
      <c r="AH47" s="450"/>
      <c r="AI47" s="518"/>
    </row>
    <row r="48" spans="2:35" ht="17.25">
      <c r="B48" s="450"/>
      <c r="E48" s="480" t="s">
        <v>468</v>
      </c>
      <c r="F48" s="467" t="s">
        <v>425</v>
      </c>
      <c r="G48" s="468">
        <v>0</v>
      </c>
      <c r="H48" s="469">
        <v>0</v>
      </c>
      <c r="I48" s="469">
        <v>0</v>
      </c>
      <c r="J48" s="469">
        <v>0</v>
      </c>
      <c r="K48" s="495">
        <v>0</v>
      </c>
      <c r="L48" s="469">
        <v>0</v>
      </c>
      <c r="M48" s="470">
        <v>0</v>
      </c>
      <c r="N48" s="470">
        <v>0</v>
      </c>
      <c r="O48" s="470">
        <v>0</v>
      </c>
      <c r="P48" s="470">
        <v>0</v>
      </c>
      <c r="Q48" s="470">
        <v>0</v>
      </c>
      <c r="R48" s="469">
        <v>0</v>
      </c>
      <c r="S48" s="469">
        <v>0</v>
      </c>
      <c r="T48" s="469">
        <v>0</v>
      </c>
      <c r="U48" s="470">
        <v>0</v>
      </c>
      <c r="V48" s="470">
        <v>0</v>
      </c>
      <c r="W48" s="470">
        <v>0</v>
      </c>
      <c r="X48" s="470">
        <v>0</v>
      </c>
      <c r="Y48" s="470">
        <v>0</v>
      </c>
      <c r="Z48" s="470">
        <v>0</v>
      </c>
      <c r="AA48" s="470">
        <v>0</v>
      </c>
      <c r="AB48" s="470">
        <v>0</v>
      </c>
      <c r="AC48" s="470">
        <v>0</v>
      </c>
      <c r="AD48" s="470">
        <v>0</v>
      </c>
      <c r="AE48" s="469">
        <v>0</v>
      </c>
      <c r="AF48" s="472">
        <v>0</v>
      </c>
      <c r="AG48" s="471">
        <f t="shared" si="0"/>
        <v>0</v>
      </c>
      <c r="AH48" s="450"/>
      <c r="AI48" s="518"/>
    </row>
    <row r="49" spans="2:35" ht="17.25">
      <c r="B49" s="450"/>
      <c r="E49" s="473"/>
      <c r="F49" s="474" t="s">
        <v>426</v>
      </c>
      <c r="G49" s="475">
        <v>0</v>
      </c>
      <c r="H49" s="476">
        <v>0</v>
      </c>
      <c r="I49" s="476">
        <v>0</v>
      </c>
      <c r="J49" s="476">
        <v>0</v>
      </c>
      <c r="K49" s="490">
        <v>0</v>
      </c>
      <c r="L49" s="476">
        <v>0</v>
      </c>
      <c r="M49" s="477">
        <v>0</v>
      </c>
      <c r="N49" s="477">
        <v>0</v>
      </c>
      <c r="O49" s="477">
        <v>0</v>
      </c>
      <c r="P49" s="477">
        <v>0</v>
      </c>
      <c r="Q49" s="477">
        <v>0</v>
      </c>
      <c r="R49" s="476">
        <v>0</v>
      </c>
      <c r="S49" s="476">
        <v>0</v>
      </c>
      <c r="T49" s="476">
        <v>0</v>
      </c>
      <c r="U49" s="477">
        <v>0</v>
      </c>
      <c r="V49" s="477">
        <v>0</v>
      </c>
      <c r="W49" s="477">
        <v>0</v>
      </c>
      <c r="X49" s="477">
        <v>0</v>
      </c>
      <c r="Y49" s="477">
        <v>0</v>
      </c>
      <c r="Z49" s="477">
        <v>0</v>
      </c>
      <c r="AA49" s="477">
        <v>0</v>
      </c>
      <c r="AB49" s="477">
        <v>0</v>
      </c>
      <c r="AC49" s="477">
        <v>0</v>
      </c>
      <c r="AD49" s="477">
        <v>0</v>
      </c>
      <c r="AE49" s="476">
        <v>0</v>
      </c>
      <c r="AF49" s="479">
        <v>0</v>
      </c>
      <c r="AG49" s="478">
        <f t="shared" si="0"/>
        <v>0</v>
      </c>
      <c r="AH49" s="450"/>
      <c r="AI49" s="518"/>
    </row>
    <row r="50" spans="2:35" ht="17.25">
      <c r="B50" s="450"/>
      <c r="C50" s="473"/>
      <c r="D50" s="473"/>
      <c r="E50" s="473" t="s">
        <v>429</v>
      </c>
      <c r="F50" s="474" t="s">
        <v>426</v>
      </c>
      <c r="G50" s="475">
        <v>0</v>
      </c>
      <c r="H50" s="476">
        <v>0</v>
      </c>
      <c r="I50" s="476">
        <v>0</v>
      </c>
      <c r="J50" s="476">
        <v>0</v>
      </c>
      <c r="K50" s="490">
        <v>0</v>
      </c>
      <c r="L50" s="476">
        <v>0</v>
      </c>
      <c r="M50" s="477">
        <v>0</v>
      </c>
      <c r="N50" s="477">
        <v>0</v>
      </c>
      <c r="O50" s="477">
        <v>0</v>
      </c>
      <c r="P50" s="477">
        <v>0</v>
      </c>
      <c r="Q50" s="477">
        <v>0</v>
      </c>
      <c r="R50" s="476">
        <v>0</v>
      </c>
      <c r="S50" s="476">
        <v>0</v>
      </c>
      <c r="T50" s="476">
        <v>52933</v>
      </c>
      <c r="U50" s="477">
        <v>0</v>
      </c>
      <c r="V50" s="477">
        <v>0</v>
      </c>
      <c r="W50" s="477">
        <v>0</v>
      </c>
      <c r="X50" s="477">
        <v>0</v>
      </c>
      <c r="Y50" s="477">
        <v>0</v>
      </c>
      <c r="Z50" s="477">
        <v>0</v>
      </c>
      <c r="AA50" s="477">
        <v>0</v>
      </c>
      <c r="AB50" s="477">
        <v>0</v>
      </c>
      <c r="AC50" s="477">
        <v>0</v>
      </c>
      <c r="AD50" s="477">
        <v>0</v>
      </c>
      <c r="AE50" s="476">
        <v>0</v>
      </c>
      <c r="AF50" s="479">
        <v>0</v>
      </c>
      <c r="AG50" s="478">
        <f t="shared" si="0"/>
        <v>52933</v>
      </c>
      <c r="AH50" s="450"/>
      <c r="AI50" s="518"/>
    </row>
    <row r="51" spans="2:35" ht="17.25">
      <c r="B51" s="478"/>
      <c r="C51" s="473"/>
      <c r="D51" s="482" t="s">
        <v>469</v>
      </c>
      <c r="E51" s="473"/>
      <c r="F51" s="474" t="s">
        <v>426</v>
      </c>
      <c r="G51" s="475">
        <v>0</v>
      </c>
      <c r="H51" s="476">
        <v>0</v>
      </c>
      <c r="I51" s="476">
        <v>0</v>
      </c>
      <c r="J51" s="476">
        <v>0</v>
      </c>
      <c r="K51" s="490">
        <v>0</v>
      </c>
      <c r="L51" s="476">
        <v>0</v>
      </c>
      <c r="M51" s="477">
        <v>0</v>
      </c>
      <c r="N51" s="477">
        <v>0</v>
      </c>
      <c r="O51" s="477">
        <v>0</v>
      </c>
      <c r="P51" s="477">
        <v>0</v>
      </c>
      <c r="Q51" s="477">
        <v>0</v>
      </c>
      <c r="R51" s="476">
        <v>0</v>
      </c>
      <c r="S51" s="476">
        <v>0</v>
      </c>
      <c r="T51" s="476">
        <v>0</v>
      </c>
      <c r="U51" s="477">
        <v>0</v>
      </c>
      <c r="V51" s="477">
        <v>0</v>
      </c>
      <c r="W51" s="477">
        <v>0</v>
      </c>
      <c r="X51" s="477">
        <v>0</v>
      </c>
      <c r="Y51" s="477">
        <v>0</v>
      </c>
      <c r="Z51" s="477">
        <v>0</v>
      </c>
      <c r="AA51" s="477">
        <v>0</v>
      </c>
      <c r="AB51" s="477">
        <v>0</v>
      </c>
      <c r="AC51" s="477">
        <v>0</v>
      </c>
      <c r="AD51" s="477">
        <v>0</v>
      </c>
      <c r="AE51" s="476">
        <v>0</v>
      </c>
      <c r="AF51" s="479">
        <v>0</v>
      </c>
      <c r="AG51" s="478">
        <f t="shared" si="0"/>
        <v>0</v>
      </c>
      <c r="AH51" s="450"/>
      <c r="AI51" s="518"/>
    </row>
    <row r="52" spans="2:35" ht="17.25">
      <c r="B52" s="450" t="s">
        <v>430</v>
      </c>
      <c r="F52" s="467" t="s">
        <v>425</v>
      </c>
      <c r="G52" s="468">
        <v>86302</v>
      </c>
      <c r="H52" s="469">
        <v>17481</v>
      </c>
      <c r="I52" s="469">
        <v>30737</v>
      </c>
      <c r="J52" s="469">
        <v>183026</v>
      </c>
      <c r="K52" s="495">
        <v>65150</v>
      </c>
      <c r="L52" s="469">
        <v>42235</v>
      </c>
      <c r="M52" s="491">
        <v>70077</v>
      </c>
      <c r="N52" s="470">
        <v>32099</v>
      </c>
      <c r="O52" s="470">
        <v>15210</v>
      </c>
      <c r="P52" s="470">
        <v>79494</v>
      </c>
      <c r="Q52" s="470">
        <v>21426</v>
      </c>
      <c r="R52" s="469">
        <v>179250</v>
      </c>
      <c r="S52" s="469">
        <v>19377</v>
      </c>
      <c r="T52" s="469">
        <v>245536</v>
      </c>
      <c r="U52" s="470">
        <v>0</v>
      </c>
      <c r="V52" s="470">
        <v>2722</v>
      </c>
      <c r="W52" s="470">
        <v>24628</v>
      </c>
      <c r="X52" s="470">
        <v>0</v>
      </c>
      <c r="Y52" s="470">
        <v>0</v>
      </c>
      <c r="Z52" s="470">
        <v>83101</v>
      </c>
      <c r="AA52" s="470">
        <v>72622</v>
      </c>
      <c r="AB52" s="470">
        <v>794</v>
      </c>
      <c r="AC52" s="470">
        <v>3292</v>
      </c>
      <c r="AD52" s="470">
        <v>13744</v>
      </c>
      <c r="AE52" s="469">
        <v>67239</v>
      </c>
      <c r="AF52" s="472">
        <v>0</v>
      </c>
      <c r="AG52" s="471">
        <f t="shared" si="0"/>
        <v>1355542</v>
      </c>
      <c r="AH52" s="450"/>
      <c r="AI52" s="518"/>
    </row>
    <row r="53" spans="2:35" ht="17.25">
      <c r="B53" s="478"/>
      <c r="C53" s="473"/>
      <c r="D53" s="473"/>
      <c r="E53" s="473"/>
      <c r="F53" s="474" t="s">
        <v>426</v>
      </c>
      <c r="G53" s="475">
        <v>429486</v>
      </c>
      <c r="H53" s="476">
        <v>20954</v>
      </c>
      <c r="I53" s="476">
        <v>68687</v>
      </c>
      <c r="J53" s="476">
        <v>207098</v>
      </c>
      <c r="K53" s="490">
        <v>91208</v>
      </c>
      <c r="L53" s="476">
        <v>26781</v>
      </c>
      <c r="M53" s="477">
        <v>81553</v>
      </c>
      <c r="N53" s="477">
        <v>32099</v>
      </c>
      <c r="O53" s="477">
        <v>15210</v>
      </c>
      <c r="P53" s="477">
        <v>73767</v>
      </c>
      <c r="Q53" s="477">
        <v>150537</v>
      </c>
      <c r="R53" s="476">
        <v>364378</v>
      </c>
      <c r="S53" s="476">
        <v>4022</v>
      </c>
      <c r="T53" s="476">
        <v>298469</v>
      </c>
      <c r="U53" s="477">
        <v>2395</v>
      </c>
      <c r="V53" s="477">
        <v>2722</v>
      </c>
      <c r="W53" s="477">
        <v>71628</v>
      </c>
      <c r="X53" s="477">
        <v>1000</v>
      </c>
      <c r="Y53" s="477">
        <v>186300</v>
      </c>
      <c r="Z53" s="477">
        <v>87469</v>
      </c>
      <c r="AA53" s="477">
        <v>64630</v>
      </c>
      <c r="AB53" s="477">
        <v>794</v>
      </c>
      <c r="AC53" s="477">
        <v>3292</v>
      </c>
      <c r="AD53" s="477">
        <v>14162</v>
      </c>
      <c r="AE53" s="476">
        <v>67239</v>
      </c>
      <c r="AF53" s="479">
        <v>30000</v>
      </c>
      <c r="AG53" s="478">
        <f t="shared" si="0"/>
        <v>2395880</v>
      </c>
      <c r="AH53" s="450"/>
      <c r="AI53" s="518"/>
    </row>
    <row r="54" spans="2:35" ht="17.25">
      <c r="B54" s="506" t="s">
        <v>470</v>
      </c>
      <c r="G54" s="455"/>
      <c r="H54" s="492"/>
      <c r="I54" s="492"/>
      <c r="J54" s="492"/>
      <c r="K54" s="492"/>
      <c r="L54" s="492"/>
      <c r="M54" s="466"/>
      <c r="N54" s="466"/>
      <c r="O54" s="466"/>
      <c r="P54" s="466"/>
      <c r="Q54" s="466"/>
      <c r="R54" s="492"/>
      <c r="S54" s="492"/>
      <c r="T54" s="492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92"/>
      <c r="AF54" s="484"/>
      <c r="AG54" s="450"/>
      <c r="AH54" s="450"/>
      <c r="AI54" s="518"/>
    </row>
    <row r="55" spans="2:35" ht="17.25">
      <c r="B55" s="450"/>
      <c r="E55" s="446" t="s">
        <v>431</v>
      </c>
      <c r="F55" s="493"/>
      <c r="G55" s="468">
        <v>0</v>
      </c>
      <c r="H55" s="469">
        <v>0</v>
      </c>
      <c r="I55" s="469">
        <v>0</v>
      </c>
      <c r="J55" s="469">
        <v>0</v>
      </c>
      <c r="K55" s="495">
        <v>0</v>
      </c>
      <c r="L55" s="469">
        <v>0</v>
      </c>
      <c r="M55" s="470">
        <v>0</v>
      </c>
      <c r="N55" s="470">
        <v>0</v>
      </c>
      <c r="O55" s="470">
        <v>0</v>
      </c>
      <c r="P55" s="470">
        <v>0</v>
      </c>
      <c r="Q55" s="470">
        <v>0</v>
      </c>
      <c r="R55" s="469">
        <v>0</v>
      </c>
      <c r="S55" s="469">
        <v>0</v>
      </c>
      <c r="T55" s="469">
        <v>0</v>
      </c>
      <c r="U55" s="470">
        <v>0</v>
      </c>
      <c r="V55" s="470">
        <v>0</v>
      </c>
      <c r="W55" s="470">
        <v>0</v>
      </c>
      <c r="X55" s="470">
        <v>0</v>
      </c>
      <c r="Y55" s="470">
        <v>0</v>
      </c>
      <c r="Z55" s="470">
        <v>0</v>
      </c>
      <c r="AA55" s="470">
        <v>0</v>
      </c>
      <c r="AB55" s="470">
        <v>0</v>
      </c>
      <c r="AC55" s="470">
        <v>0</v>
      </c>
      <c r="AD55" s="470">
        <v>0</v>
      </c>
      <c r="AE55" s="469">
        <v>0</v>
      </c>
      <c r="AF55" s="472">
        <v>0</v>
      </c>
      <c r="AG55" s="471">
        <f t="shared" si="0"/>
        <v>0</v>
      </c>
      <c r="AH55" s="450"/>
      <c r="AI55" s="518"/>
    </row>
    <row r="56" spans="2:35" ht="17.25">
      <c r="B56" s="478"/>
      <c r="C56" s="473"/>
      <c r="D56" s="473"/>
      <c r="E56" s="473"/>
      <c r="F56" s="474" t="s">
        <v>432</v>
      </c>
      <c r="G56" s="475">
        <v>0</v>
      </c>
      <c r="H56" s="476">
        <v>0</v>
      </c>
      <c r="I56" s="476">
        <v>0</v>
      </c>
      <c r="J56" s="476">
        <v>0</v>
      </c>
      <c r="K56" s="490">
        <v>0</v>
      </c>
      <c r="L56" s="476">
        <v>0</v>
      </c>
      <c r="M56" s="477">
        <v>0</v>
      </c>
      <c r="N56" s="477">
        <v>0</v>
      </c>
      <c r="O56" s="477">
        <v>0</v>
      </c>
      <c r="P56" s="477">
        <v>0</v>
      </c>
      <c r="Q56" s="477">
        <v>0</v>
      </c>
      <c r="R56" s="476">
        <v>0</v>
      </c>
      <c r="S56" s="476">
        <v>0</v>
      </c>
      <c r="T56" s="476">
        <v>0</v>
      </c>
      <c r="U56" s="477">
        <v>0</v>
      </c>
      <c r="V56" s="477">
        <v>0</v>
      </c>
      <c r="W56" s="477">
        <v>0</v>
      </c>
      <c r="X56" s="477">
        <v>0</v>
      </c>
      <c r="Y56" s="477">
        <v>0</v>
      </c>
      <c r="Z56" s="477">
        <v>0</v>
      </c>
      <c r="AA56" s="477">
        <v>0</v>
      </c>
      <c r="AB56" s="477">
        <v>0</v>
      </c>
      <c r="AC56" s="477">
        <v>0</v>
      </c>
      <c r="AD56" s="477">
        <v>0</v>
      </c>
      <c r="AE56" s="476">
        <v>0</v>
      </c>
      <c r="AF56" s="479">
        <v>0</v>
      </c>
      <c r="AG56" s="478">
        <f t="shared" si="0"/>
        <v>0</v>
      </c>
      <c r="AH56" s="450"/>
      <c r="AI56" s="518"/>
    </row>
    <row r="57" spans="2:42" ht="17.25">
      <c r="B57" s="450" t="s">
        <v>433</v>
      </c>
      <c r="G57" s="455"/>
      <c r="H57" s="492"/>
      <c r="I57" s="492"/>
      <c r="J57" s="492"/>
      <c r="K57" s="492"/>
      <c r="L57" s="492"/>
      <c r="M57" s="466"/>
      <c r="N57" s="466"/>
      <c r="O57" s="466"/>
      <c r="P57" s="466"/>
      <c r="Q57" s="466"/>
      <c r="R57" s="492"/>
      <c r="S57" s="492"/>
      <c r="T57" s="492"/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92"/>
      <c r="AF57" s="484"/>
      <c r="AG57" s="450"/>
      <c r="AH57" s="483"/>
      <c r="AI57" s="518"/>
      <c r="AJ57" s="494"/>
      <c r="AK57" s="494"/>
      <c r="AL57" s="494"/>
      <c r="AM57" s="494"/>
      <c r="AN57" s="494"/>
      <c r="AO57" s="494"/>
      <c r="AP57" s="494"/>
    </row>
    <row r="58" spans="2:35" ht="17.25">
      <c r="B58" s="450"/>
      <c r="E58" s="446" t="s">
        <v>431</v>
      </c>
      <c r="F58" s="493"/>
      <c r="G58" s="468">
        <v>0</v>
      </c>
      <c r="H58" s="495">
        <v>0</v>
      </c>
      <c r="I58" s="495">
        <v>0</v>
      </c>
      <c r="J58" s="469">
        <v>0</v>
      </c>
      <c r="K58" s="495">
        <v>0</v>
      </c>
      <c r="L58" s="469">
        <v>0</v>
      </c>
      <c r="M58" s="470">
        <v>0</v>
      </c>
      <c r="N58" s="470">
        <v>0</v>
      </c>
      <c r="O58" s="470">
        <v>0</v>
      </c>
      <c r="P58" s="470">
        <v>0</v>
      </c>
      <c r="Q58" s="470">
        <v>0</v>
      </c>
      <c r="R58" s="469">
        <v>0</v>
      </c>
      <c r="S58" s="469">
        <v>0</v>
      </c>
      <c r="T58" s="469">
        <v>0</v>
      </c>
      <c r="U58" s="470">
        <v>0</v>
      </c>
      <c r="V58" s="470">
        <v>0</v>
      </c>
      <c r="W58" s="470">
        <v>0</v>
      </c>
      <c r="X58" s="470">
        <v>0</v>
      </c>
      <c r="Y58" s="470">
        <v>0</v>
      </c>
      <c r="Z58" s="470">
        <v>0</v>
      </c>
      <c r="AA58" s="470">
        <v>0</v>
      </c>
      <c r="AB58" s="470">
        <v>0</v>
      </c>
      <c r="AC58" s="470">
        <v>0</v>
      </c>
      <c r="AD58" s="470">
        <v>0</v>
      </c>
      <c r="AE58" s="469">
        <v>0</v>
      </c>
      <c r="AF58" s="472">
        <v>0</v>
      </c>
      <c r="AG58" s="471">
        <f t="shared" si="0"/>
        <v>0</v>
      </c>
      <c r="AH58" s="450"/>
      <c r="AI58" s="518"/>
    </row>
    <row r="59" spans="2:35" ht="17.25">
      <c r="B59" s="478"/>
      <c r="C59" s="473"/>
      <c r="D59" s="473"/>
      <c r="E59" s="473"/>
      <c r="F59" s="474" t="s">
        <v>432</v>
      </c>
      <c r="G59" s="475">
        <v>0</v>
      </c>
      <c r="H59" s="490">
        <v>0</v>
      </c>
      <c r="I59" s="490">
        <v>0</v>
      </c>
      <c r="J59" s="476">
        <v>0</v>
      </c>
      <c r="K59" s="490">
        <v>0</v>
      </c>
      <c r="L59" s="476">
        <v>0</v>
      </c>
      <c r="M59" s="477">
        <v>0</v>
      </c>
      <c r="N59" s="477">
        <v>0</v>
      </c>
      <c r="O59" s="477">
        <v>0</v>
      </c>
      <c r="P59" s="477">
        <v>0</v>
      </c>
      <c r="Q59" s="477">
        <v>0</v>
      </c>
      <c r="R59" s="476">
        <v>0</v>
      </c>
      <c r="S59" s="476">
        <v>0</v>
      </c>
      <c r="T59" s="476">
        <v>0</v>
      </c>
      <c r="U59" s="477">
        <v>0</v>
      </c>
      <c r="V59" s="477">
        <v>0</v>
      </c>
      <c r="W59" s="477">
        <v>0</v>
      </c>
      <c r="X59" s="477">
        <v>0</v>
      </c>
      <c r="Y59" s="477">
        <v>0</v>
      </c>
      <c r="Z59" s="477">
        <v>0</v>
      </c>
      <c r="AA59" s="477">
        <v>0</v>
      </c>
      <c r="AB59" s="477">
        <v>0</v>
      </c>
      <c r="AC59" s="477">
        <v>0</v>
      </c>
      <c r="AD59" s="477">
        <v>0</v>
      </c>
      <c r="AE59" s="476">
        <v>0</v>
      </c>
      <c r="AF59" s="479">
        <v>0</v>
      </c>
      <c r="AG59" s="478">
        <f t="shared" si="0"/>
        <v>0</v>
      </c>
      <c r="AH59" s="450"/>
      <c r="AI59" s="518"/>
    </row>
    <row r="60" spans="2:35" ht="18" thickBot="1">
      <c r="B60" s="461" t="s">
        <v>434</v>
      </c>
      <c r="C60" s="447"/>
      <c r="D60" s="447"/>
      <c r="E60" s="447"/>
      <c r="F60" s="447"/>
      <c r="G60" s="512">
        <v>360000</v>
      </c>
      <c r="H60" s="513">
        <v>3473</v>
      </c>
      <c r="I60" s="513">
        <v>37950</v>
      </c>
      <c r="J60" s="513">
        <v>24072</v>
      </c>
      <c r="K60" s="514">
        <v>26058</v>
      </c>
      <c r="L60" s="513">
        <v>0</v>
      </c>
      <c r="M60" s="515">
        <v>11476</v>
      </c>
      <c r="N60" s="515">
        <v>0</v>
      </c>
      <c r="O60" s="515">
        <v>0</v>
      </c>
      <c r="P60" s="515">
        <v>3844</v>
      </c>
      <c r="Q60" s="515">
        <v>129111</v>
      </c>
      <c r="R60" s="513">
        <v>185128</v>
      </c>
      <c r="S60" s="513">
        <v>372</v>
      </c>
      <c r="T60" s="513">
        <v>52933</v>
      </c>
      <c r="U60" s="515">
        <v>2395</v>
      </c>
      <c r="V60" s="515">
        <v>0</v>
      </c>
      <c r="W60" s="515">
        <v>47000</v>
      </c>
      <c r="X60" s="515">
        <v>1000</v>
      </c>
      <c r="Y60" s="515">
        <v>186300</v>
      </c>
      <c r="Z60" s="515">
        <v>4370</v>
      </c>
      <c r="AA60" s="515">
        <v>7320</v>
      </c>
      <c r="AB60" s="515">
        <v>0</v>
      </c>
      <c r="AC60" s="515">
        <v>0</v>
      </c>
      <c r="AD60" s="515">
        <v>418</v>
      </c>
      <c r="AE60" s="513">
        <v>0</v>
      </c>
      <c r="AF60" s="516">
        <v>30000</v>
      </c>
      <c r="AG60" s="517">
        <f t="shared" si="0"/>
        <v>1113220</v>
      </c>
      <c r="AH60" s="450"/>
      <c r="AI60" s="518"/>
    </row>
    <row r="61" spans="11:55" ht="17.25">
      <c r="K61" s="446">
        <f>SUM(H61:J61)</f>
        <v>0</v>
      </c>
      <c r="AG61" s="446">
        <f>SUM(L61:AE61)</f>
        <v>0</v>
      </c>
      <c r="AI61" s="518"/>
      <c r="BC61" s="496" t="s">
        <v>104</v>
      </c>
    </row>
    <row r="62" ht="17.25">
      <c r="AI62" s="518"/>
    </row>
    <row r="63" spans="35:54" ht="17.25">
      <c r="AI63" s="518"/>
      <c r="BB63" s="497"/>
    </row>
    <row r="64" ht="17.25">
      <c r="AI64" s="518"/>
    </row>
    <row r="65" ht="17.25">
      <c r="AI65" s="518"/>
    </row>
    <row r="66" ht="17.25">
      <c r="AI66" s="518"/>
    </row>
    <row r="67" ht="17.25">
      <c r="AI67" s="518"/>
    </row>
  </sheetData>
  <mergeCells count="1">
    <mergeCell ref="B1:E1"/>
  </mergeCells>
  <printOptions/>
  <pageMargins left="0.7086614173228347" right="0.2362204724409449" top="0.7086614173228347" bottom="0.7086614173228347" header="0.5118110236220472" footer="0.5118110236220472"/>
  <pageSetup horizontalDpi="600" verticalDpi="600" orientation="landscape" paperSize="9" scale="49" r:id="rId1"/>
  <colBreaks count="1" manualBreakCount="1">
    <brk id="1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pane ySplit="2" topLeftCell="BM3" activePane="bottomLeft" state="frozen"/>
      <selection pane="topLeft" activeCell="A2" sqref="A2"/>
      <selection pane="bottomLeft" activeCell="A3" sqref="A3"/>
    </sheetView>
  </sheetViews>
  <sheetFormatPr defaultColWidth="8.66015625" defaultRowHeight="18"/>
  <cols>
    <col min="1" max="1" width="3.33203125" style="0" customWidth="1"/>
    <col min="2" max="2" width="12.16015625" style="220" customWidth="1"/>
    <col min="3" max="4" width="40.66015625" style="0" customWidth="1"/>
    <col min="5" max="5" width="12.58203125" style="224" bestFit="1" customWidth="1"/>
  </cols>
  <sheetData>
    <row r="1" ht="17.25">
      <c r="D1" s="230"/>
    </row>
    <row r="2" spans="1:4" s="225" customFormat="1" ht="21" customHeight="1">
      <c r="A2" s="228" t="s">
        <v>306</v>
      </c>
      <c r="B2" s="222"/>
      <c r="C2" s="229" t="s">
        <v>302</v>
      </c>
      <c r="D2" s="229" t="s">
        <v>234</v>
      </c>
    </row>
    <row r="3" spans="1:4" ht="34.5" customHeight="1">
      <c r="A3" s="221">
        <v>1</v>
      </c>
      <c r="B3" s="222" t="s">
        <v>307</v>
      </c>
      <c r="C3" s="223" t="s">
        <v>305</v>
      </c>
      <c r="D3" s="223" t="s">
        <v>542</v>
      </c>
    </row>
    <row r="4" spans="1:4" ht="34.5" customHeight="1">
      <c r="A4" s="221">
        <v>2</v>
      </c>
      <c r="B4" s="222" t="s">
        <v>308</v>
      </c>
      <c r="C4" s="223" t="s">
        <v>303</v>
      </c>
      <c r="D4" s="223" t="s">
        <v>543</v>
      </c>
    </row>
    <row r="5" spans="1:4" ht="34.5" customHeight="1">
      <c r="A5" s="221">
        <v>3</v>
      </c>
      <c r="B5" s="222" t="s">
        <v>309</v>
      </c>
      <c r="C5" s="223" t="s">
        <v>304</v>
      </c>
      <c r="D5" s="223" t="s">
        <v>544</v>
      </c>
    </row>
    <row r="6" spans="1:4" ht="34.5" customHeight="1">
      <c r="A6" s="221">
        <v>4</v>
      </c>
      <c r="B6" s="222" t="s">
        <v>310</v>
      </c>
      <c r="C6" s="223" t="s">
        <v>345</v>
      </c>
      <c r="D6" s="223" t="s">
        <v>381</v>
      </c>
    </row>
    <row r="7" spans="1:4" ht="34.5" customHeight="1">
      <c r="A7" s="221">
        <v>5</v>
      </c>
      <c r="B7" s="222" t="s">
        <v>311</v>
      </c>
      <c r="C7" s="223" t="s">
        <v>346</v>
      </c>
      <c r="D7" s="223" t="s">
        <v>382</v>
      </c>
    </row>
    <row r="8" spans="1:4" ht="34.5" customHeight="1">
      <c r="A8" s="221">
        <v>6</v>
      </c>
      <c r="B8" s="222" t="s">
        <v>312</v>
      </c>
      <c r="C8" s="223" t="s">
        <v>347</v>
      </c>
      <c r="D8" s="223" t="s">
        <v>545</v>
      </c>
    </row>
    <row r="9" spans="1:4" ht="34.5" customHeight="1">
      <c r="A9" s="221">
        <v>7</v>
      </c>
      <c r="B9" s="222" t="s">
        <v>313</v>
      </c>
      <c r="C9" s="223" t="s">
        <v>348</v>
      </c>
      <c r="D9" s="223" t="s">
        <v>546</v>
      </c>
    </row>
    <row r="10" spans="1:4" ht="34.5" customHeight="1">
      <c r="A10" s="221">
        <v>8</v>
      </c>
      <c r="B10" s="222" t="s">
        <v>314</v>
      </c>
      <c r="C10" s="223" t="s">
        <v>349</v>
      </c>
      <c r="D10" s="223" t="s">
        <v>547</v>
      </c>
    </row>
    <row r="11" spans="1:4" ht="34.5" customHeight="1">
      <c r="A11" s="221">
        <v>9</v>
      </c>
      <c r="B11" s="222" t="s">
        <v>350</v>
      </c>
      <c r="C11" s="436" t="s">
        <v>388</v>
      </c>
      <c r="D11" s="227" t="s">
        <v>380</v>
      </c>
    </row>
    <row r="12" spans="1:4" ht="34.5" customHeight="1">
      <c r="A12" s="221">
        <v>10</v>
      </c>
      <c r="B12" s="222" t="s">
        <v>315</v>
      </c>
      <c r="C12" s="223" t="s">
        <v>351</v>
      </c>
      <c r="D12" s="223" t="s">
        <v>548</v>
      </c>
    </row>
    <row r="13" spans="1:4" ht="34.5" customHeight="1">
      <c r="A13" s="221">
        <v>11</v>
      </c>
      <c r="B13" s="222" t="s">
        <v>316</v>
      </c>
      <c r="C13" s="223" t="s">
        <v>352</v>
      </c>
      <c r="D13" s="223" t="s">
        <v>549</v>
      </c>
    </row>
    <row r="14" spans="1:4" ht="34.5" customHeight="1">
      <c r="A14" s="221">
        <v>12</v>
      </c>
      <c r="B14" s="222" t="s">
        <v>317</v>
      </c>
      <c r="C14" s="223" t="s">
        <v>353</v>
      </c>
      <c r="D14" s="223" t="s">
        <v>550</v>
      </c>
    </row>
    <row r="15" spans="1:4" ht="34.5" customHeight="1">
      <c r="A15" s="221">
        <v>13</v>
      </c>
      <c r="B15" s="222" t="s">
        <v>318</v>
      </c>
      <c r="C15" s="223" t="s">
        <v>354</v>
      </c>
      <c r="D15" s="223" t="s">
        <v>551</v>
      </c>
    </row>
    <row r="16" spans="1:4" ht="34.5" customHeight="1">
      <c r="A16" s="221">
        <v>14</v>
      </c>
      <c r="B16" s="222" t="s">
        <v>319</v>
      </c>
      <c r="C16" s="223" t="s">
        <v>355</v>
      </c>
      <c r="D16" s="223" t="s">
        <v>552</v>
      </c>
    </row>
    <row r="17" spans="1:4" ht="34.5" customHeight="1">
      <c r="A17" s="221">
        <v>15</v>
      </c>
      <c r="B17" s="222" t="s">
        <v>320</v>
      </c>
      <c r="C17" s="223" t="s">
        <v>356</v>
      </c>
      <c r="D17" s="223" t="s">
        <v>553</v>
      </c>
    </row>
    <row r="18" spans="1:4" ht="34.5" customHeight="1">
      <c r="A18" s="221">
        <v>16</v>
      </c>
      <c r="B18" s="222" t="s">
        <v>321</v>
      </c>
      <c r="C18" s="223" t="s">
        <v>554</v>
      </c>
      <c r="D18" s="223" t="s">
        <v>555</v>
      </c>
    </row>
    <row r="19" spans="1:4" ht="34.5" customHeight="1">
      <c r="A19" s="221">
        <v>17</v>
      </c>
      <c r="B19" s="222" t="s">
        <v>322</v>
      </c>
      <c r="C19" s="223" t="s">
        <v>357</v>
      </c>
      <c r="D19" s="223" t="s">
        <v>556</v>
      </c>
    </row>
    <row r="20" spans="1:4" ht="34.5" customHeight="1">
      <c r="A20" s="221">
        <v>18</v>
      </c>
      <c r="B20" s="222" t="s">
        <v>323</v>
      </c>
      <c r="C20" s="223" t="s">
        <v>358</v>
      </c>
      <c r="D20" s="223" t="s">
        <v>557</v>
      </c>
    </row>
    <row r="21" spans="1:4" ht="34.5" customHeight="1">
      <c r="A21" s="221">
        <v>19</v>
      </c>
      <c r="B21" s="222" t="s">
        <v>541</v>
      </c>
      <c r="C21" s="223" t="s">
        <v>359</v>
      </c>
      <c r="D21" s="223" t="s">
        <v>558</v>
      </c>
    </row>
    <row r="22" spans="1:4" ht="34.5" customHeight="1">
      <c r="A22" s="221">
        <v>20</v>
      </c>
      <c r="B22" s="222" t="s">
        <v>324</v>
      </c>
      <c r="C22" s="223" t="s">
        <v>360</v>
      </c>
      <c r="D22" s="223" t="s">
        <v>559</v>
      </c>
    </row>
    <row r="23" spans="1:4" ht="34.5" customHeight="1">
      <c r="A23" s="221">
        <v>21</v>
      </c>
      <c r="B23" s="222" t="s">
        <v>475</v>
      </c>
      <c r="C23" s="223" t="s">
        <v>361</v>
      </c>
      <c r="D23" s="223" t="s">
        <v>560</v>
      </c>
    </row>
    <row r="24" spans="1:4" ht="34.5" customHeight="1">
      <c r="A24" s="221">
        <v>22</v>
      </c>
      <c r="B24" s="222" t="s">
        <v>325</v>
      </c>
      <c r="C24" s="223" t="s">
        <v>384</v>
      </c>
      <c r="D24" s="223" t="s">
        <v>561</v>
      </c>
    </row>
    <row r="25" spans="1:4" ht="34.5" customHeight="1">
      <c r="A25" s="221">
        <v>23</v>
      </c>
      <c r="B25" s="222" t="s">
        <v>326</v>
      </c>
      <c r="C25" s="223" t="s">
        <v>362</v>
      </c>
      <c r="D25" s="223" t="s">
        <v>562</v>
      </c>
    </row>
    <row r="26" spans="1:4" ht="46.5" customHeight="1">
      <c r="A26" s="221">
        <v>24</v>
      </c>
      <c r="B26" s="222" t="s">
        <v>327</v>
      </c>
      <c r="C26" s="533" t="s">
        <v>379</v>
      </c>
      <c r="D26" s="223" t="s">
        <v>563</v>
      </c>
    </row>
    <row r="27" spans="1:4" ht="34.5" customHeight="1">
      <c r="A27" s="221">
        <v>25</v>
      </c>
      <c r="B27" s="222" t="s">
        <v>328</v>
      </c>
      <c r="C27" s="223"/>
      <c r="D27" s="226" t="s">
        <v>564</v>
      </c>
    </row>
    <row r="28" spans="1:4" ht="34.5" customHeight="1">
      <c r="A28" s="221">
        <v>26</v>
      </c>
      <c r="B28" s="222" t="s">
        <v>329</v>
      </c>
      <c r="C28" s="223" t="s">
        <v>363</v>
      </c>
      <c r="D28" s="223" t="s">
        <v>565</v>
      </c>
    </row>
    <row r="29" spans="1:4" ht="34.5" customHeight="1">
      <c r="A29" s="221">
        <v>27</v>
      </c>
      <c r="B29" s="222" t="s">
        <v>330</v>
      </c>
      <c r="C29" s="223" t="s">
        <v>364</v>
      </c>
      <c r="D29" s="223" t="s">
        <v>566</v>
      </c>
    </row>
    <row r="30" spans="1:4" ht="34.5" customHeight="1">
      <c r="A30" s="221">
        <v>28</v>
      </c>
      <c r="B30" s="222" t="s">
        <v>331</v>
      </c>
      <c r="C30" s="223" t="s">
        <v>365</v>
      </c>
      <c r="D30" s="223" t="s">
        <v>567</v>
      </c>
    </row>
    <row r="31" spans="1:4" ht="34.5" customHeight="1">
      <c r="A31" s="221">
        <v>29</v>
      </c>
      <c r="B31" s="222" t="s">
        <v>332</v>
      </c>
      <c r="C31" s="223" t="s">
        <v>366</v>
      </c>
      <c r="D31" s="223" t="s">
        <v>568</v>
      </c>
    </row>
    <row r="32" spans="1:4" ht="34.5" customHeight="1">
      <c r="A32" s="221">
        <v>30</v>
      </c>
      <c r="B32" s="222" t="s">
        <v>333</v>
      </c>
      <c r="C32" s="223" t="s">
        <v>367</v>
      </c>
      <c r="D32" s="223" t="s">
        <v>569</v>
      </c>
    </row>
    <row r="33" spans="1:4" ht="34.5" customHeight="1">
      <c r="A33" s="221">
        <v>31</v>
      </c>
      <c r="B33" s="222" t="s">
        <v>334</v>
      </c>
      <c r="C33" s="223" t="s">
        <v>368</v>
      </c>
      <c r="D33" s="223" t="s">
        <v>570</v>
      </c>
    </row>
    <row r="34" spans="1:4" ht="34.5" customHeight="1">
      <c r="A34" s="221">
        <v>32</v>
      </c>
      <c r="B34" s="222" t="s">
        <v>335</v>
      </c>
      <c r="C34" s="223" t="s">
        <v>369</v>
      </c>
      <c r="D34" s="223" t="s">
        <v>571</v>
      </c>
    </row>
    <row r="35" spans="1:4" ht="34.5" customHeight="1">
      <c r="A35" s="221">
        <v>33</v>
      </c>
      <c r="B35" s="222" t="s">
        <v>336</v>
      </c>
      <c r="C35" s="223" t="s">
        <v>370</v>
      </c>
      <c r="D35" s="223" t="s">
        <v>572</v>
      </c>
    </row>
    <row r="36" spans="1:4" ht="34.5" customHeight="1">
      <c r="A36" s="221">
        <v>34</v>
      </c>
      <c r="B36" s="222" t="s">
        <v>337</v>
      </c>
      <c r="C36" s="223" t="s">
        <v>371</v>
      </c>
      <c r="D36" s="223" t="s">
        <v>573</v>
      </c>
    </row>
    <row r="37" spans="1:4" ht="34.5" customHeight="1">
      <c r="A37" s="221">
        <v>35</v>
      </c>
      <c r="B37" s="222" t="s">
        <v>338</v>
      </c>
      <c r="C37" s="223" t="s">
        <v>372</v>
      </c>
      <c r="D37" s="223" t="s">
        <v>574</v>
      </c>
    </row>
    <row r="38" spans="1:4" ht="34.5" customHeight="1">
      <c r="A38" s="221">
        <v>36</v>
      </c>
      <c r="B38" s="222" t="s">
        <v>339</v>
      </c>
      <c r="C38" s="223" t="s">
        <v>373</v>
      </c>
      <c r="D38" s="223" t="s">
        <v>575</v>
      </c>
    </row>
    <row r="39" spans="1:4" ht="34.5" customHeight="1">
      <c r="A39" s="221">
        <v>37</v>
      </c>
      <c r="B39" s="222" t="s">
        <v>340</v>
      </c>
      <c r="C39" s="223" t="s">
        <v>374</v>
      </c>
      <c r="D39" s="223" t="s">
        <v>576</v>
      </c>
    </row>
    <row r="40" spans="1:4" ht="34.5" customHeight="1">
      <c r="A40" s="221">
        <v>38</v>
      </c>
      <c r="B40" s="222" t="s">
        <v>341</v>
      </c>
      <c r="C40" s="223" t="s">
        <v>375</v>
      </c>
      <c r="D40" s="223" t="s">
        <v>577</v>
      </c>
    </row>
    <row r="41" spans="1:4" ht="34.5" customHeight="1">
      <c r="A41" s="221">
        <v>39</v>
      </c>
      <c r="B41" s="222" t="s">
        <v>342</v>
      </c>
      <c r="C41" s="223" t="s">
        <v>376</v>
      </c>
      <c r="D41" s="223" t="s">
        <v>578</v>
      </c>
    </row>
    <row r="42" spans="1:4" ht="34.5" customHeight="1">
      <c r="A42" s="221">
        <v>40</v>
      </c>
      <c r="B42" s="222" t="s">
        <v>343</v>
      </c>
      <c r="C42" s="223" t="s">
        <v>377</v>
      </c>
      <c r="D42" s="223" t="s">
        <v>579</v>
      </c>
    </row>
    <row r="43" spans="1:4" ht="34.5" customHeight="1">
      <c r="A43" s="221">
        <v>41</v>
      </c>
      <c r="B43" s="222" t="s">
        <v>344</v>
      </c>
      <c r="C43" s="223" t="s">
        <v>378</v>
      </c>
      <c r="D43" s="223" t="s">
        <v>580</v>
      </c>
    </row>
  </sheetData>
  <printOptions/>
  <pageMargins left="0.7874015748031497" right="0.1968503937007874" top="0.984251968503937" bottom="0.5118110236220472" header="0.5118110236220472" footer="0.5118110236220472"/>
  <pageSetup fitToHeight="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上水道</dc:title>
  <dc:subject/>
  <dc:creator>三重県</dc:creator>
  <cp:keywords/>
  <dc:description/>
  <cp:lastModifiedBy> </cp:lastModifiedBy>
  <cp:lastPrinted>2008-11-26T06:56:21Z</cp:lastPrinted>
  <dcterms:created xsi:type="dcterms:W3CDTF">2002-12-04T06:43:31Z</dcterms:created>
  <dcterms:modified xsi:type="dcterms:W3CDTF">2008-12-02T05:59:44Z</dcterms:modified>
  <cp:category/>
  <cp:version/>
  <cp:contentType/>
  <cp:contentStatus/>
</cp:coreProperties>
</file>