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70" windowWidth="12120" windowHeight="4500" activeTab="0"/>
  </bookViews>
  <sheets>
    <sheet name="概況" sheetId="1" r:id="rId1"/>
    <sheet name="損益計算書" sheetId="2" r:id="rId2"/>
    <sheet name="費用構成表" sheetId="3" r:id="rId3"/>
    <sheet name="貸借対照表" sheetId="4" r:id="rId4"/>
    <sheet name="資本的収支" sheetId="5" r:id="rId5"/>
    <sheet name="経営分析" sheetId="6" r:id="rId6"/>
    <sheet name="繰入金調(1)" sheetId="7" r:id="rId7"/>
    <sheet name="繰入金調 (2)" sheetId="8" r:id="rId8"/>
    <sheet name="計算式一覧" sheetId="9" r:id="rId9"/>
  </sheets>
  <definedNames>
    <definedName name="End">#REF!</definedName>
    <definedName name="_xlnm.Print_Area" localSheetId="0">'概況'!$A$2:$X$36</definedName>
    <definedName name="_xlnm.Print_Area" localSheetId="7">'繰入金調 (2)'!$G$1:$AH$60</definedName>
    <definedName name="_xlnm.Print_Area" localSheetId="6">'繰入金調(1)'!$G$1:$AH$64</definedName>
    <definedName name="_xlnm.Print_Area" localSheetId="5">'経営分析'!$A$1:$AQ$37</definedName>
    <definedName name="_xlnm.Print_Area" localSheetId="8">'計算式一覧'!$A$1:$D$43</definedName>
    <definedName name="_xlnm.Print_Area" localSheetId="4">'資本的収支'!$A$1:$AD$38</definedName>
    <definedName name="_xlnm.Print_Area" localSheetId="1">'損益計算書'!$B$1:$AF$53</definedName>
    <definedName name="_xlnm.Print_Area" localSheetId="3">'貸借対照表'!$A$1:$AD$62</definedName>
    <definedName name="Print_Area_MI" localSheetId="7">'繰入金調 (2)'!$L$17:$AG$46</definedName>
    <definedName name="Print_Area_MI" localSheetId="6">'繰入金調(1)'!$L$11:$AG$64</definedName>
    <definedName name="_xlnm.Print_Titles" localSheetId="0">'概況'!$A:$A</definedName>
    <definedName name="_xlnm.Print_Titles" localSheetId="7">'繰入金調 (2)'!$A:$F</definedName>
    <definedName name="_xlnm.Print_Titles" localSheetId="6">'繰入金調(1)'!$A:$F</definedName>
    <definedName name="_xlnm.Print_Titles" localSheetId="5">'経営分析'!$A:$A</definedName>
    <definedName name="_xlnm.Print_Titles" localSheetId="8">'計算式一覧'!$2:$2</definedName>
    <definedName name="_xlnm.Print_Titles" localSheetId="4">'資本的収支'!$A:$C</definedName>
    <definedName name="_xlnm.Print_Titles" localSheetId="1">'損益計算書'!$B:$E</definedName>
    <definedName name="_xlnm.Print_Titles" localSheetId="3">'貸借対照表'!$A:$C</definedName>
    <definedName name="_xlnm.Print_Titles" localSheetId="2">'費用構成表'!$B:$C</definedName>
    <definedName name="Print_Titles_MI" localSheetId="7">'繰入金調 (2)'!$A:$F</definedName>
    <definedName name="Print_Titles_MI" localSheetId="6">'繰入金調(1)'!$A:$F</definedName>
    <definedName name="Print_Titles_MI" localSheetId="5">'経営分析'!$A:$A</definedName>
  </definedNames>
  <calcPr fullCalcOnLoad="1"/>
</workbook>
</file>

<file path=xl/sharedStrings.xml><?xml version="1.0" encoding="utf-8"?>
<sst xmlns="http://schemas.openxmlformats.org/spreadsheetml/2006/main" count="1044" uniqueCount="582">
  <si>
    <t>施設及び業務概況</t>
  </si>
  <si>
    <t>料</t>
  </si>
  <si>
    <t>金</t>
  </si>
  <si>
    <t>供用開始</t>
  </si>
  <si>
    <t>行政区域内</t>
  </si>
  <si>
    <t>計画給水</t>
  </si>
  <si>
    <t>現在給水</t>
  </si>
  <si>
    <t>取水能力</t>
  </si>
  <si>
    <t>うち</t>
  </si>
  <si>
    <t>配水能力</t>
  </si>
  <si>
    <t>一日最大</t>
  </si>
  <si>
    <t>年    間</t>
  </si>
  <si>
    <t>家庭用１か月</t>
  </si>
  <si>
    <t>職</t>
  </si>
  <si>
    <t>員</t>
  </si>
  <si>
    <t>数</t>
  </si>
  <si>
    <t>団 体 名</t>
  </si>
  <si>
    <t>現在人口</t>
  </si>
  <si>
    <t>人    口</t>
  </si>
  <si>
    <t>ダム以外</t>
  </si>
  <si>
    <t>ダム</t>
  </si>
  <si>
    <t>伏流水</t>
  </si>
  <si>
    <t>地下水</t>
  </si>
  <si>
    <t>受水</t>
  </si>
  <si>
    <t>その他</t>
  </si>
  <si>
    <t>配 水 量</t>
  </si>
  <si>
    <t>総配水量</t>
  </si>
  <si>
    <t>総有収水量</t>
  </si>
  <si>
    <t xml:space="preserve">  料金体系</t>
  </si>
  <si>
    <t>基本料金</t>
  </si>
  <si>
    <t>超過料金</t>
  </si>
  <si>
    <t>10m3当り料金</t>
  </si>
  <si>
    <t>現行料金</t>
  </si>
  <si>
    <t>損益勘定</t>
  </si>
  <si>
    <t>資本勘定</t>
  </si>
  <si>
    <t>年 月 日</t>
  </si>
  <si>
    <t>表流水</t>
  </si>
  <si>
    <t>(口径13㎜)</t>
  </si>
  <si>
    <t>実施年月日</t>
  </si>
  <si>
    <t>所属職員</t>
  </si>
  <si>
    <t>計</t>
  </si>
  <si>
    <t>(人)</t>
  </si>
  <si>
    <t>(円)</t>
  </si>
  <si>
    <t>四日市市</t>
  </si>
  <si>
    <t>用途別口径別</t>
  </si>
  <si>
    <t>木曽岬町</t>
  </si>
  <si>
    <t xml:space="preserve">貸借対照表 </t>
  </si>
  <si>
    <t>(単位：千円)</t>
  </si>
  <si>
    <t xml:space="preserve">        団    体    名</t>
  </si>
  <si>
    <t>項        目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</si>
  <si>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</si>
  <si>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</si>
  <si>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</si>
  <si>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</si>
  <si>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</si>
  <si>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</si>
  <si>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</si>
  <si>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</si>
  <si>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</si>
  <si>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</si>
  <si>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</si>
  <si>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</si>
  <si>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</si>
  <si>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</si>
  <si>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</si>
  <si>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</si>
  <si>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</si>
  <si>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</si>
  <si>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</si>
  <si>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</si>
  <si>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</si>
  <si>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</si>
  <si>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</si>
  <si>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</si>
  <si>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</si>
  <si>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</si>
  <si>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</si>
  <si>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</si>
  <si>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</si>
  <si>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</si>
  <si>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</si>
  <si>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</si>
  <si>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</si>
  <si>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</si>
  <si>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</si>
  <si>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</si>
  <si>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</si>
  <si>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</si>
  <si>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</si>
  <si>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</si>
  <si>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</si>
  <si>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</si>
  <si>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</si>
  <si>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</si>
  <si>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</si>
  <si>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</si>
  <si>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</si>
  <si>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</si>
  <si>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１０ 資   本   合   計</t>
  </si>
  <si>
    <t>１１ 負 債・ 資 本 合 計</t>
  </si>
  <si>
    <t>１２ 不   良   債   務</t>
  </si>
  <si>
    <t>１３ 実 質 資 金 不 足 額</t>
  </si>
  <si>
    <t>損益計算書</t>
  </si>
  <si>
    <t xml:space="preserve">          (単位:千円)</t>
  </si>
  <si>
    <t>(単位:千円)</t>
  </si>
  <si>
    <t xml:space="preserve">    団    体    名</t>
  </si>
  <si>
    <t>紀宝町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</si>
  <si>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</si>
  <si>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</si>
  <si>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</si>
  <si>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</si>
  <si>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</si>
  <si>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</si>
  <si>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</si>
  <si>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</si>
  <si>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</si>
  <si>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</si>
  <si>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</si>
  <si>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</si>
  <si>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</si>
  <si>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</si>
  <si>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</si>
  <si>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</si>
  <si>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</si>
  <si>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</si>
  <si>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</si>
  <si>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</si>
  <si>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</si>
  <si>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</si>
  <si>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</si>
  <si>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</si>
  <si>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</si>
  <si>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</si>
  <si>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</si>
  <si>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</si>
  <si>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</si>
  <si>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</si>
  <si>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</si>
  <si>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</si>
  <si>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</si>
  <si>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</si>
  <si>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</si>
  <si>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</si>
  <si>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</si>
  <si>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</si>
  <si>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</si>
  <si>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</si>
  <si>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</si>
  <si>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</si>
  <si>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資本的収支に関する調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</si>
  <si>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</si>
  <si>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</si>
  <si>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</si>
  <si>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</si>
  <si>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</si>
  <si>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(４) 他会計への支出金</t>
  </si>
  <si>
    <t xml:space="preserve"> (５) そ    の    他</t>
  </si>
  <si>
    <t xml:space="preserve">            計</t>
  </si>
  <si>
    <t xml:space="preserve"> ５ 補てん財源不足額  (△)</t>
  </si>
  <si>
    <t>経営分析</t>
  </si>
  <si>
    <t>職  員</t>
  </si>
  <si>
    <t>減  価</t>
  </si>
  <si>
    <t>通  信</t>
  </si>
  <si>
    <t xml:space="preserve">人口に  </t>
  </si>
  <si>
    <t xml:space="preserve">施設  </t>
  </si>
  <si>
    <t xml:space="preserve">最大  </t>
  </si>
  <si>
    <t>固定資産</t>
  </si>
  <si>
    <t>職    員</t>
  </si>
  <si>
    <t>固定資産対</t>
  </si>
  <si>
    <t xml:space="preserve">減価  </t>
  </si>
  <si>
    <t>総収支</t>
  </si>
  <si>
    <t>経常収支</t>
  </si>
  <si>
    <t xml:space="preserve">利子  </t>
  </si>
  <si>
    <t>元利償還金</t>
  </si>
  <si>
    <t xml:space="preserve">累積  </t>
  </si>
  <si>
    <t>不良債務</t>
  </si>
  <si>
    <t>給与費</t>
  </si>
  <si>
    <t>支払利息</t>
  </si>
  <si>
    <t>償却費</t>
  </si>
  <si>
    <t>動力費</t>
  </si>
  <si>
    <t>光熱水費</t>
  </si>
  <si>
    <t>運搬費</t>
  </si>
  <si>
    <t>修繕費</t>
  </si>
  <si>
    <t>材料費</t>
  </si>
  <si>
    <t>薬品費</t>
  </si>
  <si>
    <t>路  面</t>
  </si>
  <si>
    <t>委託料</t>
  </si>
  <si>
    <t>受水費</t>
  </si>
  <si>
    <t>資本費</t>
  </si>
  <si>
    <t>費用合計</t>
  </si>
  <si>
    <t>資 本 費</t>
  </si>
  <si>
    <t>に対する</t>
  </si>
  <si>
    <t xml:space="preserve">対する  </t>
  </si>
  <si>
    <t>有収率</t>
  </si>
  <si>
    <t>負荷率</t>
  </si>
  <si>
    <t>利用率</t>
  </si>
  <si>
    <t>稼働率</t>
  </si>
  <si>
    <t>使用効率</t>
  </si>
  <si>
    <t>供給単価</t>
  </si>
  <si>
    <t>給水原価</t>
  </si>
  <si>
    <t>１人当り</t>
  </si>
  <si>
    <t>自己資本</t>
  </si>
  <si>
    <t xml:space="preserve"> 長期資本  </t>
  </si>
  <si>
    <t>流動比率</t>
  </si>
  <si>
    <t>当座比率</t>
  </si>
  <si>
    <t>償却率</t>
  </si>
  <si>
    <t>比  率</t>
  </si>
  <si>
    <t xml:space="preserve"> 比  率</t>
  </si>
  <si>
    <t>負担率</t>
  </si>
  <si>
    <t>対減価償却費</t>
  </si>
  <si>
    <t>対料金収入</t>
  </si>
  <si>
    <t>欠損金</t>
  </si>
  <si>
    <t>比    率</t>
  </si>
  <si>
    <t>企業債現在高</t>
  </si>
  <si>
    <t>(有収</t>
  </si>
  <si>
    <t>復旧費</t>
  </si>
  <si>
    <t>相当額</t>
  </si>
  <si>
    <t>（同一会計</t>
  </si>
  <si>
    <t>普 及 率</t>
  </si>
  <si>
    <t xml:space="preserve">普及率  </t>
  </si>
  <si>
    <t>給水人口</t>
  </si>
  <si>
    <t>給 水 量</t>
  </si>
  <si>
    <t>営業収益</t>
  </si>
  <si>
    <t>構成比率</t>
  </si>
  <si>
    <t xml:space="preserve">比率      </t>
  </si>
  <si>
    <t>( 〃 )</t>
  </si>
  <si>
    <t xml:space="preserve">  内簡水含）</t>
  </si>
  <si>
    <t>(%)</t>
  </si>
  <si>
    <t>(千円)</t>
  </si>
  <si>
    <t>当たり)</t>
  </si>
  <si>
    <t>※ 資本費＝（減価償却費＋企業債利息＋受水費中の資本費）÷年間総有収水量</t>
  </si>
  <si>
    <t>計・平均</t>
  </si>
  <si>
    <t>１．上水道事業</t>
  </si>
  <si>
    <t>　 または欠損金</t>
  </si>
  <si>
    <t>表番号</t>
  </si>
  <si>
    <t>上水道事業</t>
  </si>
  <si>
    <t>　 当年度未処分利益剰余金</t>
  </si>
  <si>
    <t>　 当年度未処理欠損金(△)</t>
  </si>
  <si>
    <t>オ</t>
  </si>
  <si>
    <r>
      <t xml:space="preserve"> (３) 他会計からの
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長期借入金返還額</t>
    </r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</si>
  <si>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</si>
  <si>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</si>
  <si>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</si>
  <si>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</si>
  <si>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（５）積立金取崩し額</t>
  </si>
  <si>
    <t>（７）そ    の    他</t>
  </si>
  <si>
    <t>計</t>
  </si>
  <si>
    <t>４　補てん財源</t>
  </si>
  <si>
    <t>（６）繰越工事資金</t>
  </si>
  <si>
    <t>１　資 本 的 収 入</t>
  </si>
  <si>
    <t>２ 資本的支出</t>
  </si>
  <si>
    <t>３ 差 引</t>
  </si>
  <si>
    <t xml:space="preserve">  収支不足額(△)</t>
  </si>
  <si>
    <t>(12)</t>
  </si>
  <si>
    <t>(１) 企    業    債</t>
  </si>
  <si>
    <t>(２) 他 会 計 出 資 金</t>
  </si>
  <si>
    <t>(３) 他 会 計 負 担 金</t>
  </si>
  <si>
    <t>(４) 他 会 計 借 入 金</t>
  </si>
  <si>
    <t>(５) 他 会 計 補 助 金</t>
  </si>
  <si>
    <t>(６) 固定資産売却代金</t>
  </si>
  <si>
    <t>(７) 国 庫 補 助 金</t>
  </si>
  <si>
    <t>(８) 都道府県補助金</t>
  </si>
  <si>
    <t>(９) 工 事 負 担 金</t>
  </si>
  <si>
    <t>(10) そ    の    他</t>
  </si>
  <si>
    <t>うち翌年度へ繰越される支出の財源充当額(△)</t>
  </si>
  <si>
    <t>費用構成表</t>
  </si>
  <si>
    <t>（１）基　本　給</t>
  </si>
  <si>
    <t>（２）手　　　当</t>
  </si>
  <si>
    <t>（３）賃　　　金</t>
  </si>
  <si>
    <t>（４）退職給与金</t>
  </si>
  <si>
    <t>（５）法定福利費</t>
  </si>
  <si>
    <t>１職員給与費</t>
  </si>
  <si>
    <t xml:space="preserve"> ２　支　払　利　息</t>
  </si>
  <si>
    <t>（１）一時借入金利息</t>
  </si>
  <si>
    <t>（２）企業債利息</t>
  </si>
  <si>
    <t>（３）その他借入金利息</t>
  </si>
  <si>
    <t xml:space="preserve">  ３　減　価　償　却　費</t>
  </si>
  <si>
    <t xml:space="preserve">  ４　動　　　力　　　費</t>
  </si>
  <si>
    <t xml:space="preserve">  ５　光　 熱　 水　 費　</t>
  </si>
  <si>
    <t xml:space="preserve">  ６　通　信　運　搬　費</t>
  </si>
  <si>
    <t xml:space="preserve">  ７　修　　　繕　　　費</t>
  </si>
  <si>
    <t xml:space="preserve">  ９　薬　　　品　　　費</t>
  </si>
  <si>
    <t xml:space="preserve">  ８　材　　　料　　　費</t>
  </si>
  <si>
    <t xml:space="preserve"> １０ 路　面　復　旧　費</t>
  </si>
  <si>
    <t xml:space="preserve"> １１ 委　　　託　　　料</t>
  </si>
  <si>
    <t xml:space="preserve"> １２ 受　　　水　　　費</t>
  </si>
  <si>
    <t xml:space="preserve"> １３ そ　　　の　　　他</t>
  </si>
  <si>
    <t xml:space="preserve"> １４ 費　 用　 合　 計</t>
  </si>
  <si>
    <t xml:space="preserve"> １５ 広　報　活　動　費</t>
  </si>
  <si>
    <t xml:space="preserve"> １６ 受　託　工　事　費</t>
  </si>
  <si>
    <t xml:space="preserve"> １７ 附　帯　事　業　費</t>
  </si>
  <si>
    <t xml:space="preserve"> １８ 材料及び不用品売却原価</t>
  </si>
  <si>
    <t xml:space="preserve"> １９ 経　 常　 費　 用</t>
  </si>
  <si>
    <t xml:space="preserve"> 収益勘定他会計繰入金合計</t>
  </si>
  <si>
    <t>（１）繰出基準に基づく繰入金</t>
  </si>
  <si>
    <t>（２）繰出基準以外の繰入金</t>
  </si>
  <si>
    <t>ア．繰出基準に基づく事由に係る
　　上乗繰入</t>
  </si>
  <si>
    <t>イ．繰出基準の事由以外の繰入</t>
  </si>
  <si>
    <t xml:space="preserve"> 資本勘定他会計繰入金合計</t>
  </si>
  <si>
    <t>うち　資本費相当額</t>
  </si>
  <si>
    <t xml:space="preserve"> 経常費用－（受託工事費＋附帯事業費
 ＋材料及び不用品売却原価）</t>
  </si>
  <si>
    <t>企業債償還額</t>
  </si>
  <si>
    <t>計算式</t>
  </si>
  <si>
    <r>
      <t>現在給水人口</t>
    </r>
    <r>
      <rPr>
        <sz val="11"/>
        <rFont val="ＭＳ 明朝"/>
        <family val="1"/>
      </rPr>
      <t xml:space="preserve">
計画給水人口</t>
    </r>
  </si>
  <si>
    <r>
      <t>年間総有収水量</t>
    </r>
    <r>
      <rPr>
        <sz val="11"/>
        <rFont val="ＭＳ 明朝"/>
        <family val="1"/>
      </rPr>
      <t xml:space="preserve">
年間総配水量</t>
    </r>
  </si>
  <si>
    <r>
      <t>現在給水人口</t>
    </r>
    <r>
      <rPr>
        <sz val="11"/>
        <rFont val="ＭＳ 明朝"/>
        <family val="1"/>
      </rPr>
      <t xml:space="preserve">
行政区域内現在人口</t>
    </r>
  </si>
  <si>
    <t>欄№</t>
  </si>
  <si>
    <t>現在人口に
対する普及率</t>
  </si>
  <si>
    <t>計画給水人口に
対する普及率</t>
  </si>
  <si>
    <t>有収率</t>
  </si>
  <si>
    <t>負荷率</t>
  </si>
  <si>
    <t>施設利用率</t>
  </si>
  <si>
    <t>最大稼働率</t>
  </si>
  <si>
    <t>固定資産
使用効率</t>
  </si>
  <si>
    <t>供給単価</t>
  </si>
  <si>
    <t>職員１人当り
給水人口</t>
  </si>
  <si>
    <t>職員１人当り
給水量</t>
  </si>
  <si>
    <t>職員１人当り
営業収益</t>
  </si>
  <si>
    <t>自己資本
構成比率</t>
  </si>
  <si>
    <t>固定資産対
長期資本比率</t>
  </si>
  <si>
    <t>流動比率</t>
  </si>
  <si>
    <t>当座比率</t>
  </si>
  <si>
    <t>減価償却率</t>
  </si>
  <si>
    <t>総収支比率</t>
  </si>
  <si>
    <t>利子負担率</t>
  </si>
  <si>
    <t>元利償還金対
料金収入比率</t>
  </si>
  <si>
    <t>累積欠損金比率</t>
  </si>
  <si>
    <t>不良債務比率</t>
  </si>
  <si>
    <t>企業債現在高</t>
  </si>
  <si>
    <t>職員給与費</t>
  </si>
  <si>
    <t>支払利息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</si>
  <si>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</si>
  <si>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</si>
  <si>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</si>
  <si>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</si>
  <si>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</si>
  <si>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</si>
  <si>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</si>
  <si>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</si>
  <si>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</si>
  <si>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受水費</t>
  </si>
  <si>
    <t>うち
資本費相当額</t>
  </si>
  <si>
    <t>その他</t>
  </si>
  <si>
    <t>費用合計</t>
  </si>
  <si>
    <t>資本費</t>
  </si>
  <si>
    <r>
      <t>１日平均配水量</t>
    </r>
    <r>
      <rPr>
        <sz val="11"/>
        <rFont val="ＭＳ 明朝"/>
        <family val="1"/>
      </rPr>
      <t xml:space="preserve">
１日最大配水量</t>
    </r>
  </si>
  <si>
    <r>
      <t>１日平均配水量</t>
    </r>
    <r>
      <rPr>
        <sz val="11"/>
        <rFont val="ＭＳ 明朝"/>
        <family val="1"/>
      </rPr>
      <t xml:space="preserve">
１日配水能力</t>
    </r>
  </si>
  <si>
    <r>
      <t>１日最大配水量</t>
    </r>
    <r>
      <rPr>
        <sz val="11"/>
        <rFont val="ＭＳ 明朝"/>
        <family val="1"/>
      </rPr>
      <t xml:space="preserve">
１日配水能力</t>
    </r>
  </si>
  <si>
    <r>
      <t>年間総配水量</t>
    </r>
    <r>
      <rPr>
        <sz val="11"/>
        <rFont val="ＭＳ 明朝"/>
        <family val="1"/>
      </rPr>
      <t xml:space="preserve">
有形固定資産</t>
    </r>
  </si>
  <si>
    <r>
      <t>給水収益</t>
    </r>
    <r>
      <rPr>
        <sz val="11"/>
        <rFont val="ＭＳ 明朝"/>
        <family val="1"/>
      </rPr>
      <t xml:space="preserve">
年間総有収水量</t>
    </r>
  </si>
  <si>
    <t>給水原価</t>
  </si>
  <si>
    <r>
      <t>現在給水人口</t>
    </r>
    <r>
      <rPr>
        <sz val="11"/>
        <rFont val="ＭＳ 明朝"/>
        <family val="1"/>
      </rPr>
      <t xml:space="preserve">
損益勘定所属職員数</t>
    </r>
  </si>
  <si>
    <r>
      <t>年間総有収水量</t>
    </r>
    <r>
      <rPr>
        <sz val="11"/>
        <rFont val="ＭＳ 明朝"/>
        <family val="1"/>
      </rPr>
      <t xml:space="preserve">
損益勘定所属職員数</t>
    </r>
  </si>
  <si>
    <r>
      <t>営　業　収　益</t>
    </r>
    <r>
      <rPr>
        <sz val="11"/>
        <rFont val="ＭＳ 明朝"/>
        <family val="1"/>
      </rPr>
      <t xml:space="preserve">
損益勘定所属職員数</t>
    </r>
  </si>
  <si>
    <r>
      <t xml:space="preserve">自己資本金＋剰余金
</t>
    </r>
    <r>
      <rPr>
        <sz val="11"/>
        <rFont val="ＭＳ 明朝"/>
        <family val="1"/>
      </rPr>
      <t>負債＋資本</t>
    </r>
  </si>
  <si>
    <r>
      <t>固　定　資　産</t>
    </r>
    <r>
      <rPr>
        <sz val="11"/>
        <rFont val="ＭＳ 明朝"/>
        <family val="1"/>
      </rPr>
      <t xml:space="preserve">
資本＋固定負債</t>
    </r>
  </si>
  <si>
    <r>
      <t>流　動　資　産</t>
    </r>
    <r>
      <rPr>
        <sz val="11"/>
        <rFont val="ＭＳ 明朝"/>
        <family val="1"/>
      </rPr>
      <t xml:space="preserve">
流　動　負　債</t>
    </r>
  </si>
  <si>
    <r>
      <t>当年度減価償却費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有形固定資産＋無形固定資産－土地－建設仮勘定＋当年度減価償却費</t>
    </r>
  </si>
  <si>
    <r>
      <t>総　　収　　益</t>
    </r>
    <r>
      <rPr>
        <sz val="11"/>
        <rFont val="ＭＳ 明朝"/>
        <family val="1"/>
      </rPr>
      <t xml:space="preserve">
総　　費　　用</t>
    </r>
  </si>
  <si>
    <r>
      <t>経　常　収　益</t>
    </r>
    <r>
      <rPr>
        <sz val="11"/>
        <rFont val="ＭＳ 明朝"/>
        <family val="1"/>
      </rPr>
      <t xml:space="preserve">
経　常　費　用</t>
    </r>
  </si>
  <si>
    <r>
      <t>支払利息＋企業債取扱諸費</t>
    </r>
    <r>
      <rPr>
        <sz val="11"/>
        <rFont val="ＭＳ 明朝"/>
        <family val="1"/>
      </rPr>
      <t xml:space="preserve">
企業債＋一時借入金＋他会計借入金＋借入資本金</t>
    </r>
  </si>
  <si>
    <r>
      <t xml:space="preserve">建設改良のための企業債償還元金
</t>
    </r>
    <r>
      <rPr>
        <sz val="11"/>
        <rFont val="ＭＳ 明朝"/>
        <family val="1"/>
      </rPr>
      <t>当年度減価償却費</t>
    </r>
  </si>
  <si>
    <r>
      <t>累　積　欠　損　金</t>
    </r>
    <r>
      <rPr>
        <sz val="11"/>
        <rFont val="ＭＳ 明朝"/>
        <family val="1"/>
      </rPr>
      <t xml:space="preserve">
営業収益－受託工事収益</t>
    </r>
  </si>
  <si>
    <r>
      <t>職員給与費</t>
    </r>
    <r>
      <rPr>
        <sz val="11"/>
        <rFont val="ＭＳ 明朝"/>
        <family val="1"/>
      </rPr>
      <t xml:space="preserve">
年間総有収水量</t>
    </r>
  </si>
  <si>
    <r>
      <t>支　払　利　息</t>
    </r>
    <r>
      <rPr>
        <sz val="11"/>
        <rFont val="ＭＳ 明朝"/>
        <family val="1"/>
      </rPr>
      <t xml:space="preserve">
年間総有収水量</t>
    </r>
  </si>
  <si>
    <r>
      <t>減 価 償 却 費</t>
    </r>
    <r>
      <rPr>
        <sz val="11"/>
        <rFont val="ＭＳ 明朝"/>
        <family val="1"/>
      </rPr>
      <t xml:space="preserve">
年間総有収水量</t>
    </r>
  </si>
  <si>
    <r>
      <t>動　　力　　費</t>
    </r>
    <r>
      <rPr>
        <sz val="11"/>
        <rFont val="ＭＳ 明朝"/>
        <family val="1"/>
      </rPr>
      <t xml:space="preserve">
年間総有収水量</t>
    </r>
  </si>
  <si>
    <r>
      <t>光　熱　水　費</t>
    </r>
    <r>
      <rPr>
        <sz val="11"/>
        <rFont val="ＭＳ 明朝"/>
        <family val="1"/>
      </rPr>
      <t xml:space="preserve">
年間総有収水量</t>
    </r>
  </si>
  <si>
    <r>
      <t>通 信 運 搬 費</t>
    </r>
    <r>
      <rPr>
        <sz val="11"/>
        <rFont val="ＭＳ 明朝"/>
        <family val="1"/>
      </rPr>
      <t xml:space="preserve">
年間総有収水量</t>
    </r>
  </si>
  <si>
    <r>
      <t>修　　繕　　費</t>
    </r>
    <r>
      <rPr>
        <sz val="11"/>
        <rFont val="ＭＳ 明朝"/>
        <family val="1"/>
      </rPr>
      <t xml:space="preserve">
年間総有収水量</t>
    </r>
  </si>
  <si>
    <r>
      <t>材　　料　　費</t>
    </r>
    <r>
      <rPr>
        <sz val="11"/>
        <rFont val="ＭＳ 明朝"/>
        <family val="1"/>
      </rPr>
      <t xml:space="preserve">
年間総有収水量</t>
    </r>
  </si>
  <si>
    <r>
      <t>薬　　品　　費</t>
    </r>
    <r>
      <rPr>
        <sz val="11"/>
        <rFont val="ＭＳ 明朝"/>
        <family val="1"/>
      </rPr>
      <t xml:space="preserve">
年間総有収水量</t>
    </r>
  </si>
  <si>
    <r>
      <t>路 面 復 旧 費</t>
    </r>
    <r>
      <rPr>
        <sz val="11"/>
        <rFont val="ＭＳ 明朝"/>
        <family val="1"/>
      </rPr>
      <t xml:space="preserve">
年間総有収水量</t>
    </r>
  </si>
  <si>
    <r>
      <t>委　　託　　料</t>
    </r>
    <r>
      <rPr>
        <sz val="11"/>
        <rFont val="ＭＳ 明朝"/>
        <family val="1"/>
      </rPr>
      <t xml:space="preserve">
年間総有収水量</t>
    </r>
  </si>
  <si>
    <r>
      <t>受　　水　　費</t>
    </r>
    <r>
      <rPr>
        <sz val="11"/>
        <rFont val="ＭＳ 明朝"/>
        <family val="1"/>
      </rPr>
      <t xml:space="preserve">
年間総有収水量</t>
    </r>
  </si>
  <si>
    <r>
      <t>資本費相当額</t>
    </r>
    <r>
      <rPr>
        <sz val="11"/>
        <rFont val="ＭＳ 明朝"/>
        <family val="1"/>
      </rPr>
      <t xml:space="preserve">
年間総有収水量</t>
    </r>
  </si>
  <si>
    <r>
      <t>そ　　の　　他</t>
    </r>
    <r>
      <rPr>
        <sz val="11"/>
        <rFont val="ＭＳ 明朝"/>
        <family val="1"/>
      </rPr>
      <t xml:space="preserve">
年間総有収水量</t>
    </r>
  </si>
  <si>
    <r>
      <t>費　用　合　計</t>
    </r>
    <r>
      <rPr>
        <sz val="11"/>
        <rFont val="ＭＳ 明朝"/>
        <family val="1"/>
      </rPr>
      <t xml:space="preserve">
年間総有収水量</t>
    </r>
  </si>
  <si>
    <r>
      <t>減価償却費＋企業債利息＋受水費中の資本費</t>
    </r>
    <r>
      <rPr>
        <sz val="11"/>
        <rFont val="ＭＳ 明朝"/>
        <family val="1"/>
      </rPr>
      <t xml:space="preserve">
年間総有収水量</t>
    </r>
  </si>
  <si>
    <r>
      <t xml:space="preserve">流動負債－（流動資産－翌年度繰越財源）
</t>
    </r>
    <r>
      <rPr>
        <sz val="11"/>
        <rFont val="ＭＳ 明朝"/>
        <family val="1"/>
      </rPr>
      <t>営業収益－受託工事収益</t>
    </r>
  </si>
  <si>
    <r>
      <t xml:space="preserve"> 　　　　　　　</t>
    </r>
    <r>
      <rPr>
        <u val="single"/>
        <sz val="11"/>
        <rFont val="ＭＳ 明朝"/>
        <family val="1"/>
      </rPr>
      <t>（21-01-29）</t>
    </r>
    <r>
      <rPr>
        <sz val="11"/>
        <rFont val="ＭＳ 明朝"/>
        <family val="1"/>
      </rPr>
      <t xml:space="preserve"> 分子=費用合計
（01-01-24）</t>
    </r>
  </si>
  <si>
    <r>
      <t>（01-01-23）×1,000／365日</t>
    </r>
    <r>
      <rPr>
        <sz val="11"/>
        <rFont val="ＭＳ 明朝"/>
        <family val="1"/>
      </rPr>
      <t xml:space="preserve">
（01-01-22）</t>
    </r>
  </si>
  <si>
    <r>
      <t>（01-01-23）×1,000／365日</t>
    </r>
    <r>
      <rPr>
        <sz val="11"/>
        <rFont val="ＭＳ 明朝"/>
        <family val="1"/>
      </rPr>
      <t xml:space="preserve">
（01-01-21）</t>
    </r>
  </si>
  <si>
    <t>建設改良のための企業債</t>
  </si>
  <si>
    <r>
      <t>企業債元利償還金</t>
    </r>
    <r>
      <rPr>
        <sz val="11"/>
        <rFont val="ＭＳ 明朝"/>
        <family val="1"/>
      </rPr>
      <t xml:space="preserve">
料金収入(給水収益）</t>
    </r>
  </si>
  <si>
    <t>比  率</t>
  </si>
  <si>
    <t>　　―</t>
  </si>
  <si>
    <t>　　　　計</t>
  </si>
  <si>
    <r>
      <t>経常費用－（受託工事費＋不用品売却原価＋付帯事業費）</t>
    </r>
    <r>
      <rPr>
        <sz val="11"/>
        <rFont val="ＭＳ 明朝"/>
        <family val="1"/>
      </rPr>
      <t xml:space="preserve">
年間総有収水量</t>
    </r>
  </si>
  <si>
    <t>－</t>
  </si>
  <si>
    <t>－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</si>
  <si>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</si>
  <si>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</si>
  <si>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</si>
  <si>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</si>
  <si>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</si>
  <si>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</si>
  <si>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</si>
  <si>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</si>
  <si>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</si>
  <si>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</si>
  <si>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</si>
  <si>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</si>
  <si>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</si>
  <si>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</si>
  <si>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</si>
  <si>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</si>
  <si>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</si>
  <si>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</si>
  <si>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</si>
  <si>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玉城町</t>
  </si>
  <si>
    <t>南伊勢町</t>
  </si>
  <si>
    <t>紀北町</t>
  </si>
  <si>
    <t>御浜町</t>
  </si>
  <si>
    <t>(㎥/日)</t>
  </si>
  <si>
    <t>(千㎥)</t>
  </si>
  <si>
    <t>(円/㎥)</t>
  </si>
  <si>
    <r>
      <t>(㎥／千円</t>
    </r>
    <r>
      <rPr>
        <sz val="14"/>
        <rFont val="ＭＳ 明朝"/>
        <family val="1"/>
      </rPr>
      <t>)</t>
    </r>
  </si>
  <si>
    <t>(円銭／㎥)</t>
  </si>
  <si>
    <t>(㎥)</t>
  </si>
  <si>
    <t>水量1㎥</t>
  </si>
  <si>
    <t>繰入金に関する調</t>
  </si>
  <si>
    <t xml:space="preserve">     　   団     体     名</t>
  </si>
  <si>
    <t xml:space="preserve"> 項        目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</si>
  <si>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</si>
  <si>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</si>
  <si>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</si>
  <si>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</si>
  <si>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</si>
  <si>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</si>
  <si>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繰  入  金  計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</si>
  <si>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</si>
  <si>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</si>
  <si>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</si>
  <si>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</si>
  <si>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r>
      <t xml:space="preserve"> 他 会 計 補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助 金</t>
    </r>
  </si>
  <si>
    <t>計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</si>
  <si>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</si>
  <si>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消火栓維持管理費</t>
  </si>
  <si>
    <t>そ　の　他</t>
  </si>
  <si>
    <t>水源開発対策</t>
  </si>
  <si>
    <t>（建設仮勘定支払利息分）</t>
  </si>
  <si>
    <t>広域化対策</t>
  </si>
  <si>
    <t>（建設仮勘定以外支払利息分）</t>
  </si>
  <si>
    <t>水道広域化対策</t>
  </si>
  <si>
    <r>
      <t>高 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</si>
  <si>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r>
      <t xml:space="preserve">統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道</t>
    </r>
  </si>
  <si>
    <t>（支払利息分）</t>
  </si>
  <si>
    <t>財政再建及び準用再建のた</t>
  </si>
  <si>
    <t>特　別　利　益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</si>
  <si>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</si>
  <si>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他会計出資金・補助金</t>
  </si>
  <si>
    <t>水道水源開発</t>
  </si>
  <si>
    <t>（当年度支出分）</t>
  </si>
  <si>
    <t>水道広域化施設</t>
  </si>
  <si>
    <t>水道水源施設</t>
  </si>
  <si>
    <t>（建設仮勘定元金分）</t>
  </si>
  <si>
    <t>未普及地域解消</t>
  </si>
  <si>
    <r>
      <t>安 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</si>
  <si>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r>
      <t>老 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新</t>
    </r>
  </si>
  <si>
    <t>（災害対策）</t>
  </si>
  <si>
    <t>（保安対策）</t>
  </si>
  <si>
    <t>（水質安全対策）</t>
  </si>
  <si>
    <t>（建設仮勘定以外元金償還分）</t>
  </si>
  <si>
    <r>
      <t>統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道</t>
    </r>
  </si>
  <si>
    <t>（元金償還分）</t>
  </si>
  <si>
    <r>
      <t xml:space="preserve"> 他 会 計 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 金</t>
    </r>
  </si>
  <si>
    <t>消火栓設置費</t>
  </si>
  <si>
    <t>公共水道施設設置費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</si>
  <si>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</si>
  <si>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 xml:space="preserve"> 収益勘定他会計借入金</t>
  </si>
  <si>
    <t xml:space="preserve"> 収  益  勘  定  繰  入  金</t>
  </si>
  <si>
    <t>簡易水道高料金対策</t>
  </si>
  <si>
    <t>簡易水道未普及解消</t>
  </si>
  <si>
    <t>緊急対策</t>
  </si>
  <si>
    <t>企業債償還額対
減価償却費比率</t>
  </si>
  <si>
    <t>S.4.4.1</t>
  </si>
  <si>
    <t>口径別</t>
  </si>
  <si>
    <t>S.4.10.3</t>
  </si>
  <si>
    <t>H.17.10.1</t>
  </si>
  <si>
    <t>S.28.5.1</t>
  </si>
  <si>
    <t>H.10.10.1</t>
  </si>
  <si>
    <t>S.26.6.7</t>
  </si>
  <si>
    <t>H.17.4.1</t>
  </si>
  <si>
    <t>T.13.10.1</t>
  </si>
  <si>
    <t>用途別</t>
  </si>
  <si>
    <t>H.9.4.1</t>
  </si>
  <si>
    <t>S.28.4.1</t>
  </si>
  <si>
    <t>H.10.4.1</t>
  </si>
  <si>
    <t>S.40.2.1</t>
  </si>
  <si>
    <t>H.16.4.1</t>
  </si>
  <si>
    <t>S.28.5.20</t>
  </si>
  <si>
    <t>H.17.11.1</t>
  </si>
  <si>
    <t>S.40.10.1</t>
  </si>
  <si>
    <t>H.16.5.1</t>
  </si>
  <si>
    <t>T.14.10.1</t>
  </si>
  <si>
    <t>H.17.7.1</t>
  </si>
  <si>
    <t>S.11.11.1</t>
  </si>
  <si>
    <t>H.15.12.1</t>
  </si>
  <si>
    <t>S.43.11.12</t>
  </si>
  <si>
    <t>H.16.11.1</t>
  </si>
  <si>
    <t>S.37.4.1</t>
  </si>
  <si>
    <t>S.45.4.1</t>
  </si>
  <si>
    <t>S.39.4.1</t>
  </si>
  <si>
    <t>H.17.6.1</t>
  </si>
  <si>
    <t>H.14.4.1</t>
  </si>
  <si>
    <t>S.43.4.1</t>
  </si>
  <si>
    <t>口径別その他</t>
  </si>
  <si>
    <t>H.18.7.1</t>
  </si>
  <si>
    <t>S.57.4.1</t>
  </si>
  <si>
    <t>S.62.5.1</t>
  </si>
  <si>
    <t>S.52.1.5</t>
  </si>
  <si>
    <t>S.48.1.1</t>
  </si>
  <si>
    <t>S.24.10.16</t>
  </si>
  <si>
    <t>S.30.9.15</t>
  </si>
  <si>
    <t>S.55.4.1</t>
  </si>
  <si>
    <t>H.11.4.20</t>
  </si>
  <si>
    <t>公共施設における無償</t>
  </si>
  <si>
    <t>給水に要する経費</t>
  </si>
  <si>
    <t>応急給水・応急復旧計</t>
  </si>
  <si>
    <t>画策定に要する経費</t>
  </si>
  <si>
    <t>簡易水道の建設改良に要す</t>
  </si>
  <si>
    <t>る経費（臨時措置分）</t>
  </si>
  <si>
    <t>簡易水道の建設改良に</t>
  </si>
  <si>
    <t>要する経費（通常分）</t>
  </si>
  <si>
    <t>地方公営企業法の適用</t>
  </si>
  <si>
    <t>に要する経費</t>
  </si>
  <si>
    <t>簡易水道事業の統合に</t>
  </si>
  <si>
    <t>要する経費</t>
  </si>
  <si>
    <t>めの繰入れに要する経費</t>
  </si>
  <si>
    <t>基礎年金拠出金公的負</t>
  </si>
  <si>
    <t>担経費</t>
  </si>
  <si>
    <t>児童手当に要する経費</t>
  </si>
  <si>
    <t>臨時財政特例債等の償還に</t>
  </si>
  <si>
    <t>要する経費（支払利息分）</t>
  </si>
  <si>
    <t>特定用地の先行取得に</t>
  </si>
  <si>
    <t>（当年度支出分）</t>
  </si>
  <si>
    <t>る経費（通常分）</t>
  </si>
  <si>
    <t>要する経費（元金分）</t>
  </si>
  <si>
    <t>経常収支比率</t>
  </si>
  <si>
    <r>
      <t>（01-01-08）</t>
    </r>
    <r>
      <rPr>
        <sz val="11"/>
        <rFont val="ＭＳ 明朝"/>
        <family val="1"/>
      </rPr>
      <t xml:space="preserve">
（01-01-06）</t>
    </r>
  </si>
  <si>
    <r>
      <t>（01-01-08）</t>
    </r>
    <r>
      <rPr>
        <sz val="11"/>
        <rFont val="ＭＳ 明朝"/>
        <family val="1"/>
      </rPr>
      <t xml:space="preserve">
（01-01-07）</t>
    </r>
  </si>
  <si>
    <r>
      <t>（01-01-24）</t>
    </r>
    <r>
      <rPr>
        <sz val="11"/>
        <rFont val="ＭＳ 明朝"/>
        <family val="1"/>
      </rPr>
      <t xml:space="preserve">
（01-01-23）</t>
    </r>
  </si>
  <si>
    <r>
      <t>（01-01-22）</t>
    </r>
    <r>
      <rPr>
        <sz val="11"/>
        <rFont val="ＭＳ 明朝"/>
        <family val="1"/>
      </rPr>
      <t xml:space="preserve">
（01-01-21）</t>
    </r>
  </si>
  <si>
    <r>
      <t>（01-01-23）</t>
    </r>
    <r>
      <rPr>
        <sz val="11"/>
        <rFont val="ＭＳ 明朝"/>
        <family val="1"/>
      </rPr>
      <t xml:space="preserve">
（22-01-02）</t>
    </r>
  </si>
  <si>
    <r>
      <t>（20-01-03）</t>
    </r>
    <r>
      <rPr>
        <sz val="11"/>
        <rFont val="ＭＳ 明朝"/>
        <family val="1"/>
      </rPr>
      <t xml:space="preserve">
（01-01-24）</t>
    </r>
  </si>
  <si>
    <r>
      <t>（01-01-08）</t>
    </r>
    <r>
      <rPr>
        <sz val="11"/>
        <rFont val="ＭＳ 明朝"/>
        <family val="1"/>
      </rPr>
      <t xml:space="preserve">
（01-01-41）</t>
    </r>
  </si>
  <si>
    <r>
      <t>（01-01-24)×1,000</t>
    </r>
    <r>
      <rPr>
        <sz val="11"/>
        <rFont val="ＭＳ 明朝"/>
        <family val="1"/>
      </rPr>
      <t xml:space="preserve">
（01-01-41）</t>
    </r>
  </si>
  <si>
    <r>
      <t>（20-01-02）</t>
    </r>
    <r>
      <rPr>
        <sz val="11"/>
        <rFont val="ＭＳ 明朝"/>
        <family val="1"/>
      </rPr>
      <t xml:space="preserve">
（01-01-41）</t>
    </r>
  </si>
  <si>
    <r>
      <t>（22-01-31)＋(22-01-39）</t>
    </r>
    <r>
      <rPr>
        <sz val="11"/>
        <rFont val="ＭＳ 明朝"/>
        <family val="1"/>
      </rPr>
      <t xml:space="preserve">
（22-01-56）</t>
    </r>
  </si>
  <si>
    <r>
      <t>（22-01-01）</t>
    </r>
    <r>
      <rPr>
        <sz val="11"/>
        <rFont val="ＭＳ 明朝"/>
        <family val="1"/>
      </rPr>
      <t xml:space="preserve">
（22-01-55)＋(22-01-19）</t>
    </r>
  </si>
  <si>
    <r>
      <t>（22-01-12）</t>
    </r>
    <r>
      <rPr>
        <sz val="11"/>
        <rFont val="ＭＳ 明朝"/>
        <family val="1"/>
      </rPr>
      <t xml:space="preserve">
（22-01-25）</t>
    </r>
  </si>
  <si>
    <r>
      <t>現金及び預金＋未収金</t>
    </r>
    <r>
      <rPr>
        <sz val="11"/>
        <rFont val="ＭＳ 明朝"/>
        <family val="1"/>
      </rPr>
      <t xml:space="preserve">
流　動　負　債</t>
    </r>
  </si>
  <si>
    <r>
      <t>（22-01-13)＋(22-01-14）</t>
    </r>
    <r>
      <rPr>
        <sz val="11"/>
        <rFont val="ＭＳ 明朝"/>
        <family val="1"/>
      </rPr>
      <t xml:space="preserve">
（22-01-25）</t>
    </r>
  </si>
  <si>
    <r>
      <t>（20-01-32）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(22-01-02)+(22-01-07)-(22-01-03)-(22-01-06)+(20-01-32)</t>
    </r>
  </si>
  <si>
    <r>
      <t>（20-01-01）</t>
    </r>
    <r>
      <rPr>
        <sz val="11"/>
        <rFont val="ＭＳ 明朝"/>
        <family val="1"/>
      </rPr>
      <t xml:space="preserve">
（20-01-23）</t>
    </r>
  </si>
  <si>
    <r>
      <t>（20-01-01)-(20-01-45)</t>
    </r>
    <r>
      <rPr>
        <sz val="11"/>
        <rFont val="ＭＳ 明朝"/>
        <family val="1"/>
      </rPr>
      <t xml:space="preserve">
（20-01-23)-(20-01-49)</t>
    </r>
  </si>
  <si>
    <r>
      <t>（20-01-38)＋(20-01-39）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(22-01-20)+(22-01-26)+(22-01-22)+(22-01-36)+(22-01-21)</t>
    </r>
  </si>
  <si>
    <r>
      <t>（23-01-36）</t>
    </r>
    <r>
      <rPr>
        <sz val="11"/>
        <rFont val="ＭＳ 明朝"/>
        <family val="1"/>
      </rPr>
      <t xml:space="preserve">
（20-01-32）</t>
    </r>
  </si>
  <si>
    <r>
      <t>（20-01-38)＋(23-01-32）</t>
    </r>
    <r>
      <rPr>
        <sz val="11"/>
        <rFont val="ＭＳ 明朝"/>
        <family val="1"/>
      </rPr>
      <t xml:space="preserve">
（20-01-03）</t>
    </r>
  </si>
  <si>
    <r>
      <t>（22-01-52）</t>
    </r>
    <r>
      <rPr>
        <sz val="11"/>
        <rFont val="ＭＳ 明朝"/>
        <family val="1"/>
      </rPr>
      <t xml:space="preserve">
（20-01-02)－(20-01-11）</t>
    </r>
  </si>
  <si>
    <r>
      <t>（22-01-25)-((22-01-12)-(23-01-14)）</t>
    </r>
    <r>
      <rPr>
        <sz val="11"/>
        <rFont val="ＭＳ 明朝"/>
        <family val="1"/>
      </rPr>
      <t xml:space="preserve">
（20-01-02)－(20-01-11）</t>
    </r>
  </si>
  <si>
    <t>24-01-12</t>
  </si>
  <si>
    <r>
      <t>（21-01-06）</t>
    </r>
    <r>
      <rPr>
        <sz val="11"/>
        <rFont val="ＭＳ 明朝"/>
        <family val="1"/>
      </rPr>
      <t xml:space="preserve">
（01-01-24）</t>
    </r>
  </si>
  <si>
    <r>
      <t>（21-01-07）</t>
    </r>
    <r>
      <rPr>
        <sz val="11"/>
        <rFont val="ＭＳ 明朝"/>
        <family val="1"/>
      </rPr>
      <t xml:space="preserve">
（01-01-24）</t>
    </r>
  </si>
  <si>
    <r>
      <t>（21-01-11）</t>
    </r>
    <r>
      <rPr>
        <sz val="11"/>
        <rFont val="ＭＳ 明朝"/>
        <family val="1"/>
      </rPr>
      <t xml:space="preserve">
（01-01-24）</t>
    </r>
  </si>
  <si>
    <r>
      <t>（21-01-12）</t>
    </r>
    <r>
      <rPr>
        <sz val="11"/>
        <rFont val="ＭＳ 明朝"/>
        <family val="1"/>
      </rPr>
      <t xml:space="preserve">
（01-01-24）</t>
    </r>
  </si>
  <si>
    <r>
      <t>（21-01-13）</t>
    </r>
    <r>
      <rPr>
        <sz val="11"/>
        <rFont val="ＭＳ 明朝"/>
        <family val="1"/>
      </rPr>
      <t xml:space="preserve">
（01-01-24）</t>
    </r>
  </si>
  <si>
    <r>
      <t>（21-01-14）</t>
    </r>
    <r>
      <rPr>
        <sz val="11"/>
        <rFont val="ＭＳ 明朝"/>
        <family val="1"/>
      </rPr>
      <t xml:space="preserve">
（01-01-24）</t>
    </r>
  </si>
  <si>
    <r>
      <t>（21-01-15）</t>
    </r>
    <r>
      <rPr>
        <sz val="11"/>
        <rFont val="ＭＳ 明朝"/>
        <family val="1"/>
      </rPr>
      <t xml:space="preserve">
（01-01-24）</t>
    </r>
  </si>
  <si>
    <r>
      <t>（21-01-16）</t>
    </r>
    <r>
      <rPr>
        <sz val="11"/>
        <rFont val="ＭＳ 明朝"/>
        <family val="1"/>
      </rPr>
      <t xml:space="preserve">
（01-01-24）</t>
    </r>
  </si>
  <si>
    <r>
      <t>（21-01-17）</t>
    </r>
    <r>
      <rPr>
        <sz val="11"/>
        <rFont val="ＭＳ 明朝"/>
        <family val="1"/>
      </rPr>
      <t xml:space="preserve">
（01-01-24）</t>
    </r>
  </si>
  <si>
    <r>
      <t>（21-01-18）</t>
    </r>
    <r>
      <rPr>
        <sz val="11"/>
        <rFont val="ＭＳ 明朝"/>
        <family val="1"/>
      </rPr>
      <t xml:space="preserve">
（01-01-24）</t>
    </r>
  </si>
  <si>
    <r>
      <t>（21-01-19）</t>
    </r>
    <r>
      <rPr>
        <sz val="11"/>
        <rFont val="ＭＳ 明朝"/>
        <family val="1"/>
      </rPr>
      <t xml:space="preserve">
（01-01-24）</t>
    </r>
  </si>
  <si>
    <r>
      <t>（21-01-26）</t>
    </r>
    <r>
      <rPr>
        <sz val="11"/>
        <rFont val="ＭＳ 明朝"/>
        <family val="1"/>
      </rPr>
      <t xml:space="preserve">
（01-01-24）</t>
    </r>
  </si>
  <si>
    <r>
      <t>（21-01-27）</t>
    </r>
    <r>
      <rPr>
        <sz val="11"/>
        <rFont val="ＭＳ 明朝"/>
        <family val="1"/>
      </rPr>
      <t xml:space="preserve">
（01-01-24）</t>
    </r>
  </si>
  <si>
    <r>
      <t>（21-01-28）</t>
    </r>
    <r>
      <rPr>
        <sz val="11"/>
        <rFont val="ＭＳ 明朝"/>
        <family val="1"/>
      </rPr>
      <t xml:space="preserve">
（01-01-24）</t>
    </r>
  </si>
  <si>
    <r>
      <t>（21-01-29）</t>
    </r>
    <r>
      <rPr>
        <sz val="11"/>
        <rFont val="ＭＳ 明朝"/>
        <family val="1"/>
      </rPr>
      <t xml:space="preserve">
（01-01-24）</t>
    </r>
  </si>
  <si>
    <r>
      <t>（21-01-11)+(21-01-09)+(21-01-27）</t>
    </r>
    <r>
      <rPr>
        <sz val="11"/>
        <rFont val="ＭＳ 明朝"/>
        <family val="1"/>
      </rPr>
      <t xml:space="preserve">
（01-01-24）</t>
    </r>
  </si>
  <si>
    <t>H.20.4.1</t>
  </si>
  <si>
    <t>H.20.11.1</t>
  </si>
  <si>
    <t>H.20.7.1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</si>
</sst>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.000000"/>
    <numFmt numFmtId="180" formatCode="0.0000"/>
    <numFmt numFmtId="181" formatCode="0.000"/>
    <numFmt numFmtId="182" formatCode="0.00000"/>
    <numFmt numFmtId="183" formatCode="#,##0.000"/>
    <numFmt numFmtId="184" formatCode="0.000_);[Red]\(0.000\)"/>
    <numFmt numFmtId="185" formatCode="#,##0.00_ "/>
    <numFmt numFmtId="186" formatCode="#,##0.000_ "/>
    <numFmt numFmtId="187" formatCode="#,##0_ "/>
    <numFmt numFmtId="188" formatCode="0.0%"/>
    <numFmt numFmtId="189" formatCode="0.000%"/>
    <numFmt numFmtId="190" formatCode="0.00_ "/>
    <numFmt numFmtId="191" formatCode="#,##0.0;[Red]\-#,##0.0"/>
    <numFmt numFmtId="192" formatCode="#,##0.00_);[Red]\(#,##0.00\)"/>
    <numFmt numFmtId="193" formatCode="0.00_);[Red]\(0.00\)"/>
    <numFmt numFmtId="194" formatCode="0_ "/>
    <numFmt numFmtId="195" formatCode="0_ ;[Red]\-0\ "/>
    <numFmt numFmtId="196" formatCode="0.0_ ;[Red]\-0.0\ "/>
    <numFmt numFmtId="197" formatCode="0.00_ ;[Red]\-0.00\ "/>
    <numFmt numFmtId="198" formatCode="#,##0.00_ ;[Red]\-#,##0.00\ "/>
  </numFmts>
  <fonts count="18">
    <font>
      <sz val="14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14"/>
      <color indexed="8"/>
      <name val=""/>
      <family val="1"/>
    </font>
    <font>
      <sz val="36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color indexed="9"/>
      <name val="ＭＳ 明朝"/>
      <family val="1"/>
    </font>
  </fonts>
  <fills count="2">
    <fill>
      <patternFill/>
    </fill>
    <fill>
      <patternFill patternType="gray125"/>
    </fill>
  </fills>
  <borders count="153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 style="medium">
        <color indexed="8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medium">
        <color indexed="8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</cellStyleXfs>
  <cellXfs count="57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8" xfId="0" applyBorder="1" applyAlignment="1">
      <alignment horizontal="center"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1" xfId="0" applyBorder="1" applyAlignment="1">
      <alignment horizontal="center"/>
    </xf>
    <xf numFmtId="37" fontId="0" fillId="0" borderId="9" xfId="0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11" xfId="0" applyBorder="1" applyAlignment="1">
      <alignment horizontal="right"/>
    </xf>
    <xf numFmtId="37" fontId="0" fillId="0" borderId="12" xfId="0" applyBorder="1" applyAlignment="1">
      <alignment horizontal="center"/>
    </xf>
    <xf numFmtId="0" fontId="0" fillId="0" borderId="0" xfId="27">
      <alignment/>
      <protection/>
    </xf>
    <xf numFmtId="0" fontId="0" fillId="0" borderId="13" xfId="27" applyBorder="1">
      <alignment/>
      <protection/>
    </xf>
    <xf numFmtId="0" fontId="0" fillId="0" borderId="13" xfId="27" applyBorder="1" applyAlignment="1">
      <alignment horizontal="right"/>
      <protection/>
    </xf>
    <xf numFmtId="0" fontId="0" fillId="0" borderId="1" xfId="27" applyBorder="1">
      <alignment/>
      <protection/>
    </xf>
    <xf numFmtId="0" fontId="0" fillId="0" borderId="2" xfId="27" applyBorder="1">
      <alignment/>
      <protection/>
    </xf>
    <xf numFmtId="0" fontId="0" fillId="0" borderId="3" xfId="27" applyBorder="1">
      <alignment/>
      <protection/>
    </xf>
    <xf numFmtId="0" fontId="0" fillId="0" borderId="2" xfId="27" applyBorder="1" applyAlignment="1">
      <alignment horizontal="center"/>
      <protection/>
    </xf>
    <xf numFmtId="0" fontId="0" fillId="0" borderId="1" xfId="27" applyBorder="1" applyAlignment="1">
      <alignment horizontal="center"/>
      <protection/>
    </xf>
    <xf numFmtId="0" fontId="0" fillId="0" borderId="3" xfId="27" applyBorder="1" applyAlignment="1">
      <alignment horizontal="center"/>
      <protection/>
    </xf>
    <xf numFmtId="0" fontId="0" fillId="0" borderId="5" xfId="27" applyBorder="1">
      <alignment/>
      <protection/>
    </xf>
    <xf numFmtId="176" fontId="0" fillId="0" borderId="5" xfId="27" applyNumberFormat="1" applyBorder="1" applyProtection="1">
      <alignment/>
      <protection/>
    </xf>
    <xf numFmtId="176" fontId="0" fillId="0" borderId="9" xfId="27" applyNumberFormat="1" applyBorder="1" applyProtection="1">
      <alignment/>
      <protection/>
    </xf>
    <xf numFmtId="176" fontId="0" fillId="0" borderId="10" xfId="27" applyNumberFormat="1" applyBorder="1" applyProtection="1">
      <alignment/>
      <protection/>
    </xf>
    <xf numFmtId="0" fontId="0" fillId="0" borderId="8" xfId="27" applyBorder="1">
      <alignment/>
      <protection/>
    </xf>
    <xf numFmtId="37" fontId="0" fillId="0" borderId="14" xfId="27" applyNumberFormat="1" applyBorder="1" applyProtection="1">
      <alignment/>
      <protection/>
    </xf>
    <xf numFmtId="37" fontId="0" fillId="0" borderId="15" xfId="27" applyNumberFormat="1" applyBorder="1" applyProtection="1">
      <alignment/>
      <protection/>
    </xf>
    <xf numFmtId="37" fontId="0" fillId="0" borderId="16" xfId="27" applyNumberFormat="1" applyBorder="1" applyProtection="1">
      <alignment/>
      <protection/>
    </xf>
    <xf numFmtId="0" fontId="0" fillId="0" borderId="17" xfId="27" applyBorder="1">
      <alignment/>
      <protection/>
    </xf>
    <xf numFmtId="37" fontId="0" fillId="0" borderId="12" xfId="27" applyNumberFormat="1" applyBorder="1" applyProtection="1">
      <alignment/>
      <protection/>
    </xf>
    <xf numFmtId="37" fontId="0" fillId="0" borderId="6" xfId="27" applyNumberFormat="1" applyBorder="1" applyProtection="1">
      <alignment/>
      <protection/>
    </xf>
    <xf numFmtId="37" fontId="0" fillId="0" borderId="7" xfId="27" applyNumberFormat="1" applyBorder="1" applyProtection="1">
      <alignment/>
      <protection/>
    </xf>
    <xf numFmtId="37" fontId="0" fillId="0" borderId="5" xfId="27" applyNumberFormat="1" applyBorder="1" applyProtection="1">
      <alignment/>
      <protection/>
    </xf>
    <xf numFmtId="37" fontId="0" fillId="0" borderId="9" xfId="27" applyNumberFormat="1" applyBorder="1" applyProtection="1">
      <alignment/>
      <protection/>
    </xf>
    <xf numFmtId="37" fontId="0" fillId="0" borderId="10" xfId="27" applyNumberFormat="1" applyBorder="1" applyProtection="1">
      <alignment/>
      <protection/>
    </xf>
    <xf numFmtId="0" fontId="0" fillId="0" borderId="0" xfId="26">
      <alignment/>
      <protection/>
    </xf>
    <xf numFmtId="176" fontId="0" fillId="0" borderId="0" xfId="26" applyNumberFormat="1" applyProtection="1">
      <alignment/>
      <protection/>
    </xf>
    <xf numFmtId="0" fontId="0" fillId="0" borderId="13" xfId="26" applyBorder="1">
      <alignment/>
      <protection/>
    </xf>
    <xf numFmtId="0" fontId="0" fillId="0" borderId="1" xfId="26" applyBorder="1">
      <alignment/>
      <protection/>
    </xf>
    <xf numFmtId="0" fontId="0" fillId="0" borderId="2" xfId="26" applyBorder="1">
      <alignment/>
      <protection/>
    </xf>
    <xf numFmtId="0" fontId="0" fillId="0" borderId="3" xfId="26" applyBorder="1">
      <alignment/>
      <protection/>
    </xf>
    <xf numFmtId="0" fontId="0" fillId="0" borderId="2" xfId="26" applyBorder="1" applyAlignment="1">
      <alignment horizontal="center"/>
      <protection/>
    </xf>
    <xf numFmtId="0" fontId="0" fillId="0" borderId="1" xfId="26" applyBorder="1" applyAlignment="1">
      <alignment horizontal="center"/>
      <protection/>
    </xf>
    <xf numFmtId="0" fontId="0" fillId="0" borderId="3" xfId="26" applyBorder="1" applyAlignment="1">
      <alignment horizontal="center"/>
      <protection/>
    </xf>
    <xf numFmtId="0" fontId="0" fillId="0" borderId="5" xfId="26" applyBorder="1">
      <alignment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8" xfId="26" applyBorder="1">
      <alignment/>
      <protection/>
    </xf>
    <xf numFmtId="37" fontId="0" fillId="0" borderId="14" xfId="26" applyNumberFormat="1" applyBorder="1" applyProtection="1">
      <alignment/>
      <protection/>
    </xf>
    <xf numFmtId="37" fontId="0" fillId="0" borderId="15" xfId="26" applyNumberFormat="1" applyBorder="1" applyProtection="1">
      <alignment/>
      <protection/>
    </xf>
    <xf numFmtId="37" fontId="0" fillId="0" borderId="16" xfId="26" applyNumberFormat="1" applyBorder="1" applyProtection="1">
      <alignment/>
      <protection/>
    </xf>
    <xf numFmtId="0" fontId="0" fillId="0" borderId="17" xfId="26" applyBorder="1">
      <alignment/>
      <protection/>
    </xf>
    <xf numFmtId="37" fontId="0" fillId="0" borderId="12" xfId="26" applyNumberFormat="1" applyBorder="1" applyProtection="1">
      <alignment/>
      <protection/>
    </xf>
    <xf numFmtId="37" fontId="0" fillId="0" borderId="6" xfId="26" applyNumberFormat="1" applyBorder="1" applyProtection="1">
      <alignment/>
      <protection/>
    </xf>
    <xf numFmtId="37" fontId="0" fillId="0" borderId="7" xfId="26" applyNumberFormat="1" applyBorder="1" applyProtection="1">
      <alignment/>
      <protection/>
    </xf>
    <xf numFmtId="0" fontId="0" fillId="0" borderId="14" xfId="26" applyBorder="1">
      <alignment/>
      <protection/>
    </xf>
    <xf numFmtId="37" fontId="0" fillId="0" borderId="1" xfId="26" applyNumberFormat="1" applyBorder="1" applyProtection="1">
      <alignment/>
      <protection/>
    </xf>
    <xf numFmtId="37" fontId="0" fillId="0" borderId="2" xfId="26" applyNumberFormat="1" applyBorder="1" applyProtection="1">
      <alignment/>
      <protection/>
    </xf>
    <xf numFmtId="37" fontId="0" fillId="0" borderId="3" xfId="26" applyNumberFormat="1" applyBorder="1" applyProtection="1">
      <alignment/>
      <protection/>
    </xf>
    <xf numFmtId="37" fontId="0" fillId="0" borderId="0" xfId="26" applyNumberFormat="1" applyProtection="1">
      <alignment/>
      <protection/>
    </xf>
    <xf numFmtId="0" fontId="0" fillId="0" borderId="0" xfId="25">
      <alignment/>
      <protection/>
    </xf>
    <xf numFmtId="0" fontId="0" fillId="0" borderId="13" xfId="25" applyBorder="1">
      <alignment/>
      <protection/>
    </xf>
    <xf numFmtId="0" fontId="0" fillId="0" borderId="13" xfId="25" applyBorder="1" applyAlignment="1">
      <alignment horizontal="right"/>
      <protection/>
    </xf>
    <xf numFmtId="0" fontId="0" fillId="0" borderId="1" xfId="25" applyBorder="1">
      <alignment/>
      <protection/>
    </xf>
    <xf numFmtId="0" fontId="0" fillId="0" borderId="2" xfId="25" applyBorder="1">
      <alignment/>
      <protection/>
    </xf>
    <xf numFmtId="0" fontId="0" fillId="0" borderId="4" xfId="25" applyBorder="1">
      <alignment/>
      <protection/>
    </xf>
    <xf numFmtId="0" fontId="0" fillId="0" borderId="2" xfId="25" applyBorder="1" applyAlignment="1">
      <alignment horizontal="center"/>
      <protection/>
    </xf>
    <xf numFmtId="0" fontId="0" fillId="0" borderId="1" xfId="25" applyBorder="1" applyAlignment="1">
      <alignment horizontal="center"/>
      <protection/>
    </xf>
    <xf numFmtId="0" fontId="0" fillId="0" borderId="4" xfId="25" applyBorder="1" applyAlignment="1">
      <alignment horizontal="center"/>
      <protection/>
    </xf>
    <xf numFmtId="0" fontId="0" fillId="0" borderId="5" xfId="25" applyBorder="1">
      <alignment/>
      <protection/>
    </xf>
    <xf numFmtId="176" fontId="0" fillId="0" borderId="5" xfId="25" applyNumberFormat="1" applyBorder="1" applyProtection="1">
      <alignment/>
      <protection/>
    </xf>
    <xf numFmtId="176" fontId="0" fillId="0" borderId="9" xfId="25" applyNumberFormat="1" applyBorder="1" applyProtection="1">
      <alignment/>
      <protection/>
    </xf>
    <xf numFmtId="176" fontId="0" fillId="0" borderId="11" xfId="25" applyNumberFormat="1" applyBorder="1" applyProtection="1">
      <alignment/>
      <protection/>
    </xf>
    <xf numFmtId="0" fontId="0" fillId="0" borderId="6" xfId="25" applyBorder="1">
      <alignment/>
      <protection/>
    </xf>
    <xf numFmtId="37" fontId="0" fillId="0" borderId="12" xfId="25" applyNumberFormat="1" applyBorder="1" applyProtection="1">
      <alignment/>
      <protection/>
    </xf>
    <xf numFmtId="37" fontId="0" fillId="0" borderId="6" xfId="25" applyNumberFormat="1" applyBorder="1" applyProtection="1">
      <alignment/>
      <protection/>
    </xf>
    <xf numFmtId="37" fontId="0" fillId="0" borderId="18" xfId="25" applyNumberFormat="1" applyBorder="1" applyProtection="1">
      <alignment/>
      <protection/>
    </xf>
    <xf numFmtId="0" fontId="0" fillId="0" borderId="15" xfId="25" applyBorder="1">
      <alignment/>
      <protection/>
    </xf>
    <xf numFmtId="37" fontId="0" fillId="0" borderId="14" xfId="25" applyNumberFormat="1" applyBorder="1" applyProtection="1">
      <alignment/>
      <protection/>
    </xf>
    <xf numFmtId="37" fontId="0" fillId="0" borderId="15" xfId="25" applyNumberFormat="1" applyBorder="1" applyProtection="1">
      <alignment/>
      <protection/>
    </xf>
    <xf numFmtId="37" fontId="0" fillId="0" borderId="19" xfId="25" applyNumberFormat="1" applyBorder="1" applyProtection="1">
      <alignment/>
      <protection/>
    </xf>
    <xf numFmtId="39" fontId="0" fillId="0" borderId="12" xfId="24" applyNumberFormat="1" applyBorder="1" applyProtection="1">
      <alignment/>
      <protection/>
    </xf>
    <xf numFmtId="39" fontId="0" fillId="0" borderId="6" xfId="24" applyNumberFormat="1" applyBorder="1" applyProtection="1">
      <alignment/>
      <protection/>
    </xf>
    <xf numFmtId="177" fontId="0" fillId="0" borderId="6" xfId="24" applyNumberFormat="1" applyBorder="1" applyProtection="1">
      <alignment/>
      <protection/>
    </xf>
    <xf numFmtId="37" fontId="0" fillId="0" borderId="6" xfId="24" applyNumberFormat="1" applyBorder="1" applyProtection="1">
      <alignment/>
      <protection/>
    </xf>
    <xf numFmtId="37" fontId="0" fillId="0" borderId="0" xfId="24" applyNumberFormat="1" applyProtection="1">
      <alignment/>
      <protection/>
    </xf>
    <xf numFmtId="39" fontId="0" fillId="0" borderId="0" xfId="24" applyNumberFormat="1" applyProtection="1">
      <alignment/>
      <protection/>
    </xf>
    <xf numFmtId="37" fontId="4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49" fontId="0" fillId="0" borderId="0" xfId="0" applyNumberFormat="1" applyAlignment="1">
      <alignment horizontal="center"/>
    </xf>
    <xf numFmtId="37" fontId="0" fillId="0" borderId="26" xfId="0" applyBorder="1" applyAlignment="1">
      <alignment horizontal="center"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37" fontId="0" fillId="0" borderId="29" xfId="0" applyBorder="1" applyAlignment="1">
      <alignment horizontal="center"/>
    </xf>
    <xf numFmtId="0" fontId="0" fillId="0" borderId="13" xfId="26" applyFont="1" applyBorder="1">
      <alignment/>
      <protection/>
    </xf>
    <xf numFmtId="0" fontId="0" fillId="0" borderId="13" xfId="26" applyBorder="1" applyAlignment="1">
      <alignment horizontal="right"/>
      <protection/>
    </xf>
    <xf numFmtId="0" fontId="0" fillId="0" borderId="30" xfId="26" applyBorder="1">
      <alignment/>
      <protection/>
    </xf>
    <xf numFmtId="0" fontId="0" fillId="0" borderId="31" xfId="26" applyBorder="1">
      <alignment/>
      <protection/>
    </xf>
    <xf numFmtId="0" fontId="0" fillId="0" borderId="23" xfId="26" applyBorder="1">
      <alignment/>
      <protection/>
    </xf>
    <xf numFmtId="0" fontId="0" fillId="0" borderId="4" xfId="26" applyBorder="1">
      <alignment/>
      <protection/>
    </xf>
    <xf numFmtId="0" fontId="0" fillId="0" borderId="4" xfId="26" applyBorder="1" applyAlignment="1">
      <alignment horizontal="center"/>
      <protection/>
    </xf>
    <xf numFmtId="0" fontId="0" fillId="0" borderId="11" xfId="26" applyBorder="1">
      <alignment/>
      <protection/>
    </xf>
    <xf numFmtId="37" fontId="0" fillId="0" borderId="19" xfId="26" applyNumberFormat="1" applyBorder="1" applyProtection="1">
      <alignment/>
      <protection/>
    </xf>
    <xf numFmtId="37" fontId="0" fillId="0" borderId="18" xfId="26" applyNumberFormat="1" applyBorder="1" applyProtection="1">
      <alignment/>
      <protection/>
    </xf>
    <xf numFmtId="37" fontId="0" fillId="0" borderId="4" xfId="26" applyNumberFormat="1" applyBorder="1" applyProtection="1">
      <alignment/>
      <protection/>
    </xf>
    <xf numFmtId="0" fontId="5" fillId="0" borderId="0" xfId="26" applyFont="1">
      <alignment/>
      <protection/>
    </xf>
    <xf numFmtId="0" fontId="0" fillId="0" borderId="30" xfId="27" applyBorder="1">
      <alignment/>
      <protection/>
    </xf>
    <xf numFmtId="0" fontId="0" fillId="0" borderId="31" xfId="27" applyBorder="1">
      <alignment/>
      <protection/>
    </xf>
    <xf numFmtId="0" fontId="0" fillId="0" borderId="32" xfId="27" applyBorder="1">
      <alignment/>
      <protection/>
    </xf>
    <xf numFmtId="176" fontId="0" fillId="0" borderId="33" xfId="27" applyNumberFormat="1" applyBorder="1" applyProtection="1">
      <alignment/>
      <protection/>
    </xf>
    <xf numFmtId="37" fontId="0" fillId="0" borderId="34" xfId="27" applyNumberFormat="1" applyBorder="1" applyProtection="1">
      <alignment/>
      <protection/>
    </xf>
    <xf numFmtId="37" fontId="0" fillId="0" borderId="35" xfId="27" applyNumberFormat="1" applyBorder="1" applyProtection="1">
      <alignment/>
      <protection/>
    </xf>
    <xf numFmtId="37" fontId="0" fillId="0" borderId="33" xfId="27" applyNumberFormat="1" applyBorder="1" applyProtection="1">
      <alignment/>
      <protection/>
    </xf>
    <xf numFmtId="0" fontId="0" fillId="0" borderId="23" xfId="27" applyBorder="1">
      <alignment/>
      <protection/>
    </xf>
    <xf numFmtId="0" fontId="0" fillId="0" borderId="4" xfId="27" applyBorder="1">
      <alignment/>
      <protection/>
    </xf>
    <xf numFmtId="0" fontId="0" fillId="0" borderId="4" xfId="27" applyBorder="1" applyAlignment="1">
      <alignment horizontal="center"/>
      <protection/>
    </xf>
    <xf numFmtId="176" fontId="0" fillId="0" borderId="11" xfId="27" applyNumberFormat="1" applyBorder="1" applyProtection="1">
      <alignment/>
      <protection/>
    </xf>
    <xf numFmtId="37" fontId="0" fillId="0" borderId="19" xfId="27" applyNumberFormat="1" applyBorder="1" applyProtection="1">
      <alignment/>
      <protection/>
    </xf>
    <xf numFmtId="37" fontId="0" fillId="0" borderId="18" xfId="27" applyNumberFormat="1" applyBorder="1" applyProtection="1">
      <alignment/>
      <protection/>
    </xf>
    <xf numFmtId="37" fontId="0" fillId="0" borderId="11" xfId="27" applyNumberFormat="1" applyBorder="1" applyProtection="1">
      <alignment/>
      <protection/>
    </xf>
    <xf numFmtId="0" fontId="0" fillId="0" borderId="13" xfId="27" applyFont="1" applyBorder="1">
      <alignment/>
      <protection/>
    </xf>
    <xf numFmtId="0" fontId="0" fillId="0" borderId="17" xfId="27" applyFont="1" applyBorder="1">
      <alignment/>
      <protection/>
    </xf>
    <xf numFmtId="37" fontId="0" fillId="0" borderId="36" xfId="25" applyNumberFormat="1" applyBorder="1" applyProtection="1">
      <alignment/>
      <protection/>
    </xf>
    <xf numFmtId="37" fontId="0" fillId="0" borderId="37" xfId="25" applyNumberFormat="1" applyBorder="1" applyProtection="1">
      <alignment/>
      <protection/>
    </xf>
    <xf numFmtId="37" fontId="0" fillId="0" borderId="38" xfId="25" applyNumberFormat="1" applyBorder="1" applyProtection="1">
      <alignment/>
      <protection/>
    </xf>
    <xf numFmtId="0" fontId="0" fillId="0" borderId="37" xfId="25" applyBorder="1">
      <alignment/>
      <protection/>
    </xf>
    <xf numFmtId="0" fontId="0" fillId="0" borderId="6" xfId="25" applyFont="1" applyBorder="1">
      <alignment/>
      <protection/>
    </xf>
    <xf numFmtId="0" fontId="0" fillId="0" borderId="39" xfId="25" applyFont="1" applyBorder="1">
      <alignment/>
      <protection/>
    </xf>
    <xf numFmtId="49" fontId="0" fillId="0" borderId="6" xfId="25" applyNumberFormat="1" applyFont="1" applyBorder="1" applyAlignment="1">
      <alignment vertical="center" wrapText="1"/>
      <protection/>
    </xf>
    <xf numFmtId="0" fontId="0" fillId="0" borderId="40" xfId="25" applyBorder="1">
      <alignment/>
      <protection/>
    </xf>
    <xf numFmtId="0" fontId="0" fillId="0" borderId="41" xfId="25" applyBorder="1">
      <alignment/>
      <protection/>
    </xf>
    <xf numFmtId="0" fontId="0" fillId="0" borderId="41" xfId="25" applyBorder="1" applyAlignment="1">
      <alignment horizontal="center"/>
      <protection/>
    </xf>
    <xf numFmtId="0" fontId="0" fillId="0" borderId="42" xfId="25" applyBorder="1">
      <alignment/>
      <protection/>
    </xf>
    <xf numFmtId="37" fontId="0" fillId="0" borderId="43" xfId="25" applyNumberFormat="1" applyBorder="1" applyProtection="1">
      <alignment/>
      <protection/>
    </xf>
    <xf numFmtId="37" fontId="0" fillId="0" borderId="44" xfId="25" applyNumberFormat="1" applyBorder="1" applyProtection="1">
      <alignment/>
      <protection/>
    </xf>
    <xf numFmtId="37" fontId="0" fillId="0" borderId="45" xfId="25" applyNumberFormat="1" applyBorder="1" applyProtection="1">
      <alignment/>
      <protection/>
    </xf>
    <xf numFmtId="37" fontId="0" fillId="0" borderId="0" xfId="0" applyFill="1" applyAlignment="1">
      <alignment/>
    </xf>
    <xf numFmtId="0" fontId="0" fillId="0" borderId="1" xfId="27" applyBorder="1" applyAlignment="1">
      <alignment horizontal="left"/>
      <protection/>
    </xf>
    <xf numFmtId="37" fontId="0" fillId="0" borderId="46" xfId="27" applyNumberFormat="1" applyBorder="1" applyProtection="1">
      <alignment/>
      <protection/>
    </xf>
    <xf numFmtId="37" fontId="0" fillId="0" borderId="47" xfId="27" applyNumberFormat="1" applyBorder="1" applyProtection="1">
      <alignment/>
      <protection/>
    </xf>
    <xf numFmtId="37" fontId="0" fillId="0" borderId="48" xfId="27" applyNumberFormat="1" applyBorder="1" applyProtection="1">
      <alignment/>
      <protection/>
    </xf>
    <xf numFmtId="37" fontId="0" fillId="0" borderId="49" xfId="27" applyNumberFormat="1" applyBorder="1" applyProtection="1">
      <alignment/>
      <protection/>
    </xf>
    <xf numFmtId="37" fontId="0" fillId="0" borderId="50" xfId="27" applyNumberFormat="1" applyBorder="1" applyProtection="1">
      <alignment/>
      <protection/>
    </xf>
    <xf numFmtId="37" fontId="0" fillId="0" borderId="51" xfId="27" applyNumberFormat="1" applyBorder="1" applyProtection="1">
      <alignment/>
      <protection/>
    </xf>
    <xf numFmtId="37" fontId="0" fillId="0" borderId="52" xfId="27" applyNumberFormat="1" applyBorder="1" applyProtection="1">
      <alignment/>
      <protection/>
    </xf>
    <xf numFmtId="37" fontId="0" fillId="0" borderId="53" xfId="27" applyNumberFormat="1" applyBorder="1" applyProtection="1">
      <alignment/>
      <protection/>
    </xf>
    <xf numFmtId="0" fontId="0" fillId="0" borderId="40" xfId="27" applyBorder="1">
      <alignment/>
      <protection/>
    </xf>
    <xf numFmtId="0" fontId="0" fillId="0" borderId="41" xfId="27" applyBorder="1">
      <alignment/>
      <protection/>
    </xf>
    <xf numFmtId="0" fontId="0" fillId="0" borderId="41" xfId="27" applyBorder="1" applyAlignment="1">
      <alignment horizontal="center"/>
      <protection/>
    </xf>
    <xf numFmtId="0" fontId="0" fillId="0" borderId="42" xfId="27" applyBorder="1">
      <alignment/>
      <protection/>
    </xf>
    <xf numFmtId="37" fontId="0" fillId="0" borderId="54" xfId="27" applyNumberFormat="1" applyBorder="1" applyProtection="1">
      <alignment/>
      <protection/>
    </xf>
    <xf numFmtId="37" fontId="0" fillId="0" borderId="55" xfId="27" applyNumberFormat="1" applyBorder="1" applyProtection="1">
      <alignment/>
      <protection/>
    </xf>
    <xf numFmtId="37" fontId="0" fillId="0" borderId="44" xfId="27" applyNumberFormat="1" applyBorder="1" applyProtection="1">
      <alignment/>
      <protection/>
    </xf>
    <xf numFmtId="37" fontId="0" fillId="0" borderId="56" xfId="27" applyNumberFormat="1" applyBorder="1" applyProtection="1">
      <alignment/>
      <protection/>
    </xf>
    <xf numFmtId="37" fontId="0" fillId="0" borderId="57" xfId="27" applyNumberFormat="1" applyBorder="1" applyProtection="1">
      <alignment/>
      <protection/>
    </xf>
    <xf numFmtId="37" fontId="0" fillId="0" borderId="58" xfId="27" applyNumberFormat="1" applyBorder="1" applyProtection="1">
      <alignment/>
      <protection/>
    </xf>
    <xf numFmtId="37" fontId="0" fillId="0" borderId="59" xfId="27" applyNumberFormat="1" applyBorder="1" applyProtection="1">
      <alignment/>
      <protection/>
    </xf>
    <xf numFmtId="37" fontId="0" fillId="0" borderId="60" xfId="27" applyNumberFormat="1" applyBorder="1" applyProtection="1">
      <alignment/>
      <protection/>
    </xf>
    <xf numFmtId="37" fontId="0" fillId="0" borderId="61" xfId="27" applyNumberFormat="1" applyBorder="1" applyProtection="1">
      <alignment/>
      <protection/>
    </xf>
    <xf numFmtId="37" fontId="0" fillId="0" borderId="62" xfId="27" applyNumberFormat="1" applyBorder="1" applyProtection="1">
      <alignment/>
      <protection/>
    </xf>
    <xf numFmtId="37" fontId="0" fillId="0" borderId="63" xfId="27" applyNumberFormat="1" applyBorder="1" applyProtection="1">
      <alignment/>
      <protection/>
    </xf>
    <xf numFmtId="37" fontId="0" fillId="0" borderId="64" xfId="27" applyNumberFormat="1" applyBorder="1" applyProtection="1">
      <alignment/>
      <protection/>
    </xf>
    <xf numFmtId="37" fontId="0" fillId="0" borderId="65" xfId="27" applyNumberFormat="1" applyBorder="1" applyProtection="1">
      <alignment/>
      <protection/>
    </xf>
    <xf numFmtId="37" fontId="0" fillId="0" borderId="36" xfId="27" applyNumberFormat="1" applyBorder="1" applyProtection="1">
      <alignment/>
      <protection/>
    </xf>
    <xf numFmtId="37" fontId="0" fillId="0" borderId="37" xfId="27" applyNumberFormat="1" applyBorder="1" applyProtection="1">
      <alignment/>
      <protection/>
    </xf>
    <xf numFmtId="37" fontId="0" fillId="0" borderId="66" xfId="27" applyNumberFormat="1" applyBorder="1" applyProtection="1">
      <alignment/>
      <protection/>
    </xf>
    <xf numFmtId="37" fontId="0" fillId="0" borderId="38" xfId="27" applyNumberFormat="1" applyBorder="1" applyProtection="1">
      <alignment/>
      <protection/>
    </xf>
    <xf numFmtId="37" fontId="0" fillId="0" borderId="45" xfId="27" applyNumberFormat="1" applyBorder="1" applyProtection="1">
      <alignment/>
      <protection/>
    </xf>
    <xf numFmtId="0" fontId="0" fillId="0" borderId="63" xfId="27" applyFont="1" applyBorder="1">
      <alignment/>
      <protection/>
    </xf>
    <xf numFmtId="0" fontId="0" fillId="0" borderId="66" xfId="27" applyFont="1" applyBorder="1">
      <alignment/>
      <protection/>
    </xf>
    <xf numFmtId="0" fontId="0" fillId="0" borderId="20" xfId="27" applyBorder="1">
      <alignment/>
      <protection/>
    </xf>
    <xf numFmtId="0" fontId="0" fillId="0" borderId="21" xfId="27" applyBorder="1">
      <alignment/>
      <protection/>
    </xf>
    <xf numFmtId="0" fontId="0" fillId="0" borderId="25" xfId="27" applyBorder="1">
      <alignment/>
      <protection/>
    </xf>
    <xf numFmtId="0" fontId="0" fillId="0" borderId="67" xfId="27" applyBorder="1">
      <alignment/>
      <protection/>
    </xf>
    <xf numFmtId="0" fontId="0" fillId="0" borderId="68" xfId="27" applyBorder="1">
      <alignment/>
      <protection/>
    </xf>
    <xf numFmtId="0" fontId="0" fillId="0" borderId="69" xfId="27" applyFont="1" applyBorder="1">
      <alignment/>
      <protection/>
    </xf>
    <xf numFmtId="0" fontId="0" fillId="0" borderId="70" xfId="27" applyFont="1" applyBorder="1">
      <alignment/>
      <protection/>
    </xf>
    <xf numFmtId="0" fontId="0" fillId="0" borderId="71" xfId="27" applyFont="1" applyBorder="1">
      <alignment/>
      <protection/>
    </xf>
    <xf numFmtId="0" fontId="0" fillId="0" borderId="72" xfId="27" applyBorder="1">
      <alignment/>
      <protection/>
    </xf>
    <xf numFmtId="0" fontId="0" fillId="0" borderId="14" xfId="27" applyBorder="1">
      <alignment/>
      <protection/>
    </xf>
    <xf numFmtId="0" fontId="0" fillId="0" borderId="73" xfId="27" applyFont="1" applyBorder="1">
      <alignment/>
      <protection/>
    </xf>
    <xf numFmtId="0" fontId="0" fillId="0" borderId="74" xfId="27" applyFont="1" applyBorder="1">
      <alignment/>
      <protection/>
    </xf>
    <xf numFmtId="37" fontId="0" fillId="0" borderId="75" xfId="27" applyNumberFormat="1" applyBorder="1" applyProtection="1">
      <alignment/>
      <protection/>
    </xf>
    <xf numFmtId="37" fontId="0" fillId="0" borderId="76" xfId="27" applyNumberFormat="1" applyBorder="1" applyProtection="1">
      <alignment/>
      <protection/>
    </xf>
    <xf numFmtId="37" fontId="0" fillId="0" borderId="73" xfId="27" applyNumberFormat="1" applyBorder="1" applyProtection="1">
      <alignment/>
      <protection/>
    </xf>
    <xf numFmtId="37" fontId="0" fillId="0" borderId="77" xfId="27" applyNumberFormat="1" applyBorder="1" applyProtection="1">
      <alignment/>
      <protection/>
    </xf>
    <xf numFmtId="37" fontId="0" fillId="0" borderId="78" xfId="27" applyNumberFormat="1" applyBorder="1" applyProtection="1">
      <alignment/>
      <protection/>
    </xf>
    <xf numFmtId="37" fontId="0" fillId="0" borderId="72" xfId="27" applyNumberFormat="1" applyBorder="1" applyProtection="1">
      <alignment/>
      <protection/>
    </xf>
    <xf numFmtId="37" fontId="0" fillId="0" borderId="79" xfId="27" applyNumberFormat="1" applyBorder="1" applyProtection="1">
      <alignment/>
      <protection/>
    </xf>
    <xf numFmtId="37" fontId="0" fillId="0" borderId="80" xfId="27" applyNumberFormat="1" applyBorder="1" applyProtection="1">
      <alignment/>
      <protection/>
    </xf>
    <xf numFmtId="37" fontId="0" fillId="0" borderId="81" xfId="27" applyNumberFormat="1" applyBorder="1" applyProtection="1">
      <alignment/>
      <protection/>
    </xf>
    <xf numFmtId="37" fontId="0" fillId="0" borderId="82" xfId="27" applyNumberFormat="1" applyBorder="1" applyProtection="1">
      <alignment/>
      <protection/>
    </xf>
    <xf numFmtId="37" fontId="0" fillId="0" borderId="26" xfId="27" applyNumberFormat="1" applyBorder="1" applyProtection="1">
      <alignment/>
      <protection/>
    </xf>
    <xf numFmtId="37" fontId="0" fillId="0" borderId="27" xfId="27" applyNumberFormat="1" applyBorder="1" applyProtection="1">
      <alignment/>
      <protection/>
    </xf>
    <xf numFmtId="37" fontId="0" fillId="0" borderId="28" xfId="27" applyNumberFormat="1" applyBorder="1" applyProtection="1">
      <alignment/>
      <protection/>
    </xf>
    <xf numFmtId="37" fontId="0" fillId="0" borderId="83" xfId="27" applyNumberFormat="1" applyBorder="1" applyProtection="1">
      <alignment/>
      <protection/>
    </xf>
    <xf numFmtId="37" fontId="0" fillId="0" borderId="84" xfId="27" applyNumberFormat="1" applyBorder="1" applyProtection="1">
      <alignment/>
      <protection/>
    </xf>
    <xf numFmtId="0" fontId="0" fillId="0" borderId="85" xfId="27" applyFont="1" applyBorder="1" applyAlignment="1">
      <alignment wrapText="1"/>
      <protection/>
    </xf>
    <xf numFmtId="0" fontId="0" fillId="0" borderId="26" xfId="27" applyBorder="1">
      <alignment/>
      <protection/>
    </xf>
    <xf numFmtId="0" fontId="0" fillId="0" borderId="86" xfId="27" applyFont="1" applyBorder="1">
      <alignment/>
      <protection/>
    </xf>
    <xf numFmtId="37" fontId="0" fillId="0" borderId="87" xfId="27" applyNumberFormat="1" applyBorder="1" applyProtection="1">
      <alignment/>
      <protection/>
    </xf>
    <xf numFmtId="37" fontId="0" fillId="0" borderId="88" xfId="27" applyNumberFormat="1" applyBorder="1" applyProtection="1">
      <alignment/>
      <protection/>
    </xf>
    <xf numFmtId="37" fontId="0" fillId="0" borderId="89" xfId="27" applyNumberFormat="1" applyBorder="1" applyProtection="1">
      <alignment/>
      <protection/>
    </xf>
    <xf numFmtId="37" fontId="0" fillId="0" borderId="90" xfId="27" applyNumberFormat="1" applyBorder="1" applyProtection="1">
      <alignment/>
      <protection/>
    </xf>
    <xf numFmtId="37" fontId="0" fillId="0" borderId="91" xfId="27" applyNumberFormat="1" applyBorder="1" applyProtection="1">
      <alignment/>
      <protection/>
    </xf>
    <xf numFmtId="37" fontId="11" fillId="0" borderId="0" xfId="0" applyFont="1" applyAlignment="1">
      <alignment wrapText="1"/>
    </xf>
    <xf numFmtId="37" fontId="0" fillId="0" borderId="81" xfId="0" applyBorder="1" applyAlignment="1">
      <alignment horizontal="center" vertical="center"/>
    </xf>
    <xf numFmtId="37" fontId="11" fillId="0" borderId="81" xfId="0" applyFont="1" applyBorder="1" applyAlignment="1">
      <alignment horizontal="center" vertical="center" wrapText="1"/>
    </xf>
    <xf numFmtId="0" fontId="10" fillId="0" borderId="81" xfId="24" applyFont="1" applyBorder="1" applyAlignment="1">
      <alignment horizontal="center" vertical="center" wrapText="1"/>
      <protection/>
    </xf>
    <xf numFmtId="37" fontId="11" fillId="0" borderId="0" xfId="0" applyFont="1" applyAlignment="1">
      <alignment vertical="center"/>
    </xf>
    <xf numFmtId="37" fontId="11" fillId="0" borderId="0" xfId="0" applyFont="1" applyAlignment="1">
      <alignment horizontal="center" vertical="center"/>
    </xf>
    <xf numFmtId="49" fontId="11" fillId="0" borderId="81" xfId="24" applyNumberFormat="1" applyFont="1" applyBorder="1" applyAlignment="1">
      <alignment horizontal="center" vertical="center" wrapText="1"/>
      <protection/>
    </xf>
    <xf numFmtId="0" fontId="11" fillId="0" borderId="81" xfId="24" applyFont="1" applyBorder="1" applyAlignment="1">
      <alignment horizontal="center" vertical="center" wrapText="1"/>
      <protection/>
    </xf>
    <xf numFmtId="37" fontId="11" fillId="0" borderId="81" xfId="0" applyFont="1" applyBorder="1" applyAlignment="1">
      <alignment horizontal="center" vertical="center"/>
    </xf>
    <xf numFmtId="0" fontId="11" fillId="0" borderId="81" xfId="24" applyFont="1" applyBorder="1" applyAlignment="1">
      <alignment horizontal="center" vertical="center"/>
      <protection/>
    </xf>
    <xf numFmtId="37" fontId="0" fillId="0" borderId="0" xfId="0" applyAlignment="1">
      <alignment horizontal="right"/>
    </xf>
    <xf numFmtId="37" fontId="0" fillId="0" borderId="43" xfId="27" applyNumberFormat="1" applyBorder="1" applyProtection="1">
      <alignment/>
      <protection/>
    </xf>
    <xf numFmtId="37" fontId="0" fillId="0" borderId="42" xfId="27" applyNumberFormat="1" applyBorder="1" applyProtection="1">
      <alignment/>
      <protection/>
    </xf>
    <xf numFmtId="0" fontId="0" fillId="0" borderId="92" xfId="26" applyBorder="1">
      <alignment/>
      <protection/>
    </xf>
    <xf numFmtId="0" fontId="0" fillId="0" borderId="93" xfId="26" applyBorder="1">
      <alignment/>
      <protection/>
    </xf>
    <xf numFmtId="0" fontId="0" fillId="0" borderId="94" xfId="26" applyBorder="1">
      <alignment/>
      <protection/>
    </xf>
    <xf numFmtId="0" fontId="0" fillId="0" borderId="40" xfId="26" applyBorder="1">
      <alignment/>
      <protection/>
    </xf>
    <xf numFmtId="0" fontId="0" fillId="0" borderId="41" xfId="26" applyBorder="1">
      <alignment/>
      <protection/>
    </xf>
    <xf numFmtId="0" fontId="0" fillId="0" borderId="41" xfId="26" applyBorder="1" applyAlignment="1">
      <alignment horizontal="center"/>
      <protection/>
    </xf>
    <xf numFmtId="0" fontId="0" fillId="0" borderId="42" xfId="26" applyBorder="1">
      <alignment/>
      <protection/>
    </xf>
    <xf numFmtId="37" fontId="0" fillId="0" borderId="44" xfId="26" applyNumberFormat="1" applyBorder="1" applyProtection="1">
      <alignment/>
      <protection/>
    </xf>
    <xf numFmtId="37" fontId="0" fillId="0" borderId="43" xfId="26" applyNumberFormat="1" applyBorder="1" applyProtection="1">
      <alignment/>
      <protection/>
    </xf>
    <xf numFmtId="37" fontId="0" fillId="0" borderId="41" xfId="26" applyNumberFormat="1" applyBorder="1" applyProtection="1">
      <alignment/>
      <protection/>
    </xf>
    <xf numFmtId="37" fontId="0" fillId="0" borderId="42" xfId="26" applyNumberFormat="1" applyBorder="1" applyProtection="1">
      <alignment/>
      <protection/>
    </xf>
    <xf numFmtId="37" fontId="0" fillId="0" borderId="0" xfId="0" applyAlignment="1">
      <alignment horizontal="center"/>
    </xf>
    <xf numFmtId="37" fontId="0" fillId="0" borderId="0" xfId="0" applyBorder="1" applyAlignment="1">
      <alignment horizontal="center"/>
    </xf>
    <xf numFmtId="37" fontId="0" fillId="0" borderId="27" xfId="0" applyBorder="1" applyAlignment="1">
      <alignment horizontal="center"/>
    </xf>
    <xf numFmtId="37" fontId="4" fillId="0" borderId="0" xfId="0" applyFont="1" applyAlignment="1">
      <alignment horizontal="right"/>
    </xf>
    <xf numFmtId="37" fontId="0" fillId="0" borderId="83" xfId="0" applyBorder="1" applyAlignment="1">
      <alignment shrinkToFit="1"/>
    </xf>
    <xf numFmtId="0" fontId="0" fillId="0" borderId="0" xfId="25" applyBorder="1">
      <alignment/>
      <protection/>
    </xf>
    <xf numFmtId="0" fontId="0" fillId="0" borderId="20" xfId="25" applyBorder="1">
      <alignment/>
      <protection/>
    </xf>
    <xf numFmtId="0" fontId="0" fillId="0" borderId="24" xfId="25" applyBorder="1">
      <alignment/>
      <protection/>
    </xf>
    <xf numFmtId="0" fontId="0" fillId="0" borderId="25" xfId="25" applyBorder="1">
      <alignment/>
      <protection/>
    </xf>
    <xf numFmtId="0" fontId="0" fillId="0" borderId="67" xfId="25" applyBorder="1">
      <alignment/>
      <protection/>
    </xf>
    <xf numFmtId="0" fontId="0" fillId="0" borderId="68" xfId="25" applyBorder="1">
      <alignment/>
      <protection/>
    </xf>
    <xf numFmtId="0" fontId="0" fillId="0" borderId="95" xfId="25" applyBorder="1">
      <alignment/>
      <protection/>
    </xf>
    <xf numFmtId="0" fontId="7" fillId="0" borderId="95" xfId="25" applyFont="1" applyBorder="1" applyAlignment="1">
      <alignment vertical="center" wrapText="1"/>
      <protection/>
    </xf>
    <xf numFmtId="0" fontId="0" fillId="0" borderId="29" xfId="25" applyBorder="1">
      <alignment/>
      <protection/>
    </xf>
    <xf numFmtId="0" fontId="0" fillId="0" borderId="95" xfId="25" applyFont="1" applyBorder="1" applyAlignment="1">
      <alignment horizontal="right" shrinkToFit="1"/>
      <protection/>
    </xf>
    <xf numFmtId="0" fontId="0" fillId="0" borderId="96" xfId="25" applyBorder="1">
      <alignment/>
      <protection/>
    </xf>
    <xf numFmtId="37" fontId="0" fillId="0" borderId="97" xfId="0" applyBorder="1" applyAlignment="1">
      <alignment/>
    </xf>
    <xf numFmtId="192" fontId="0" fillId="0" borderId="97" xfId="0" applyNumberFormat="1" applyBorder="1" applyAlignment="1">
      <alignment/>
    </xf>
    <xf numFmtId="37" fontId="0" fillId="0" borderId="38" xfId="0" applyBorder="1" applyAlignment="1">
      <alignment/>
    </xf>
    <xf numFmtId="192" fontId="0" fillId="0" borderId="38" xfId="0" applyNumberFormat="1" applyBorder="1" applyAlignment="1">
      <alignment/>
    </xf>
    <xf numFmtId="37" fontId="0" fillId="0" borderId="2" xfId="0" applyNumberFormat="1" applyFill="1" applyBorder="1" applyAlignment="1" applyProtection="1">
      <alignment/>
      <protection/>
    </xf>
    <xf numFmtId="0" fontId="0" fillId="0" borderId="24" xfId="26" applyBorder="1">
      <alignment/>
      <protection/>
    </xf>
    <xf numFmtId="176" fontId="0" fillId="0" borderId="13" xfId="25" applyNumberFormat="1" applyBorder="1" applyProtection="1">
      <alignment/>
      <protection/>
    </xf>
    <xf numFmtId="37" fontId="0" fillId="0" borderId="17" xfId="25" applyNumberFormat="1" applyBorder="1" applyProtection="1">
      <alignment/>
      <protection/>
    </xf>
    <xf numFmtId="37" fontId="0" fillId="0" borderId="8" xfId="25" applyNumberFormat="1" applyBorder="1" applyProtection="1">
      <alignment/>
      <protection/>
    </xf>
    <xf numFmtId="37" fontId="0" fillId="0" borderId="98" xfId="25" applyNumberFormat="1" applyBorder="1" applyProtection="1">
      <alignment/>
      <protection/>
    </xf>
    <xf numFmtId="0" fontId="0" fillId="0" borderId="0" xfId="25" applyFont="1" applyBorder="1" applyAlignment="1">
      <alignment horizontal="center"/>
      <protection/>
    </xf>
    <xf numFmtId="0" fontId="0" fillId="0" borderId="4" xfId="25" applyFont="1" applyBorder="1" applyAlignment="1">
      <alignment horizontal="center"/>
      <protection/>
    </xf>
    <xf numFmtId="177" fontId="0" fillId="0" borderId="6" xfId="24" applyNumberFormat="1" applyFill="1" applyBorder="1" applyProtection="1">
      <alignment/>
      <protection/>
    </xf>
    <xf numFmtId="39" fontId="0" fillId="0" borderId="6" xfId="24" applyNumberFormat="1" applyFill="1" applyBorder="1" applyProtection="1">
      <alignment/>
      <protection/>
    </xf>
    <xf numFmtId="37" fontId="0" fillId="0" borderId="6" xfId="24" applyNumberFormat="1" applyFill="1" applyBorder="1" applyProtection="1">
      <alignment/>
      <protection/>
    </xf>
    <xf numFmtId="39" fontId="0" fillId="0" borderId="7" xfId="24" applyNumberFormat="1" applyFill="1" applyBorder="1" applyProtection="1">
      <alignment/>
      <protection/>
    </xf>
    <xf numFmtId="39" fontId="0" fillId="0" borderId="12" xfId="24" applyNumberFormat="1" applyFill="1" applyBorder="1" applyProtection="1">
      <alignment/>
      <protection/>
    </xf>
    <xf numFmtId="39" fontId="0" fillId="0" borderId="99" xfId="24" applyNumberFormat="1" applyFill="1" applyBorder="1" applyProtection="1">
      <alignment/>
      <protection/>
    </xf>
    <xf numFmtId="37" fontId="0" fillId="0" borderId="0" xfId="24" applyNumberFormat="1" applyFill="1" applyProtection="1">
      <alignment/>
      <protection/>
    </xf>
    <xf numFmtId="39" fontId="0" fillId="0" borderId="0" xfId="24" applyNumberFormat="1" applyFill="1" applyProtection="1">
      <alignment/>
      <protection/>
    </xf>
    <xf numFmtId="39" fontId="0" fillId="0" borderId="100" xfId="24" applyNumberFormat="1" applyFill="1" applyBorder="1" applyProtection="1">
      <alignment/>
      <protection/>
    </xf>
    <xf numFmtId="0" fontId="5" fillId="0" borderId="0" xfId="26" applyFont="1" applyAlignment="1" applyProtection="1">
      <alignment horizontal="center" vertical="center" shrinkToFit="1"/>
      <protection/>
    </xf>
    <xf numFmtId="0" fontId="0" fillId="0" borderId="0" xfId="24" applyProtection="1">
      <alignment/>
      <protection/>
    </xf>
    <xf numFmtId="0" fontId="0" fillId="0" borderId="0" xfId="24" applyFill="1" applyProtection="1">
      <alignment/>
      <protection/>
    </xf>
    <xf numFmtId="0" fontId="0" fillId="0" borderId="13" xfId="24" applyBorder="1" applyProtection="1">
      <alignment/>
      <protection/>
    </xf>
    <xf numFmtId="0" fontId="0" fillId="0" borderId="13" xfId="24" applyFill="1" applyBorder="1" applyProtection="1">
      <alignment/>
      <protection/>
    </xf>
    <xf numFmtId="0" fontId="0" fillId="0" borderId="101" xfId="24" applyFont="1" applyBorder="1" applyAlignment="1" applyProtection="1">
      <alignment horizontal="center" vertical="center" wrapText="1"/>
      <protection/>
    </xf>
    <xf numFmtId="0" fontId="0" fillId="0" borderId="101" xfId="24" applyFont="1" applyFill="1" applyBorder="1" applyAlignment="1" applyProtection="1">
      <alignment horizontal="center" vertical="center" wrapText="1"/>
      <protection/>
    </xf>
    <xf numFmtId="0" fontId="9" fillId="0" borderId="1" xfId="24" applyFont="1" applyBorder="1" applyAlignment="1" applyProtection="1">
      <alignment horizontal="center" vertical="center"/>
      <protection/>
    </xf>
    <xf numFmtId="0" fontId="9" fillId="0" borderId="0" xfId="24" applyFont="1" applyAlignment="1" applyProtection="1">
      <alignment horizontal="center" vertical="center"/>
      <protection/>
    </xf>
    <xf numFmtId="0" fontId="0" fillId="0" borderId="1" xfId="24" applyBorder="1" applyProtection="1">
      <alignment/>
      <protection/>
    </xf>
    <xf numFmtId="0" fontId="0" fillId="0" borderId="2" xfId="24" applyBorder="1" applyAlignment="1" applyProtection="1">
      <alignment horizontal="center"/>
      <protection/>
    </xf>
    <xf numFmtId="0" fontId="0" fillId="0" borderId="2" xfId="24" applyBorder="1" applyProtection="1">
      <alignment/>
      <protection/>
    </xf>
    <xf numFmtId="0" fontId="0" fillId="0" borderId="2" xfId="24" applyFill="1" applyBorder="1" applyProtection="1">
      <alignment/>
      <protection/>
    </xf>
    <xf numFmtId="0" fontId="0" fillId="0" borderId="3" xfId="24" applyFill="1" applyBorder="1" applyProtection="1">
      <alignment/>
      <protection/>
    </xf>
    <xf numFmtId="0" fontId="0" fillId="0" borderId="1" xfId="24" applyFill="1" applyBorder="1" applyProtection="1">
      <alignment/>
      <protection/>
    </xf>
    <xf numFmtId="0" fontId="0" fillId="0" borderId="41" xfId="24" applyBorder="1" applyProtection="1">
      <alignment/>
      <protection/>
    </xf>
    <xf numFmtId="0" fontId="0" fillId="0" borderId="1" xfId="24" applyFill="1" applyBorder="1" applyAlignment="1" applyProtection="1">
      <alignment horizontal="center"/>
      <protection/>
    </xf>
    <xf numFmtId="0" fontId="0" fillId="0" borderId="102" xfId="24" applyFill="1" applyBorder="1" applyProtection="1">
      <alignment/>
      <protection/>
    </xf>
    <xf numFmtId="0" fontId="0" fillId="0" borderId="102" xfId="24" applyFill="1" applyBorder="1" applyAlignment="1" applyProtection="1">
      <alignment horizontal="center"/>
      <protection/>
    </xf>
    <xf numFmtId="0" fontId="3" fillId="0" borderId="103" xfId="24" applyFont="1" applyFill="1" applyBorder="1" applyProtection="1">
      <alignment/>
      <protection/>
    </xf>
    <xf numFmtId="0" fontId="0" fillId="0" borderId="1" xfId="24" applyBorder="1" applyAlignment="1" applyProtection="1">
      <alignment horizontal="center"/>
      <protection/>
    </xf>
    <xf numFmtId="0" fontId="0" fillId="0" borderId="2" xfId="24" applyFill="1" applyBorder="1" applyAlignment="1" applyProtection="1">
      <alignment horizontal="center"/>
      <protection/>
    </xf>
    <xf numFmtId="0" fontId="3" fillId="0" borderId="104" xfId="24" applyFont="1" applyFill="1" applyBorder="1" applyAlignment="1" applyProtection="1">
      <alignment horizontal="center"/>
      <protection/>
    </xf>
    <xf numFmtId="0" fontId="0" fillId="0" borderId="3" xfId="24" applyFill="1" applyBorder="1" applyAlignment="1" applyProtection="1">
      <alignment horizontal="center"/>
      <protection/>
    </xf>
    <xf numFmtId="0" fontId="0" fillId="0" borderId="41" xfId="24" applyBorder="1" applyAlignment="1" applyProtection="1">
      <alignment horizontal="center"/>
      <protection/>
    </xf>
    <xf numFmtId="0" fontId="3" fillId="0" borderId="104" xfId="24" applyFont="1" applyFill="1" applyBorder="1" applyProtection="1">
      <alignment/>
      <protection/>
    </xf>
    <xf numFmtId="0" fontId="0" fillId="0" borderId="5" xfId="24" applyBorder="1" applyAlignment="1" applyProtection="1">
      <alignment horizontal="right"/>
      <protection/>
    </xf>
    <xf numFmtId="0" fontId="0" fillId="0" borderId="9" xfId="24" applyBorder="1" applyAlignment="1" applyProtection="1">
      <alignment horizontal="right"/>
      <protection/>
    </xf>
    <xf numFmtId="0" fontId="0" fillId="0" borderId="9" xfId="24" applyFill="1" applyBorder="1" applyAlignment="1" applyProtection="1">
      <alignment horizontal="right"/>
      <protection/>
    </xf>
    <xf numFmtId="0" fontId="0" fillId="0" borderId="10" xfId="24" applyFill="1" applyBorder="1" applyAlignment="1" applyProtection="1">
      <alignment horizontal="right"/>
      <protection/>
    </xf>
    <xf numFmtId="0" fontId="0" fillId="0" borderId="42" xfId="24" applyBorder="1" applyAlignment="1" applyProtection="1">
      <alignment horizontal="right"/>
      <protection/>
    </xf>
    <xf numFmtId="0" fontId="0" fillId="0" borderId="5" xfId="24" applyFill="1" applyBorder="1" applyAlignment="1" applyProtection="1">
      <alignment horizontal="center"/>
      <protection/>
    </xf>
    <xf numFmtId="0" fontId="0" fillId="0" borderId="105" xfId="24" applyFill="1" applyBorder="1" applyProtection="1">
      <alignment/>
      <protection/>
    </xf>
    <xf numFmtId="0" fontId="3" fillId="0" borderId="106" xfId="24" applyFont="1" applyFill="1" applyBorder="1" applyProtection="1">
      <alignment/>
      <protection/>
    </xf>
    <xf numFmtId="37" fontId="0" fillId="0" borderId="43" xfId="24" applyNumberFormat="1" applyBorder="1" applyProtection="1">
      <alignment/>
      <protection/>
    </xf>
    <xf numFmtId="177" fontId="0" fillId="0" borderId="0" xfId="24" applyNumberFormat="1" applyProtection="1">
      <alignment/>
      <protection/>
    </xf>
    <xf numFmtId="177" fontId="0" fillId="0" borderId="0" xfId="24" applyNumberFormat="1" applyFill="1" applyProtection="1">
      <alignment/>
      <protection/>
    </xf>
    <xf numFmtId="38" fontId="0" fillId="0" borderId="0" xfId="17" applyAlignment="1" applyProtection="1">
      <alignment/>
      <protection/>
    </xf>
    <xf numFmtId="38" fontId="0" fillId="0" borderId="0" xfId="17" applyFill="1" applyAlignment="1" applyProtection="1">
      <alignment/>
      <protection/>
    </xf>
    <xf numFmtId="40" fontId="0" fillId="0" borderId="0" xfId="17" applyNumberFormat="1" applyFill="1" applyAlignment="1" applyProtection="1">
      <alignment/>
      <protection/>
    </xf>
    <xf numFmtId="37" fontId="0" fillId="0" borderId="107" xfId="0" applyBorder="1" applyAlignment="1">
      <alignment/>
    </xf>
    <xf numFmtId="37" fontId="0" fillId="0" borderId="37" xfId="0" applyBorder="1" applyAlignment="1">
      <alignment/>
    </xf>
    <xf numFmtId="0" fontId="0" fillId="0" borderId="108" xfId="25" applyFont="1" applyBorder="1" applyAlignment="1">
      <alignment horizontal="center"/>
      <protection/>
    </xf>
    <xf numFmtId="0" fontId="0" fillId="0" borderId="3" xfId="25" applyFont="1" applyBorder="1" applyAlignment="1">
      <alignment horizontal="center"/>
      <protection/>
    </xf>
    <xf numFmtId="0" fontId="0" fillId="0" borderId="21" xfId="26" applyBorder="1">
      <alignment/>
      <protection/>
    </xf>
    <xf numFmtId="0" fontId="0" fillId="0" borderId="24" xfId="27" applyBorder="1">
      <alignment/>
      <protection/>
    </xf>
    <xf numFmtId="0" fontId="0" fillId="0" borderId="0" xfId="27" applyBorder="1">
      <alignment/>
      <protection/>
    </xf>
    <xf numFmtId="176" fontId="0" fillId="0" borderId="13" xfId="27" applyNumberFormat="1" applyBorder="1" applyProtection="1">
      <alignment/>
      <protection/>
    </xf>
    <xf numFmtId="37" fontId="0" fillId="0" borderId="109" xfId="27" applyNumberFormat="1" applyBorder="1" applyProtection="1">
      <alignment/>
      <protection/>
    </xf>
    <xf numFmtId="37" fontId="0" fillId="0" borderId="110" xfId="27" applyNumberFormat="1" applyBorder="1" applyProtection="1">
      <alignment/>
      <protection/>
    </xf>
    <xf numFmtId="37" fontId="0" fillId="0" borderId="111" xfId="27" applyNumberFormat="1" applyBorder="1" applyProtection="1">
      <alignment/>
      <protection/>
    </xf>
    <xf numFmtId="37" fontId="0" fillId="0" borderId="8" xfId="27" applyNumberFormat="1" applyBorder="1" applyProtection="1">
      <alignment/>
      <protection/>
    </xf>
    <xf numFmtId="37" fontId="0" fillId="0" borderId="112" xfId="27" applyNumberFormat="1" applyBorder="1" applyProtection="1">
      <alignment/>
      <protection/>
    </xf>
    <xf numFmtId="37" fontId="0" fillId="0" borderId="98" xfId="27" applyNumberFormat="1" applyBorder="1" applyProtection="1">
      <alignment/>
      <protection/>
    </xf>
    <xf numFmtId="37" fontId="0" fillId="0" borderId="113" xfId="27" applyNumberFormat="1" applyBorder="1" applyProtection="1">
      <alignment/>
      <protection/>
    </xf>
    <xf numFmtId="37" fontId="0" fillId="0" borderId="114" xfId="27" applyNumberFormat="1" applyBorder="1" applyProtection="1">
      <alignment/>
      <protection/>
    </xf>
    <xf numFmtId="37" fontId="0" fillId="0" borderId="115" xfId="27" applyNumberFormat="1" applyBorder="1" applyProtection="1">
      <alignment/>
      <protection/>
    </xf>
    <xf numFmtId="37" fontId="0" fillId="0" borderId="22" xfId="27" applyNumberFormat="1" applyBorder="1" applyProtection="1">
      <alignment/>
      <protection/>
    </xf>
    <xf numFmtId="0" fontId="0" fillId="0" borderId="3" xfId="25" applyBorder="1">
      <alignment/>
      <protection/>
    </xf>
    <xf numFmtId="176" fontId="0" fillId="0" borderId="10" xfId="25" applyNumberFormat="1" applyBorder="1" applyProtection="1">
      <alignment/>
      <protection/>
    </xf>
    <xf numFmtId="37" fontId="0" fillId="0" borderId="7" xfId="25" applyNumberFormat="1" applyBorder="1" applyProtection="1">
      <alignment/>
      <protection/>
    </xf>
    <xf numFmtId="37" fontId="0" fillId="0" borderId="16" xfId="25" applyNumberFormat="1" applyBorder="1" applyProtection="1">
      <alignment/>
      <protection/>
    </xf>
    <xf numFmtId="37" fontId="0" fillId="0" borderId="66" xfId="25" applyNumberFormat="1" applyBorder="1" applyProtection="1">
      <alignment/>
      <protection/>
    </xf>
    <xf numFmtId="0" fontId="0" fillId="0" borderId="0" xfId="25" applyBorder="1" applyAlignment="1">
      <alignment horizontal="center"/>
      <protection/>
    </xf>
    <xf numFmtId="0" fontId="0" fillId="0" borderId="32" xfId="25" applyBorder="1">
      <alignment/>
      <protection/>
    </xf>
    <xf numFmtId="0" fontId="0" fillId="0" borderId="32" xfId="25" applyFont="1" applyBorder="1" applyAlignment="1">
      <alignment horizontal="center"/>
      <protection/>
    </xf>
    <xf numFmtId="176" fontId="0" fillId="0" borderId="33" xfId="25" applyNumberFormat="1" applyBorder="1" applyProtection="1">
      <alignment/>
      <protection/>
    </xf>
    <xf numFmtId="37" fontId="0" fillId="0" borderId="35" xfId="25" applyNumberFormat="1" applyBorder="1" applyProtection="1">
      <alignment/>
      <protection/>
    </xf>
    <xf numFmtId="37" fontId="0" fillId="0" borderId="34" xfId="25" applyNumberFormat="1" applyBorder="1" applyProtection="1">
      <alignment/>
      <protection/>
    </xf>
    <xf numFmtId="37" fontId="0" fillId="0" borderId="116" xfId="25" applyNumberFormat="1" applyBorder="1" applyProtection="1">
      <alignment/>
      <protection/>
    </xf>
    <xf numFmtId="192" fontId="0" fillId="0" borderId="23" xfId="0" applyNumberFormat="1" applyBorder="1" applyAlignment="1">
      <alignment/>
    </xf>
    <xf numFmtId="49" fontId="0" fillId="0" borderId="2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6" xfId="0" applyNumberFormat="1" applyFill="1" applyBorder="1" applyAlignment="1" applyProtection="1">
      <alignment horizontal="center"/>
      <protection/>
    </xf>
    <xf numFmtId="37" fontId="0" fillId="0" borderId="0" xfId="0" applyFill="1" applyAlignment="1">
      <alignment horizontal="center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center"/>
    </xf>
    <xf numFmtId="37" fontId="0" fillId="0" borderId="88" xfId="0" applyFill="1" applyBorder="1" applyAlignment="1">
      <alignment/>
    </xf>
    <xf numFmtId="37" fontId="0" fillId="0" borderId="22" xfId="0" applyFill="1" applyBorder="1" applyAlignment="1">
      <alignment horizontal="center"/>
    </xf>
    <xf numFmtId="37" fontId="0" fillId="0" borderId="22" xfId="0" applyFill="1" applyBorder="1" applyAlignment="1">
      <alignment/>
    </xf>
    <xf numFmtId="37" fontId="0" fillId="0" borderId="21" xfId="0" applyFill="1" applyBorder="1" applyAlignment="1">
      <alignment/>
    </xf>
    <xf numFmtId="37" fontId="0" fillId="0" borderId="2" xfId="0" applyFill="1" applyBorder="1" applyAlignment="1">
      <alignment/>
    </xf>
    <xf numFmtId="37" fontId="0" fillId="0" borderId="2" xfId="0" applyFill="1" applyBorder="1" applyAlignment="1">
      <alignment horizontal="center"/>
    </xf>
    <xf numFmtId="37" fontId="0" fillId="0" borderId="15" xfId="0" applyFill="1" applyBorder="1" applyAlignment="1">
      <alignment horizontal="center"/>
    </xf>
    <xf numFmtId="37" fontId="0" fillId="0" borderId="9" xfId="0" applyFill="1" applyBorder="1" applyAlignment="1">
      <alignment/>
    </xf>
    <xf numFmtId="37" fontId="0" fillId="0" borderId="9" xfId="0" applyFill="1" applyBorder="1" applyAlignment="1">
      <alignment horizontal="right"/>
    </xf>
    <xf numFmtId="37" fontId="0" fillId="0" borderId="9" xfId="0" applyFill="1" applyBorder="1" applyAlignment="1">
      <alignment horizontal="center"/>
    </xf>
    <xf numFmtId="37" fontId="0" fillId="0" borderId="6" xfId="0" applyFill="1" applyBorder="1" applyAlignment="1" applyProtection="1">
      <alignment/>
      <protection/>
    </xf>
    <xf numFmtId="37" fontId="0" fillId="0" borderId="6" xfId="0" applyNumberFormat="1" applyFill="1" applyBorder="1" applyAlignment="1" applyProtection="1">
      <alignment/>
      <protection/>
    </xf>
    <xf numFmtId="0" fontId="0" fillId="0" borderId="23" xfId="25" applyBorder="1">
      <alignment/>
      <protection/>
    </xf>
    <xf numFmtId="0" fontId="0" fillId="0" borderId="30" xfId="25" applyBorder="1">
      <alignment/>
      <protection/>
    </xf>
    <xf numFmtId="0" fontId="0" fillId="0" borderId="117" xfId="25" applyBorder="1">
      <alignment/>
      <protection/>
    </xf>
    <xf numFmtId="193" fontId="0" fillId="0" borderId="0" xfId="0" applyNumberFormat="1" applyAlignment="1">
      <alignment/>
    </xf>
    <xf numFmtId="37" fontId="0" fillId="0" borderId="5" xfId="26" applyNumberFormat="1" applyBorder="1" applyProtection="1">
      <alignment/>
      <protection/>
    </xf>
    <xf numFmtId="37" fontId="0" fillId="0" borderId="9" xfId="26" applyNumberFormat="1" applyBorder="1" applyProtection="1">
      <alignment/>
      <protection/>
    </xf>
    <xf numFmtId="37" fontId="0" fillId="0" borderId="10" xfId="26" applyNumberFormat="1" applyBorder="1" applyProtection="1">
      <alignment/>
      <protection/>
    </xf>
    <xf numFmtId="37" fontId="0" fillId="0" borderId="11" xfId="26" applyNumberFormat="1" applyBorder="1" applyProtection="1">
      <alignment/>
      <protection/>
    </xf>
    <xf numFmtId="0" fontId="0" fillId="0" borderId="32" xfId="26" applyBorder="1">
      <alignment/>
      <protection/>
    </xf>
    <xf numFmtId="0" fontId="0" fillId="0" borderId="33" xfId="26" applyBorder="1">
      <alignment/>
      <protection/>
    </xf>
    <xf numFmtId="37" fontId="0" fillId="0" borderId="34" xfId="26" applyNumberFormat="1" applyBorder="1" applyProtection="1">
      <alignment/>
      <protection/>
    </xf>
    <xf numFmtId="37" fontId="0" fillId="0" borderId="35" xfId="26" applyNumberFormat="1" applyBorder="1" applyProtection="1">
      <alignment/>
      <protection/>
    </xf>
    <xf numFmtId="37" fontId="0" fillId="0" borderId="32" xfId="26" applyNumberFormat="1" applyBorder="1" applyProtection="1">
      <alignment/>
      <protection/>
    </xf>
    <xf numFmtId="37" fontId="0" fillId="0" borderId="33" xfId="26" applyNumberFormat="1" applyBorder="1" applyProtection="1">
      <alignment/>
      <protection/>
    </xf>
    <xf numFmtId="37" fontId="0" fillId="0" borderId="72" xfId="27" applyNumberFormat="1" applyBorder="1" applyAlignment="1" applyProtection="1">
      <alignment vertical="center"/>
      <protection/>
    </xf>
    <xf numFmtId="37" fontId="0" fillId="0" borderId="79" xfId="27" applyNumberFormat="1" applyBorder="1" applyAlignment="1" applyProtection="1">
      <alignment vertical="center"/>
      <protection/>
    </xf>
    <xf numFmtId="37" fontId="0" fillId="0" borderId="80" xfId="27" applyNumberFormat="1" applyBorder="1" applyAlignment="1" applyProtection="1">
      <alignment vertical="center"/>
      <protection/>
    </xf>
    <xf numFmtId="37" fontId="0" fillId="0" borderId="114" xfId="27" applyNumberFormat="1" applyBorder="1" applyAlignment="1" applyProtection="1">
      <alignment vertical="center"/>
      <protection/>
    </xf>
    <xf numFmtId="37" fontId="0" fillId="0" borderId="81" xfId="27" applyNumberFormat="1" applyBorder="1" applyAlignment="1" applyProtection="1">
      <alignment vertical="center"/>
      <protection/>
    </xf>
    <xf numFmtId="37" fontId="0" fillId="0" borderId="82" xfId="27" applyNumberFormat="1" applyBorder="1" applyAlignment="1" applyProtection="1">
      <alignment vertical="center"/>
      <protection/>
    </xf>
    <xf numFmtId="0" fontId="0" fillId="0" borderId="118" xfId="25" applyBorder="1">
      <alignment/>
      <protection/>
    </xf>
    <xf numFmtId="0" fontId="0" fillId="0" borderId="119" xfId="25" applyBorder="1">
      <alignment/>
      <protection/>
    </xf>
    <xf numFmtId="0" fontId="0" fillId="0" borderId="119" xfId="25" applyBorder="1" applyAlignment="1">
      <alignment horizontal="center"/>
      <protection/>
    </xf>
    <xf numFmtId="176" fontId="0" fillId="0" borderId="120" xfId="25" applyNumberFormat="1" applyBorder="1" applyProtection="1">
      <alignment/>
      <protection/>
    </xf>
    <xf numFmtId="37" fontId="0" fillId="0" borderId="121" xfId="25" applyNumberFormat="1" applyBorder="1" applyProtection="1">
      <alignment/>
      <protection/>
    </xf>
    <xf numFmtId="37" fontId="0" fillId="0" borderId="122" xfId="25" applyNumberFormat="1" applyBorder="1" applyProtection="1">
      <alignment/>
      <protection/>
    </xf>
    <xf numFmtId="37" fontId="0" fillId="0" borderId="123" xfId="25" applyNumberFormat="1" applyBorder="1" applyProtection="1">
      <alignment/>
      <protection/>
    </xf>
    <xf numFmtId="0" fontId="0" fillId="0" borderId="124" xfId="25" applyBorder="1" applyAlignment="1">
      <alignment vertical="center"/>
      <protection/>
    </xf>
    <xf numFmtId="0" fontId="0" fillId="0" borderId="125" xfId="25" applyBorder="1" applyAlignment="1">
      <alignment vertical="center"/>
      <protection/>
    </xf>
    <xf numFmtId="0" fontId="0" fillId="0" borderId="126" xfId="25" applyBorder="1" applyAlignment="1">
      <alignment vertical="center"/>
      <protection/>
    </xf>
    <xf numFmtId="0" fontId="0" fillId="0" borderId="0" xfId="24" applyFill="1" applyBorder="1" applyProtection="1">
      <alignment/>
      <protection/>
    </xf>
    <xf numFmtId="0" fontId="7" fillId="0" borderId="0" xfId="24" applyFont="1" applyFill="1" applyBorder="1" applyAlignment="1" applyProtection="1">
      <alignment horizontal="center"/>
      <protection/>
    </xf>
    <xf numFmtId="0" fontId="0" fillId="0" borderId="13" xfId="24" applyFill="1" applyBorder="1" applyAlignment="1" applyProtection="1">
      <alignment horizontal="right"/>
      <protection/>
    </xf>
    <xf numFmtId="39" fontId="0" fillId="0" borderId="17" xfId="24" applyNumberFormat="1" applyFill="1" applyBorder="1" applyProtection="1">
      <alignment/>
      <protection/>
    </xf>
    <xf numFmtId="0" fontId="0" fillId="0" borderId="21" xfId="24" applyFill="1" applyBorder="1" applyProtection="1">
      <alignment/>
      <protection/>
    </xf>
    <xf numFmtId="0" fontId="0" fillId="0" borderId="30" xfId="24" applyFill="1" applyBorder="1" applyProtection="1">
      <alignment/>
      <protection/>
    </xf>
    <xf numFmtId="0" fontId="0" fillId="0" borderId="2" xfId="24" applyFont="1" applyFill="1" applyBorder="1" applyAlignment="1" applyProtection="1">
      <alignment horizontal="center"/>
      <protection/>
    </xf>
    <xf numFmtId="2" fontId="0" fillId="0" borderId="127" xfId="24" applyNumberFormat="1" applyFill="1" applyBorder="1" applyAlignment="1" applyProtection="1">
      <alignment vertical="center"/>
      <protection/>
    </xf>
    <xf numFmtId="2" fontId="0" fillId="0" borderId="128" xfId="24" applyNumberFormat="1" applyFill="1" applyBorder="1" applyAlignment="1" applyProtection="1">
      <alignment vertical="center"/>
      <protection/>
    </xf>
    <xf numFmtId="178" fontId="0" fillId="0" borderId="128" xfId="24" applyNumberFormat="1" applyFill="1" applyBorder="1" applyAlignment="1" applyProtection="1">
      <alignment vertical="center"/>
      <protection/>
    </xf>
    <xf numFmtId="40" fontId="0" fillId="0" borderId="128" xfId="17" applyNumberFormat="1" applyFill="1" applyBorder="1" applyAlignment="1" applyProtection="1">
      <alignment vertical="center"/>
      <protection/>
    </xf>
    <xf numFmtId="38" fontId="0" fillId="0" borderId="128" xfId="17" applyFill="1" applyBorder="1" applyAlignment="1" applyProtection="1">
      <alignment vertical="center"/>
      <protection/>
    </xf>
    <xf numFmtId="2" fontId="0" fillId="0" borderId="129" xfId="24" applyNumberFormat="1" applyFill="1" applyBorder="1" applyAlignment="1" applyProtection="1">
      <alignment vertical="center"/>
      <protection/>
    </xf>
    <xf numFmtId="2" fontId="0" fillId="0" borderId="130" xfId="24" applyNumberFormat="1" applyFill="1" applyBorder="1" applyAlignment="1" applyProtection="1">
      <alignment vertical="center"/>
      <protection/>
    </xf>
    <xf numFmtId="2" fontId="0" fillId="0" borderId="131" xfId="24" applyNumberFormat="1" applyFill="1" applyBorder="1" applyAlignment="1" applyProtection="1">
      <alignment vertical="center"/>
      <protection/>
    </xf>
    <xf numFmtId="37" fontId="0" fillId="0" borderId="101" xfId="24" applyNumberFormat="1" applyFill="1" applyBorder="1" applyAlignment="1" applyProtection="1">
      <alignment vertical="center"/>
      <protection/>
    </xf>
    <xf numFmtId="39" fontId="0" fillId="0" borderId="132" xfId="24" applyNumberFormat="1" applyFill="1" applyBorder="1" applyAlignment="1" applyProtection="1">
      <alignment vertical="center"/>
      <protection/>
    </xf>
    <xf numFmtId="39" fontId="0" fillId="0" borderId="133" xfId="24" applyNumberFormat="1" applyFill="1" applyBorder="1" applyAlignment="1" applyProtection="1">
      <alignment vertical="center"/>
      <protection/>
    </xf>
    <xf numFmtId="39" fontId="0" fillId="0" borderId="134" xfId="24" applyNumberFormat="1" applyFill="1" applyBorder="1" applyAlignment="1" applyProtection="1">
      <alignment vertical="center"/>
      <protection/>
    </xf>
    <xf numFmtId="39" fontId="0" fillId="0" borderId="130" xfId="24" applyNumberFormat="1" applyFill="1" applyBorder="1" applyAlignment="1" applyProtection="1">
      <alignment vertical="center"/>
      <protection/>
    </xf>
    <xf numFmtId="37" fontId="0" fillId="0" borderId="14" xfId="25" applyNumberFormat="1" applyBorder="1" applyAlignment="1" applyProtection="1">
      <alignment/>
      <protection/>
    </xf>
    <xf numFmtId="37" fontId="0" fillId="0" borderId="15" xfId="25" applyNumberFormat="1" applyBorder="1" applyAlignment="1" applyProtection="1">
      <alignment/>
      <protection/>
    </xf>
    <xf numFmtId="37" fontId="0" fillId="0" borderId="19" xfId="25" applyNumberFormat="1" applyBorder="1" applyAlignment="1" applyProtection="1">
      <alignment/>
      <protection/>
    </xf>
    <xf numFmtId="37" fontId="0" fillId="0" borderId="16" xfId="25" applyNumberFormat="1" applyBorder="1" applyAlignment="1" applyProtection="1">
      <alignment/>
      <protection/>
    </xf>
    <xf numFmtId="37" fontId="0" fillId="0" borderId="34" xfId="25" applyNumberFormat="1" applyBorder="1" applyAlignment="1" applyProtection="1">
      <alignment/>
      <protection/>
    </xf>
    <xf numFmtId="37" fontId="0" fillId="0" borderId="8" xfId="25" applyNumberFormat="1" applyBorder="1" applyAlignment="1" applyProtection="1">
      <alignment/>
      <protection/>
    </xf>
    <xf numFmtId="37" fontId="0" fillId="0" borderId="122" xfId="25" applyNumberFormat="1" applyBorder="1" applyAlignment="1" applyProtection="1">
      <alignment/>
      <protection/>
    </xf>
    <xf numFmtId="37" fontId="0" fillId="0" borderId="44" xfId="25" applyNumberFormat="1" applyBorder="1" applyAlignment="1" applyProtection="1">
      <alignment/>
      <protection/>
    </xf>
    <xf numFmtId="37" fontId="0" fillId="0" borderId="126" xfId="25" applyNumberFormat="1" applyBorder="1" applyAlignment="1" applyProtection="1">
      <alignment/>
      <protection/>
    </xf>
    <xf numFmtId="37" fontId="0" fillId="0" borderId="135" xfId="25" applyNumberFormat="1" applyBorder="1" applyAlignment="1" applyProtection="1">
      <alignment/>
      <protection/>
    </xf>
    <xf numFmtId="37" fontId="0" fillId="0" borderId="136" xfId="25" applyNumberFormat="1" applyBorder="1" applyAlignment="1" applyProtection="1">
      <alignment/>
      <protection/>
    </xf>
    <xf numFmtId="37" fontId="0" fillId="0" borderId="137" xfId="25" applyNumberFormat="1" applyBorder="1" applyAlignment="1" applyProtection="1">
      <alignment/>
      <protection/>
    </xf>
    <xf numFmtId="37" fontId="0" fillId="0" borderId="138" xfId="25" applyNumberFormat="1" applyBorder="1" applyAlignment="1" applyProtection="1">
      <alignment/>
      <protection/>
    </xf>
    <xf numFmtId="37" fontId="0" fillId="0" borderId="124" xfId="25" applyNumberFormat="1" applyBorder="1" applyAlignment="1" applyProtection="1">
      <alignment/>
      <protection/>
    </xf>
    <xf numFmtId="37" fontId="0" fillId="0" borderId="139" xfId="25" applyNumberFormat="1" applyBorder="1" applyAlignment="1" applyProtection="1">
      <alignment/>
      <protection/>
    </xf>
    <xf numFmtId="37" fontId="0" fillId="0" borderId="140" xfId="25" applyNumberFormat="1" applyBorder="1" applyAlignment="1" applyProtection="1">
      <alignment/>
      <protection/>
    </xf>
    <xf numFmtId="0" fontId="13" fillId="0" borderId="81" xfId="24" applyFont="1" applyBorder="1" applyAlignment="1">
      <alignment horizontal="center" vertical="center" wrapText="1"/>
      <protection/>
    </xf>
    <xf numFmtId="39" fontId="0" fillId="0" borderId="6" xfId="24" applyNumberFormat="1" applyFont="1" applyFill="1" applyBorder="1" applyAlignment="1" applyProtection="1">
      <alignment horizontal="center"/>
      <protection/>
    </xf>
    <xf numFmtId="39" fontId="0" fillId="0" borderId="6" xfId="24" applyNumberFormat="1" applyFill="1" applyBorder="1" applyAlignment="1" applyProtection="1">
      <alignment horizontal="center"/>
      <protection/>
    </xf>
    <xf numFmtId="192" fontId="0" fillId="0" borderId="115" xfId="0" applyNumberFormat="1" applyBorder="1" applyAlignment="1" applyProtection="1">
      <alignment shrinkToFit="1"/>
      <protection/>
    </xf>
    <xf numFmtId="192" fontId="0" fillId="0" borderId="27" xfId="0" applyNumberFormat="1" applyBorder="1" applyAlignment="1" applyProtection="1">
      <alignment shrinkToFit="1"/>
      <protection/>
    </xf>
    <xf numFmtId="0" fontId="0" fillId="0" borderId="2" xfId="24" applyFont="1" applyFill="1" applyBorder="1" applyAlignment="1" applyProtection="1">
      <alignment/>
      <protection/>
    </xf>
    <xf numFmtId="0" fontId="0" fillId="0" borderId="9" xfId="24" applyFont="1" applyFill="1" applyBorder="1" applyAlignment="1" applyProtection="1">
      <alignment horizontal="center" shrinkToFit="1"/>
      <protection/>
    </xf>
    <xf numFmtId="0" fontId="0" fillId="0" borderId="2" xfId="24" applyFont="1" applyFill="1" applyBorder="1" applyAlignment="1" applyProtection="1">
      <alignment horizontal="center"/>
      <protection/>
    </xf>
    <xf numFmtId="0" fontId="0" fillId="0" borderId="9" xfId="24" applyFont="1" applyBorder="1" applyAlignment="1" applyProtection="1">
      <alignment horizontal="right"/>
      <protection/>
    </xf>
    <xf numFmtId="0" fontId="0" fillId="0" borderId="1" xfId="24" applyFont="1" applyFill="1" applyBorder="1" applyAlignment="1" applyProtection="1">
      <alignment horizontal="center"/>
      <protection/>
    </xf>
    <xf numFmtId="37" fontId="0" fillId="0" borderId="0" xfId="23">
      <alignment/>
      <protection/>
    </xf>
    <xf numFmtId="37" fontId="0" fillId="0" borderId="13" xfId="23" applyBorder="1">
      <alignment/>
      <protection/>
    </xf>
    <xf numFmtId="37" fontId="0" fillId="0" borderId="13" xfId="23" applyBorder="1" applyAlignment="1">
      <alignment horizontal="right"/>
      <protection/>
    </xf>
    <xf numFmtId="37" fontId="0" fillId="0" borderId="13" xfId="23" applyBorder="1" applyAlignment="1">
      <alignment horizontal="center"/>
      <protection/>
    </xf>
    <xf numFmtId="37" fontId="0" fillId="0" borderId="1" xfId="23" applyBorder="1">
      <alignment/>
      <protection/>
    </xf>
    <xf numFmtId="37" fontId="0" fillId="0" borderId="31" xfId="23" applyBorder="1">
      <alignment/>
      <protection/>
    </xf>
    <xf numFmtId="37" fontId="0" fillId="0" borderId="23" xfId="23" applyBorder="1">
      <alignment/>
      <protection/>
    </xf>
    <xf numFmtId="37" fontId="0" fillId="0" borderId="2" xfId="23" applyBorder="1">
      <alignment/>
      <protection/>
    </xf>
    <xf numFmtId="37" fontId="0" fillId="0" borderId="30" xfId="23" applyBorder="1">
      <alignment/>
      <protection/>
    </xf>
    <xf numFmtId="37" fontId="0" fillId="0" borderId="32" xfId="23" applyBorder="1">
      <alignment/>
      <protection/>
    </xf>
    <xf numFmtId="37" fontId="0" fillId="0" borderId="4" xfId="23" applyBorder="1">
      <alignment/>
      <protection/>
    </xf>
    <xf numFmtId="37" fontId="0" fillId="0" borderId="3" xfId="23" applyBorder="1">
      <alignment/>
      <protection/>
    </xf>
    <xf numFmtId="37" fontId="0" fillId="0" borderId="32" xfId="23" applyFont="1" applyBorder="1" applyAlignment="1">
      <alignment horizontal="center"/>
      <protection/>
    </xf>
    <xf numFmtId="37" fontId="0" fillId="0" borderId="4" xfId="23" applyBorder="1" applyAlignment="1">
      <alignment horizontal="center"/>
      <protection/>
    </xf>
    <xf numFmtId="37" fontId="0" fillId="0" borderId="2" xfId="23" applyBorder="1" applyAlignment="1">
      <alignment horizontal="center"/>
      <protection/>
    </xf>
    <xf numFmtId="37" fontId="0" fillId="0" borderId="5" xfId="23" applyBorder="1">
      <alignment/>
      <protection/>
    </xf>
    <xf numFmtId="37" fontId="0" fillId="0" borderId="33" xfId="23" applyBorder="1">
      <alignment/>
      <protection/>
    </xf>
    <xf numFmtId="37" fontId="0" fillId="0" borderId="11" xfId="23" applyBorder="1">
      <alignment/>
      <protection/>
    </xf>
    <xf numFmtId="176" fontId="0" fillId="0" borderId="9" xfId="23" applyNumberFormat="1" applyBorder="1" applyProtection="1">
      <alignment/>
      <protection/>
    </xf>
    <xf numFmtId="176" fontId="0" fillId="0" borderId="10" xfId="23" applyNumberFormat="1" applyBorder="1" applyProtection="1">
      <alignment/>
      <protection/>
    </xf>
    <xf numFmtId="37" fontId="0" fillId="0" borderId="2" xfId="23" applyNumberFormat="1" applyBorder="1" applyProtection="1">
      <alignment/>
      <protection/>
    </xf>
    <xf numFmtId="37" fontId="0" fillId="0" borderId="17" xfId="23" applyBorder="1" applyAlignment="1">
      <alignment horizontal="center"/>
      <protection/>
    </xf>
    <xf numFmtId="37" fontId="0" fillId="0" borderId="35" xfId="23" applyBorder="1">
      <alignment/>
      <protection/>
    </xf>
    <xf numFmtId="37" fontId="0" fillId="0" borderId="18" xfId="23" applyNumberFormat="1" applyBorder="1" applyProtection="1">
      <alignment/>
      <protection/>
    </xf>
    <xf numFmtId="37" fontId="0" fillId="0" borderId="6" xfId="23" applyNumberFormat="1" applyBorder="1" applyProtection="1">
      <alignment/>
      <protection/>
    </xf>
    <xf numFmtId="37" fontId="0" fillId="0" borderId="12" xfId="23" applyBorder="1">
      <alignment/>
      <protection/>
    </xf>
    <xf numFmtId="37" fontId="0" fillId="0" borderId="7" xfId="23" applyNumberFormat="1" applyBorder="1" applyProtection="1">
      <alignment/>
      <protection/>
    </xf>
    <xf numFmtId="37" fontId="0" fillId="0" borderId="8" xfId="23" applyBorder="1">
      <alignment/>
      <protection/>
    </xf>
    <xf numFmtId="37" fontId="0" fillId="0" borderId="8" xfId="23" applyBorder="1" applyAlignment="1">
      <alignment horizontal="center"/>
      <protection/>
    </xf>
    <xf numFmtId="37" fontId="0" fillId="0" borderId="34" xfId="23" applyBorder="1">
      <alignment/>
      <protection/>
    </xf>
    <xf numFmtId="37" fontId="0" fillId="0" borderId="19" xfId="23" applyNumberFormat="1" applyBorder="1" applyProtection="1">
      <alignment/>
      <protection/>
    </xf>
    <xf numFmtId="37" fontId="0" fillId="0" borderId="15" xfId="23" applyNumberFormat="1" applyBorder="1" applyProtection="1">
      <alignment/>
      <protection/>
    </xf>
    <xf numFmtId="37" fontId="0" fillId="0" borderId="14" xfId="23" applyBorder="1">
      <alignment/>
      <protection/>
    </xf>
    <xf numFmtId="37" fontId="0" fillId="0" borderId="16" xfId="23" applyNumberFormat="1" applyBorder="1" applyProtection="1">
      <alignment/>
      <protection/>
    </xf>
    <xf numFmtId="37" fontId="0" fillId="0" borderId="0" xfId="23" applyFont="1">
      <alignment/>
      <protection/>
    </xf>
    <xf numFmtId="37" fontId="11" fillId="0" borderId="0" xfId="23" applyFont="1" applyAlignment="1">
      <alignment vertical="center"/>
      <protection/>
    </xf>
    <xf numFmtId="37" fontId="0" fillId="0" borderId="8" xfId="23" applyFont="1" applyBorder="1">
      <alignment/>
      <protection/>
    </xf>
    <xf numFmtId="37" fontId="0" fillId="0" borderId="1" xfId="23" applyNumberFormat="1" applyBorder="1" applyProtection="1">
      <alignment/>
      <protection/>
    </xf>
    <xf numFmtId="37" fontId="0" fillId="0" borderId="3" xfId="23" applyNumberFormat="1" applyBorder="1" applyProtection="1">
      <alignment/>
      <protection/>
    </xf>
    <xf numFmtId="37" fontId="0" fillId="0" borderId="76" xfId="23" applyNumberFormat="1" applyBorder="1" applyProtection="1">
      <alignment/>
      <protection/>
    </xf>
    <xf numFmtId="37" fontId="0" fillId="0" borderId="73" xfId="23" applyNumberFormat="1" applyBorder="1" applyProtection="1">
      <alignment/>
      <protection/>
    </xf>
    <xf numFmtId="37" fontId="0" fillId="0" borderId="78" xfId="23" applyBorder="1">
      <alignment/>
      <protection/>
    </xf>
    <xf numFmtId="0" fontId="0" fillId="0" borderId="0" xfId="21">
      <alignment/>
      <protection/>
    </xf>
    <xf numFmtId="0" fontId="0" fillId="0" borderId="8" xfId="21" applyBorder="1">
      <alignment/>
      <protection/>
    </xf>
    <xf numFmtId="37" fontId="0" fillId="0" borderId="19" xfId="23" applyBorder="1">
      <alignment/>
      <protection/>
    </xf>
    <xf numFmtId="37" fontId="0" fillId="0" borderId="6" xfId="23" applyNumberFormat="1" applyFill="1" applyBorder="1" applyProtection="1">
      <alignment/>
      <protection/>
    </xf>
    <xf numFmtId="37" fontId="0" fillId="0" borderId="4" xfId="23" applyNumberFormat="1" applyBorder="1" applyProtection="1">
      <alignment/>
      <protection/>
    </xf>
    <xf numFmtId="37" fontId="0" fillId="0" borderId="17" xfId="23" applyBorder="1">
      <alignment/>
      <protection/>
    </xf>
    <xf numFmtId="37" fontId="0" fillId="0" borderId="0" xfId="23" applyNumberFormat="1" applyProtection="1">
      <alignment/>
      <protection/>
    </xf>
    <xf numFmtId="37" fontId="0" fillId="0" borderId="18" xfId="23" applyBorder="1">
      <alignment/>
      <protection/>
    </xf>
    <xf numFmtId="37" fontId="0" fillId="0" borderId="0" xfId="23" applyAlignment="1">
      <alignment horizontal="right"/>
      <protection/>
    </xf>
    <xf numFmtId="37" fontId="0" fillId="0" borderId="0" xfId="23" applyAlignment="1">
      <alignment horizontal="center"/>
      <protection/>
    </xf>
    <xf numFmtId="176" fontId="0" fillId="0" borderId="11" xfId="23" applyNumberFormat="1" applyBorder="1" applyProtection="1">
      <alignment/>
      <protection/>
    </xf>
    <xf numFmtId="37" fontId="0" fillId="0" borderId="77" xfId="23" applyNumberFormat="1" applyBorder="1" applyProtection="1">
      <alignment/>
      <protection/>
    </xf>
    <xf numFmtId="37" fontId="0" fillId="0" borderId="4" xfId="23" applyFont="1" applyBorder="1" applyAlignment="1">
      <alignment horizontal="center"/>
      <protection/>
    </xf>
    <xf numFmtId="37" fontId="0" fillId="0" borderId="2" xfId="23" applyFont="1" applyBorder="1" applyAlignment="1">
      <alignment horizontal="center"/>
      <protection/>
    </xf>
    <xf numFmtId="37" fontId="0" fillId="0" borderId="0" xfId="23" applyBorder="1">
      <alignment/>
      <protection/>
    </xf>
    <xf numFmtId="37" fontId="0" fillId="0" borderId="0" xfId="23" applyBorder="1" applyAlignment="1">
      <alignment horizontal="center"/>
      <protection/>
    </xf>
    <xf numFmtId="37" fontId="0" fillId="0" borderId="3" xfId="23" applyBorder="1" applyAlignment="1">
      <alignment horizontal="center"/>
      <protection/>
    </xf>
    <xf numFmtId="37" fontId="0" fillId="0" borderId="1" xfId="23" applyFont="1" applyBorder="1" applyAlignment="1">
      <alignment horizontal="center"/>
      <protection/>
    </xf>
    <xf numFmtId="37" fontId="0" fillId="0" borderId="1" xfId="23" applyFont="1" applyBorder="1">
      <alignment/>
      <protection/>
    </xf>
    <xf numFmtId="37" fontId="0" fillId="0" borderId="0" xfId="23" applyFont="1" applyBorder="1">
      <alignment/>
      <protection/>
    </xf>
    <xf numFmtId="37" fontId="7" fillId="0" borderId="8" xfId="23" applyFont="1" applyBorder="1">
      <alignment/>
      <protection/>
    </xf>
    <xf numFmtId="37" fontId="8" fillId="0" borderId="8" xfId="23" applyFont="1" applyBorder="1">
      <alignment/>
      <protection/>
    </xf>
    <xf numFmtId="37" fontId="7" fillId="0" borderId="0" xfId="23" applyFont="1">
      <alignment/>
      <protection/>
    </xf>
    <xf numFmtId="37" fontId="0" fillId="0" borderId="114" xfId="23" applyFont="1" applyBorder="1">
      <alignment/>
      <protection/>
    </xf>
    <xf numFmtId="37" fontId="0" fillId="0" borderId="141" xfId="23" applyBorder="1">
      <alignment/>
      <protection/>
    </xf>
    <xf numFmtId="37" fontId="0" fillId="0" borderId="83" xfId="23" applyNumberFormat="1" applyBorder="1" applyProtection="1">
      <alignment/>
      <protection/>
    </xf>
    <xf numFmtId="37" fontId="0" fillId="0" borderId="83" xfId="23" applyBorder="1">
      <alignment/>
      <protection/>
    </xf>
    <xf numFmtId="37" fontId="0" fillId="0" borderId="27" xfId="23" applyNumberFormat="1" applyBorder="1" applyProtection="1">
      <alignment/>
      <protection/>
    </xf>
    <xf numFmtId="37" fontId="0" fillId="0" borderId="28" xfId="23" applyNumberFormat="1" applyBorder="1" applyProtection="1">
      <alignment/>
      <protection/>
    </xf>
    <xf numFmtId="37" fontId="0" fillId="0" borderId="84" xfId="23" applyBorder="1">
      <alignment/>
      <protection/>
    </xf>
    <xf numFmtId="38" fontId="14" fillId="0" borderId="0" xfId="22" applyNumberFormat="1" applyFont="1">
      <alignment/>
      <protection/>
    </xf>
    <xf numFmtId="0" fontId="0" fillId="0" borderId="13" xfId="21" applyBorder="1">
      <alignment/>
      <protection/>
    </xf>
    <xf numFmtId="37" fontId="0" fillId="0" borderId="0" xfId="23" applyFont="1" applyFill="1" applyAlignment="1">
      <alignment/>
      <protection/>
    </xf>
    <xf numFmtId="37" fontId="0" fillId="0" borderId="8" xfId="23" applyFont="1" applyFill="1" applyBorder="1">
      <alignment/>
      <protection/>
    </xf>
    <xf numFmtId="0" fontId="0" fillId="0" borderId="0" xfId="21" applyBorder="1">
      <alignment/>
      <protection/>
    </xf>
    <xf numFmtId="37" fontId="0" fillId="0" borderId="29" xfId="23" applyBorder="1" applyAlignment="1">
      <alignment horizontal="center"/>
      <protection/>
    </xf>
    <xf numFmtId="37" fontId="0" fillId="0" borderId="142" xfId="23" applyBorder="1">
      <alignment/>
      <protection/>
    </xf>
    <xf numFmtId="37" fontId="0" fillId="0" borderId="77" xfId="23" applyBorder="1">
      <alignment/>
      <protection/>
    </xf>
    <xf numFmtId="37" fontId="0" fillId="0" borderId="13" xfId="23" applyFont="1" applyBorder="1">
      <alignment/>
      <protection/>
    </xf>
    <xf numFmtId="37" fontId="0" fillId="0" borderId="11" xfId="23" applyNumberFormat="1" applyBorder="1" applyProtection="1">
      <alignment/>
      <protection/>
    </xf>
    <xf numFmtId="37" fontId="0" fillId="0" borderId="9" xfId="23" applyNumberFormat="1" applyBorder="1" applyProtection="1">
      <alignment/>
      <protection/>
    </xf>
    <xf numFmtId="37" fontId="0" fillId="0" borderId="10" xfId="23" applyNumberFormat="1" applyBorder="1" applyProtection="1">
      <alignment/>
      <protection/>
    </xf>
    <xf numFmtId="37" fontId="0" fillId="0" borderId="42" xfId="23" applyBorder="1">
      <alignment/>
      <protection/>
    </xf>
    <xf numFmtId="37" fontId="0" fillId="0" borderId="17" xfId="23" applyFill="1" applyBorder="1" applyAlignment="1">
      <alignment horizontal="center"/>
      <protection/>
    </xf>
    <xf numFmtId="37" fontId="0" fillId="0" borderId="8" xfId="23" applyFill="1" applyBorder="1" applyAlignment="1">
      <alignment horizontal="center"/>
      <protection/>
    </xf>
    <xf numFmtId="0" fontId="10" fillId="0" borderId="81" xfId="24" applyFont="1" applyFill="1" applyBorder="1" applyAlignment="1">
      <alignment horizontal="center" vertical="center" wrapText="1"/>
      <protection/>
    </xf>
    <xf numFmtId="0" fontId="0" fillId="0" borderId="40" xfId="24" applyBorder="1" applyProtection="1">
      <alignment/>
      <protection/>
    </xf>
    <xf numFmtId="0" fontId="0" fillId="0" borderId="42" xfId="24" applyBorder="1" applyProtection="1">
      <alignment/>
      <protection/>
    </xf>
    <xf numFmtId="0" fontId="0" fillId="0" borderId="43" xfId="24" applyBorder="1" applyAlignment="1" applyProtection="1">
      <alignment horizontal="center"/>
      <protection/>
    </xf>
    <xf numFmtId="0" fontId="0" fillId="0" borderId="43" xfId="24" applyFont="1" applyBorder="1" applyAlignment="1" applyProtection="1">
      <alignment horizontal="center"/>
      <protection/>
    </xf>
    <xf numFmtId="0" fontId="0" fillId="0" borderId="101" xfId="24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right" shrinkToFit="1"/>
    </xf>
    <xf numFmtId="37" fontId="0" fillId="0" borderId="0" xfId="23" applyFont="1" applyAlignment="1">
      <alignment/>
      <protection/>
    </xf>
    <xf numFmtId="37" fontId="7" fillId="0" borderId="0" xfId="23" applyFont="1" applyFill="1" applyAlignment="1">
      <alignment/>
      <protection/>
    </xf>
    <xf numFmtId="37" fontId="7" fillId="0" borderId="8" xfId="23" applyFont="1" applyFill="1" applyBorder="1">
      <alignment/>
      <protection/>
    </xf>
    <xf numFmtId="0" fontId="0" fillId="0" borderId="72" xfId="27" applyFont="1" applyBorder="1" applyAlignment="1">
      <alignment/>
      <protection/>
    </xf>
    <xf numFmtId="0" fontId="0" fillId="0" borderId="85" xfId="27" applyFont="1" applyBorder="1" applyAlignment="1">
      <alignment/>
      <protection/>
    </xf>
    <xf numFmtId="0" fontId="0" fillId="0" borderId="87" xfId="27" applyFont="1" applyBorder="1" applyAlignment="1">
      <alignment/>
      <protection/>
    </xf>
    <xf numFmtId="0" fontId="0" fillId="0" borderId="143" xfId="27" applyFont="1" applyBorder="1" applyAlignment="1">
      <alignment/>
      <protection/>
    </xf>
    <xf numFmtId="0" fontId="0" fillId="0" borderId="85" xfId="27" applyBorder="1" applyAlignment="1">
      <alignment/>
      <protection/>
    </xf>
    <xf numFmtId="0" fontId="0" fillId="0" borderId="26" xfId="27" applyFont="1" applyBorder="1" applyAlignment="1">
      <alignment vertical="center" wrapText="1"/>
      <protection/>
    </xf>
    <xf numFmtId="0" fontId="0" fillId="0" borderId="86" xfId="27" applyBorder="1" applyAlignment="1">
      <alignment vertical="center" wrapText="1"/>
      <protection/>
    </xf>
    <xf numFmtId="0" fontId="0" fillId="0" borderId="144" xfId="27" applyFont="1" applyBorder="1" applyAlignment="1">
      <alignment/>
      <protection/>
    </xf>
    <xf numFmtId="0" fontId="0" fillId="0" borderId="145" xfId="27" applyFont="1" applyBorder="1" applyAlignment="1">
      <alignment/>
      <protection/>
    </xf>
    <xf numFmtId="0" fontId="0" fillId="0" borderId="46" xfId="27" applyFont="1" applyBorder="1" applyAlignment="1">
      <alignment horizontal="center" vertical="center" textRotation="255"/>
      <protection/>
    </xf>
    <xf numFmtId="37" fontId="0" fillId="0" borderId="50" xfId="0" applyBorder="1" applyAlignment="1">
      <alignment horizontal="center" vertical="center" textRotation="255"/>
    </xf>
    <xf numFmtId="37" fontId="0" fillId="0" borderId="56" xfId="0" applyBorder="1" applyAlignment="1">
      <alignment horizontal="center" vertical="center" textRotation="255"/>
    </xf>
    <xf numFmtId="0" fontId="0" fillId="0" borderId="146" xfId="27" applyFont="1" applyBorder="1" applyAlignment="1">
      <alignment vertical="center"/>
      <protection/>
    </xf>
    <xf numFmtId="0" fontId="0" fillId="0" borderId="147" xfId="27" applyFont="1" applyBorder="1" applyAlignment="1">
      <alignment vertical="center"/>
      <protection/>
    </xf>
    <xf numFmtId="0" fontId="0" fillId="0" borderId="0" xfId="27" applyFont="1" applyAlignment="1">
      <alignment horizontal="center" vertical="center"/>
      <protection/>
    </xf>
    <xf numFmtId="0" fontId="0" fillId="0" borderId="13" xfId="27" applyBorder="1" applyAlignment="1">
      <alignment horizontal="center" vertical="center"/>
      <protection/>
    </xf>
    <xf numFmtId="0" fontId="0" fillId="0" borderId="76" xfId="25" applyFont="1" applyBorder="1" applyAlignment="1">
      <alignment horizontal="center" vertical="center" shrinkToFit="1"/>
      <protection/>
    </xf>
    <xf numFmtId="0" fontId="0" fillId="0" borderId="148" xfId="25" applyBorder="1" applyAlignment="1">
      <alignment horizontal="center" vertical="center" shrinkToFit="1"/>
      <protection/>
    </xf>
    <xf numFmtId="0" fontId="7" fillId="0" borderId="37" xfId="25" applyFont="1" applyBorder="1" applyAlignment="1">
      <alignment horizontal="left" shrinkToFit="1"/>
      <protection/>
    </xf>
    <xf numFmtId="0" fontId="7" fillId="0" borderId="96" xfId="25" applyFont="1" applyBorder="1" applyAlignment="1">
      <alignment horizontal="left" shrinkToFit="1"/>
      <protection/>
    </xf>
    <xf numFmtId="0" fontId="0" fillId="0" borderId="149" xfId="25" applyFont="1" applyBorder="1" applyAlignment="1">
      <alignment horizontal="center" vertical="center" textRotation="255"/>
      <protection/>
    </xf>
    <xf numFmtId="0" fontId="0" fillId="0" borderId="32" xfId="25" applyBorder="1" applyAlignment="1">
      <alignment horizontal="center" vertical="center" textRotation="255"/>
      <protection/>
    </xf>
    <xf numFmtId="0" fontId="0" fillId="0" borderId="34" xfId="25" applyBorder="1" applyAlignment="1">
      <alignment horizontal="center" vertical="center" textRotation="255"/>
      <protection/>
    </xf>
    <xf numFmtId="0" fontId="0" fillId="0" borderId="31" xfId="25" applyFont="1" applyBorder="1" applyAlignment="1">
      <alignment horizontal="center" vertical="center" textRotation="255"/>
      <protection/>
    </xf>
    <xf numFmtId="0" fontId="0" fillId="0" borderId="32" xfId="25" applyFont="1" applyBorder="1" applyAlignment="1">
      <alignment horizontal="center" vertical="center" textRotation="255"/>
      <protection/>
    </xf>
    <xf numFmtId="0" fontId="0" fillId="0" borderId="34" xfId="25" applyFont="1" applyBorder="1" applyAlignment="1">
      <alignment horizontal="center" vertical="center" textRotation="255"/>
      <protection/>
    </xf>
    <xf numFmtId="0" fontId="0" fillId="0" borderId="150" xfId="25" applyFont="1" applyBorder="1" applyAlignment="1">
      <alignment horizontal="center"/>
      <protection/>
    </xf>
    <xf numFmtId="0" fontId="0" fillId="0" borderId="151" xfId="25" applyFont="1" applyBorder="1" applyAlignment="1">
      <alignment horizontal="center"/>
      <protection/>
    </xf>
    <xf numFmtId="0" fontId="0" fillId="0" borderId="37" xfId="25" applyFont="1" applyBorder="1" applyAlignment="1">
      <alignment wrapText="1"/>
      <protection/>
    </xf>
    <xf numFmtId="0" fontId="0" fillId="0" borderId="96" xfId="25" applyFont="1" applyBorder="1" applyAlignment="1">
      <alignment wrapText="1"/>
      <protection/>
    </xf>
    <xf numFmtId="0" fontId="7" fillId="0" borderId="62" xfId="25" applyFont="1" applyBorder="1" applyAlignment="1">
      <alignment horizontal="left" shrinkToFit="1"/>
      <protection/>
    </xf>
    <xf numFmtId="0" fontId="7" fillId="0" borderId="152" xfId="25" applyFont="1" applyBorder="1" applyAlignment="1">
      <alignment horizontal="left" shrinkToFit="1"/>
      <protection/>
    </xf>
    <xf numFmtId="0" fontId="5" fillId="0" borderId="0" xfId="26" applyFont="1" applyAlignment="1" applyProtection="1">
      <alignment horizontal="left" vertical="center" shrinkToFit="1"/>
      <protection/>
    </xf>
    <xf numFmtId="39" fontId="17" fillId="0" borderId="7" xfId="24" applyNumberFormat="1" applyFont="1" applyFill="1" applyBorder="1" applyProtection="1">
      <alignment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●統計資料（ ８．公共下水道）" xfId="21"/>
    <cellStyle name="標準_46010データ・法適（上水道）" xfId="22"/>
    <cellStyle name="標準_公共繰入" xfId="23"/>
    <cellStyle name="標準_水道経１" xfId="24"/>
    <cellStyle name="標準_水道資本" xfId="25"/>
    <cellStyle name="標準_水道損益" xfId="26"/>
    <cellStyle name="標準_水道貸１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47</xdr:row>
      <xdr:rowOff>0</xdr:rowOff>
    </xdr:from>
    <xdr:to>
      <xdr:col>2</xdr:col>
      <xdr:colOff>219075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" y="1354455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56</xdr:row>
      <xdr:rowOff>47625</xdr:rowOff>
    </xdr:from>
    <xdr:to>
      <xdr:col>2</xdr:col>
      <xdr:colOff>219075</xdr:colOff>
      <xdr:row>57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14375" y="12458700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showGridLines="0" showZeros="0" tabSelected="1" zoomScale="75" zoomScaleNormal="75" zoomScaleSheetLayoutView="75" workbookViewId="0" topLeftCell="A1">
      <pane xSplit="1" ySplit="9" topLeftCell="B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3" sqref="D3"/>
    </sheetView>
  </sheetViews>
  <sheetFormatPr defaultColWidth="8.66015625" defaultRowHeight="18"/>
  <cols>
    <col min="1" max="1" width="13.5" style="0" customWidth="1"/>
    <col min="2" max="6" width="10.66015625" style="0" customWidth="1"/>
    <col min="7" max="9" width="8.91015625" style="0" bestFit="1" customWidth="1"/>
    <col min="10" max="11" width="9.33203125" style="0" bestFit="1" customWidth="1"/>
    <col min="13" max="14" width="10.66015625" style="0" customWidth="1"/>
    <col min="15" max="16" width="11.58203125" style="0" customWidth="1"/>
    <col min="17" max="17" width="12.41015625" style="0" customWidth="1"/>
    <col min="18" max="19" width="10.66015625" style="0" customWidth="1"/>
    <col min="20" max="20" width="13.66015625" style="0" bestFit="1" customWidth="1"/>
    <col min="21" max="21" width="11.08203125" style="244" customWidth="1"/>
    <col min="25" max="25" width="10.41015625" style="0" bestFit="1" customWidth="1"/>
  </cols>
  <sheetData>
    <row r="1" spans="1:24" s="356" customFormat="1" ht="21" hidden="1">
      <c r="A1" s="540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</row>
    <row r="2" spans="1:22" ht="42">
      <c r="A2" s="93"/>
      <c r="B2" s="101"/>
      <c r="C2" s="247" t="s">
        <v>232</v>
      </c>
      <c r="Q2" s="151"/>
      <c r="R2" s="151"/>
      <c r="S2" s="151"/>
      <c r="T2" s="151"/>
      <c r="U2" s="355"/>
      <c r="V2" s="151"/>
    </row>
    <row r="3" spans="2:22" ht="17.25">
      <c r="B3" s="101"/>
      <c r="Q3" s="151"/>
      <c r="R3" s="151"/>
      <c r="S3" s="151"/>
      <c r="T3" s="151"/>
      <c r="U3" s="355"/>
      <c r="V3" s="151"/>
    </row>
    <row r="4" spans="1:24" ht="18" thickBot="1">
      <c r="A4" s="94" t="s">
        <v>0</v>
      </c>
      <c r="B4" s="105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356"/>
      <c r="R4" s="356"/>
      <c r="S4" s="356"/>
      <c r="T4" s="356"/>
      <c r="U4" s="357"/>
      <c r="V4" s="356"/>
      <c r="W4" s="94"/>
      <c r="X4" s="94"/>
    </row>
    <row r="5" spans="1:24" ht="17.25">
      <c r="A5" s="95"/>
      <c r="B5" s="106"/>
      <c r="C5" s="96"/>
      <c r="D5" s="96"/>
      <c r="E5" s="96"/>
      <c r="F5" s="96"/>
      <c r="G5" s="97"/>
      <c r="H5" s="97"/>
      <c r="I5" s="97"/>
      <c r="J5" s="97"/>
      <c r="K5" s="97"/>
      <c r="L5" s="97"/>
      <c r="M5" s="96"/>
      <c r="N5" s="98"/>
      <c r="O5" s="99"/>
      <c r="P5" s="96"/>
      <c r="Q5" s="358"/>
      <c r="R5" s="359" t="s">
        <v>1</v>
      </c>
      <c r="S5" s="360"/>
      <c r="T5" s="359" t="s">
        <v>2</v>
      </c>
      <c r="U5" s="359"/>
      <c r="V5" s="361"/>
      <c r="W5" s="99"/>
      <c r="X5" s="100"/>
    </row>
    <row r="6" spans="1:24" ht="17.25">
      <c r="A6" s="1"/>
      <c r="B6" s="352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2" t="s">
        <v>8</v>
      </c>
      <c r="H6" s="2" t="s">
        <v>8</v>
      </c>
      <c r="I6" s="2" t="s">
        <v>8</v>
      </c>
      <c r="J6" s="2" t="s">
        <v>8</v>
      </c>
      <c r="K6" s="2" t="s">
        <v>8</v>
      </c>
      <c r="L6" s="2" t="s">
        <v>8</v>
      </c>
      <c r="M6" s="9" t="s">
        <v>9</v>
      </c>
      <c r="N6" s="11" t="s">
        <v>10</v>
      </c>
      <c r="O6" s="245" t="s">
        <v>11</v>
      </c>
      <c r="P6" s="9" t="s">
        <v>11</v>
      </c>
      <c r="Q6" s="362"/>
      <c r="R6" s="362"/>
      <c r="S6" s="362"/>
      <c r="T6" s="363" t="s">
        <v>12</v>
      </c>
      <c r="U6" s="363"/>
      <c r="V6" s="364" t="s">
        <v>13</v>
      </c>
      <c r="W6" s="8" t="s">
        <v>14</v>
      </c>
      <c r="X6" s="108" t="s">
        <v>15</v>
      </c>
    </row>
    <row r="7" spans="1:24" ht="17.25">
      <c r="A7" s="12" t="s">
        <v>16</v>
      </c>
      <c r="B7" s="352"/>
      <c r="C7" s="9" t="s">
        <v>17</v>
      </c>
      <c r="D7" s="9" t="s">
        <v>18</v>
      </c>
      <c r="E7" s="9" t="s">
        <v>18</v>
      </c>
      <c r="F7" s="2"/>
      <c r="G7" s="2" t="s">
        <v>19</v>
      </c>
      <c r="H7" s="2" t="s">
        <v>20</v>
      </c>
      <c r="I7" s="2" t="s">
        <v>21</v>
      </c>
      <c r="J7" s="2" t="s">
        <v>22</v>
      </c>
      <c r="K7" s="2" t="s">
        <v>23</v>
      </c>
      <c r="L7" s="2" t="s">
        <v>24</v>
      </c>
      <c r="M7" s="2"/>
      <c r="N7" s="11" t="s">
        <v>25</v>
      </c>
      <c r="O7" s="245" t="s">
        <v>26</v>
      </c>
      <c r="P7" s="9" t="s">
        <v>27</v>
      </c>
      <c r="Q7" s="362" t="s">
        <v>28</v>
      </c>
      <c r="R7" s="363" t="s">
        <v>29</v>
      </c>
      <c r="S7" s="363" t="s">
        <v>30</v>
      </c>
      <c r="T7" s="363" t="s">
        <v>31</v>
      </c>
      <c r="U7" s="363" t="s">
        <v>32</v>
      </c>
      <c r="V7" s="363" t="s">
        <v>33</v>
      </c>
      <c r="W7" s="9" t="s">
        <v>34</v>
      </c>
      <c r="X7" s="3"/>
    </row>
    <row r="8" spans="1:24" ht="17.25">
      <c r="A8" s="1"/>
      <c r="B8" s="352" t="s">
        <v>35</v>
      </c>
      <c r="C8" s="2"/>
      <c r="D8" s="2"/>
      <c r="E8" s="2"/>
      <c r="F8" s="2"/>
      <c r="G8" s="2" t="s">
        <v>36</v>
      </c>
      <c r="H8" s="2"/>
      <c r="I8" s="2"/>
      <c r="J8" s="2"/>
      <c r="K8" s="2"/>
      <c r="L8" s="2"/>
      <c r="M8" s="2"/>
      <c r="N8" s="4"/>
      <c r="O8" s="94"/>
      <c r="P8" s="2"/>
      <c r="Q8" s="362"/>
      <c r="R8" s="362"/>
      <c r="S8" s="362"/>
      <c r="T8" s="363" t="s">
        <v>37</v>
      </c>
      <c r="U8" s="363" t="s">
        <v>38</v>
      </c>
      <c r="V8" s="363" t="s">
        <v>39</v>
      </c>
      <c r="W8" s="9" t="s">
        <v>39</v>
      </c>
      <c r="X8" s="10" t="s">
        <v>40</v>
      </c>
    </row>
    <row r="9" spans="1:24" ht="18" thickBot="1">
      <c r="A9" s="5"/>
      <c r="B9" s="353"/>
      <c r="C9" s="13" t="s">
        <v>41</v>
      </c>
      <c r="D9" s="13" t="s">
        <v>41</v>
      </c>
      <c r="E9" s="13" t="s">
        <v>41</v>
      </c>
      <c r="F9" s="13" t="s">
        <v>414</v>
      </c>
      <c r="G9" s="13" t="s">
        <v>414</v>
      </c>
      <c r="H9" s="13" t="s">
        <v>414</v>
      </c>
      <c r="I9" s="13" t="s">
        <v>414</v>
      </c>
      <c r="J9" s="13" t="s">
        <v>414</v>
      </c>
      <c r="K9" s="13" t="s">
        <v>414</v>
      </c>
      <c r="L9" s="13" t="s">
        <v>414</v>
      </c>
      <c r="M9" s="13" t="s">
        <v>414</v>
      </c>
      <c r="N9" s="15" t="s">
        <v>414</v>
      </c>
      <c r="O9" s="15" t="s">
        <v>415</v>
      </c>
      <c r="P9" s="15" t="s">
        <v>415</v>
      </c>
      <c r="Q9" s="365"/>
      <c r="R9" s="366" t="s">
        <v>42</v>
      </c>
      <c r="S9" s="366" t="s">
        <v>416</v>
      </c>
      <c r="T9" s="366" t="s">
        <v>42</v>
      </c>
      <c r="U9" s="367"/>
      <c r="V9" s="366" t="s">
        <v>41</v>
      </c>
      <c r="W9" s="13" t="s">
        <v>41</v>
      </c>
      <c r="X9" s="14" t="s">
        <v>41</v>
      </c>
    </row>
    <row r="10" spans="1:25" ht="24.75" customHeight="1">
      <c r="A10" s="16" t="s">
        <v>391</v>
      </c>
      <c r="B10" s="354" t="s">
        <v>476</v>
      </c>
      <c r="C10" s="6">
        <v>291646</v>
      </c>
      <c r="D10" s="6">
        <v>317400</v>
      </c>
      <c r="E10" s="6">
        <v>279702</v>
      </c>
      <c r="F10" s="6">
        <v>214733</v>
      </c>
      <c r="G10" s="6">
        <v>38647</v>
      </c>
      <c r="H10" s="6">
        <v>0</v>
      </c>
      <c r="I10" s="6">
        <v>32660</v>
      </c>
      <c r="J10" s="6">
        <v>16910</v>
      </c>
      <c r="K10" s="6">
        <v>126516</v>
      </c>
      <c r="L10" s="6">
        <v>0</v>
      </c>
      <c r="M10" s="321">
        <v>214733</v>
      </c>
      <c r="N10" s="260">
        <v>133940</v>
      </c>
      <c r="O10" s="351">
        <v>43134.82</v>
      </c>
      <c r="P10" s="261">
        <v>36883.96</v>
      </c>
      <c r="Q10" s="368" t="s">
        <v>477</v>
      </c>
      <c r="R10" s="369">
        <v>504</v>
      </c>
      <c r="S10" s="369">
        <v>63</v>
      </c>
      <c r="T10" s="369">
        <v>1134</v>
      </c>
      <c r="U10" s="354" t="s">
        <v>579</v>
      </c>
      <c r="V10" s="369">
        <v>99</v>
      </c>
      <c r="W10" s="6">
        <v>13</v>
      </c>
      <c r="X10" s="7">
        <v>112</v>
      </c>
      <c r="Y10" s="264"/>
    </row>
    <row r="11" spans="1:25" ht="24.75" customHeight="1">
      <c r="A11" s="16" t="s">
        <v>43</v>
      </c>
      <c r="B11" s="354" t="s">
        <v>478</v>
      </c>
      <c r="C11" s="6">
        <v>314815</v>
      </c>
      <c r="D11" s="6">
        <v>322500</v>
      </c>
      <c r="E11" s="6">
        <v>313819</v>
      </c>
      <c r="F11" s="6">
        <v>191390</v>
      </c>
      <c r="G11" s="6">
        <v>0</v>
      </c>
      <c r="H11" s="6">
        <v>0</v>
      </c>
      <c r="I11" s="6">
        <v>0</v>
      </c>
      <c r="J11" s="6">
        <v>112690</v>
      </c>
      <c r="K11" s="6">
        <v>78700</v>
      </c>
      <c r="L11" s="6">
        <v>0</v>
      </c>
      <c r="M11" s="322">
        <v>191390</v>
      </c>
      <c r="N11" s="262">
        <v>135437</v>
      </c>
      <c r="O11" s="263">
        <v>43448.82</v>
      </c>
      <c r="P11" s="263">
        <v>39400.89</v>
      </c>
      <c r="Q11" s="368" t="s">
        <v>44</v>
      </c>
      <c r="R11" s="369">
        <v>903</v>
      </c>
      <c r="S11" s="369">
        <v>21</v>
      </c>
      <c r="T11" s="369">
        <v>1008</v>
      </c>
      <c r="U11" s="354" t="s">
        <v>479</v>
      </c>
      <c r="V11" s="369">
        <v>97</v>
      </c>
      <c r="W11" s="6">
        <v>15</v>
      </c>
      <c r="X11" s="7">
        <v>112</v>
      </c>
      <c r="Y11" s="264"/>
    </row>
    <row r="12" spans="1:25" ht="24.75" customHeight="1">
      <c r="A12" s="16" t="s">
        <v>392</v>
      </c>
      <c r="B12" s="354" t="s">
        <v>480</v>
      </c>
      <c r="C12" s="6">
        <v>134870</v>
      </c>
      <c r="D12" s="6">
        <v>142406</v>
      </c>
      <c r="E12" s="6">
        <v>133957</v>
      </c>
      <c r="F12" s="6">
        <v>92072</v>
      </c>
      <c r="G12" s="6">
        <v>0</v>
      </c>
      <c r="H12" s="6">
        <v>0</v>
      </c>
      <c r="I12" s="6">
        <v>10000</v>
      </c>
      <c r="J12" s="6">
        <v>44772</v>
      </c>
      <c r="K12" s="6">
        <v>37300</v>
      </c>
      <c r="L12" s="6">
        <v>0</v>
      </c>
      <c r="M12" s="322">
        <v>92072</v>
      </c>
      <c r="N12" s="262">
        <v>54994</v>
      </c>
      <c r="O12" s="263">
        <v>18034.44</v>
      </c>
      <c r="P12" s="263">
        <v>15780.39</v>
      </c>
      <c r="Q12" s="368" t="s">
        <v>477</v>
      </c>
      <c r="R12" s="369">
        <v>1312</v>
      </c>
      <c r="S12" s="369">
        <v>145</v>
      </c>
      <c r="T12" s="369">
        <v>1312</v>
      </c>
      <c r="U12" s="354" t="s">
        <v>481</v>
      </c>
      <c r="V12" s="369">
        <v>30</v>
      </c>
      <c r="W12" s="6">
        <v>10</v>
      </c>
      <c r="X12" s="7">
        <v>40</v>
      </c>
      <c r="Y12" s="264"/>
    </row>
    <row r="13" spans="1:25" ht="24.75" customHeight="1">
      <c r="A13" s="16" t="s">
        <v>393</v>
      </c>
      <c r="B13" s="354" t="s">
        <v>482</v>
      </c>
      <c r="C13" s="6">
        <v>170883</v>
      </c>
      <c r="D13" s="6">
        <v>193500</v>
      </c>
      <c r="E13" s="6">
        <v>163147</v>
      </c>
      <c r="F13" s="6">
        <v>137146</v>
      </c>
      <c r="G13" s="6">
        <v>2346</v>
      </c>
      <c r="H13" s="6">
        <v>0</v>
      </c>
      <c r="I13" s="6">
        <v>10000</v>
      </c>
      <c r="J13" s="6">
        <v>51000</v>
      </c>
      <c r="K13" s="6">
        <v>73800</v>
      </c>
      <c r="L13" s="6">
        <v>0</v>
      </c>
      <c r="M13" s="322">
        <v>98446</v>
      </c>
      <c r="N13" s="262">
        <v>73530</v>
      </c>
      <c r="O13" s="263">
        <v>23489.15</v>
      </c>
      <c r="P13" s="263">
        <v>20544.99</v>
      </c>
      <c r="Q13" s="368" t="s">
        <v>477</v>
      </c>
      <c r="R13" s="369">
        <v>420</v>
      </c>
      <c r="S13" s="369">
        <v>90</v>
      </c>
      <c r="T13" s="369">
        <v>1323</v>
      </c>
      <c r="U13" s="354" t="s">
        <v>483</v>
      </c>
      <c r="V13" s="369">
        <v>39</v>
      </c>
      <c r="W13" s="6">
        <v>13</v>
      </c>
      <c r="X13" s="7">
        <v>52</v>
      </c>
      <c r="Y13" s="264"/>
    </row>
    <row r="14" spans="1:25" ht="24.75" customHeight="1">
      <c r="A14" s="16" t="s">
        <v>394</v>
      </c>
      <c r="B14" s="354" t="s">
        <v>484</v>
      </c>
      <c r="C14" s="6">
        <v>142093</v>
      </c>
      <c r="D14" s="6">
        <v>143256</v>
      </c>
      <c r="E14" s="6">
        <v>141949</v>
      </c>
      <c r="F14" s="6">
        <v>88698</v>
      </c>
      <c r="G14" s="6">
        <v>598</v>
      </c>
      <c r="H14" s="6">
        <v>0</v>
      </c>
      <c r="I14" s="6">
        <v>10000</v>
      </c>
      <c r="J14" s="6">
        <v>51800</v>
      </c>
      <c r="K14" s="6">
        <v>26300</v>
      </c>
      <c r="L14" s="6">
        <v>0</v>
      </c>
      <c r="M14" s="322">
        <v>96643</v>
      </c>
      <c r="N14" s="262">
        <v>69481</v>
      </c>
      <c r="O14" s="263">
        <v>21612.6</v>
      </c>
      <c r="P14" s="263">
        <v>18442.25</v>
      </c>
      <c r="Q14" s="368" t="s">
        <v>485</v>
      </c>
      <c r="R14" s="369">
        <v>630</v>
      </c>
      <c r="S14" s="369">
        <v>105</v>
      </c>
      <c r="T14" s="369">
        <v>630</v>
      </c>
      <c r="U14" s="354" t="s">
        <v>579</v>
      </c>
      <c r="V14" s="369">
        <v>32</v>
      </c>
      <c r="W14" s="6">
        <v>5</v>
      </c>
      <c r="X14" s="7">
        <v>37</v>
      </c>
      <c r="Y14" s="264"/>
    </row>
    <row r="15" spans="1:25" ht="24.75" customHeight="1">
      <c r="A15" s="16" t="s">
        <v>395</v>
      </c>
      <c r="B15" s="354" t="s">
        <v>487</v>
      </c>
      <c r="C15" s="6">
        <v>204717</v>
      </c>
      <c r="D15" s="6">
        <v>207400</v>
      </c>
      <c r="E15" s="6">
        <v>204174</v>
      </c>
      <c r="F15" s="6">
        <v>112000</v>
      </c>
      <c r="G15" s="6">
        <v>900</v>
      </c>
      <c r="H15" s="6">
        <v>0</v>
      </c>
      <c r="I15" s="6">
        <v>0</v>
      </c>
      <c r="J15" s="6">
        <v>94500</v>
      </c>
      <c r="K15" s="6">
        <v>16600</v>
      </c>
      <c r="L15" s="6">
        <v>0</v>
      </c>
      <c r="M15" s="322">
        <v>112000</v>
      </c>
      <c r="N15" s="262">
        <v>82673</v>
      </c>
      <c r="O15" s="263">
        <v>27112.27</v>
      </c>
      <c r="P15" s="263">
        <v>24553.62</v>
      </c>
      <c r="Q15" s="368" t="s">
        <v>477</v>
      </c>
      <c r="R15" s="369">
        <v>577</v>
      </c>
      <c r="S15" s="369">
        <v>63</v>
      </c>
      <c r="T15" s="369">
        <v>1207</v>
      </c>
      <c r="U15" s="354" t="s">
        <v>488</v>
      </c>
      <c r="V15" s="369">
        <v>62</v>
      </c>
      <c r="W15" s="6">
        <v>16</v>
      </c>
      <c r="X15" s="7">
        <v>78</v>
      </c>
      <c r="Y15" s="264"/>
    </row>
    <row r="16" spans="1:25" ht="24.75" customHeight="1">
      <c r="A16" s="16" t="s">
        <v>396</v>
      </c>
      <c r="B16" s="354" t="s">
        <v>489</v>
      </c>
      <c r="C16" s="6">
        <v>83247</v>
      </c>
      <c r="D16" s="6">
        <v>93000</v>
      </c>
      <c r="E16" s="6">
        <v>81480</v>
      </c>
      <c r="F16" s="6">
        <v>57024</v>
      </c>
      <c r="G16" s="6">
        <v>14688</v>
      </c>
      <c r="H16" s="6">
        <v>42336</v>
      </c>
      <c r="I16" s="6">
        <v>0</v>
      </c>
      <c r="J16" s="6">
        <v>0</v>
      </c>
      <c r="K16" s="6">
        <v>0</v>
      </c>
      <c r="L16" s="6">
        <v>0</v>
      </c>
      <c r="M16" s="322">
        <v>50000</v>
      </c>
      <c r="N16" s="262">
        <v>36067</v>
      </c>
      <c r="O16" s="263">
        <v>11399.94</v>
      </c>
      <c r="P16" s="263">
        <v>10062.82</v>
      </c>
      <c r="Q16" s="368" t="s">
        <v>485</v>
      </c>
      <c r="R16" s="369">
        <v>1102</v>
      </c>
      <c r="S16" s="369">
        <v>120</v>
      </c>
      <c r="T16" s="369">
        <v>1102</v>
      </c>
      <c r="U16" s="354" t="s">
        <v>490</v>
      </c>
      <c r="V16" s="369">
        <v>26</v>
      </c>
      <c r="W16" s="6">
        <v>6</v>
      </c>
      <c r="X16" s="7">
        <v>32</v>
      </c>
      <c r="Y16" s="264"/>
    </row>
    <row r="17" spans="1:25" ht="24.75" customHeight="1">
      <c r="A17" s="16" t="s">
        <v>397</v>
      </c>
      <c r="B17" s="354" t="s">
        <v>491</v>
      </c>
      <c r="C17" s="6">
        <v>21770</v>
      </c>
      <c r="D17" s="6">
        <v>27900</v>
      </c>
      <c r="E17" s="6">
        <v>21675</v>
      </c>
      <c r="F17" s="6">
        <v>23078</v>
      </c>
      <c r="G17" s="6">
        <v>1138</v>
      </c>
      <c r="H17" s="6">
        <v>0</v>
      </c>
      <c r="I17" s="6">
        <v>10643</v>
      </c>
      <c r="J17" s="6">
        <v>11297</v>
      </c>
      <c r="K17" s="6">
        <v>0</v>
      </c>
      <c r="L17" s="6">
        <v>0</v>
      </c>
      <c r="M17" s="322">
        <v>23078</v>
      </c>
      <c r="N17" s="262">
        <v>20154</v>
      </c>
      <c r="O17" s="263">
        <v>4818.81</v>
      </c>
      <c r="P17" s="263">
        <v>3468.27</v>
      </c>
      <c r="Q17" s="368" t="s">
        <v>477</v>
      </c>
      <c r="R17" s="369">
        <v>878</v>
      </c>
      <c r="S17" s="369">
        <v>139</v>
      </c>
      <c r="T17" s="369">
        <v>878</v>
      </c>
      <c r="U17" s="354" t="s">
        <v>492</v>
      </c>
      <c r="V17" s="369">
        <v>10</v>
      </c>
      <c r="W17" s="6">
        <v>0</v>
      </c>
      <c r="X17" s="7">
        <v>10</v>
      </c>
      <c r="Y17" s="264"/>
    </row>
    <row r="18" spans="1:25" ht="24.75" customHeight="1">
      <c r="A18" s="16" t="s">
        <v>398</v>
      </c>
      <c r="B18" s="354" t="s">
        <v>493</v>
      </c>
      <c r="C18" s="6">
        <v>50288</v>
      </c>
      <c r="D18" s="6">
        <v>49000</v>
      </c>
      <c r="E18" s="6">
        <v>50228</v>
      </c>
      <c r="F18" s="6">
        <v>36500</v>
      </c>
      <c r="G18" s="6">
        <v>130</v>
      </c>
      <c r="H18" s="6">
        <v>0</v>
      </c>
      <c r="I18" s="6">
        <v>405</v>
      </c>
      <c r="J18" s="6">
        <v>35965</v>
      </c>
      <c r="K18" s="6">
        <v>0</v>
      </c>
      <c r="L18" s="6">
        <v>0</v>
      </c>
      <c r="M18" s="322">
        <v>36500</v>
      </c>
      <c r="N18" s="262">
        <v>25759</v>
      </c>
      <c r="O18" s="263">
        <v>7714.99</v>
      </c>
      <c r="P18" s="263">
        <v>7029.4</v>
      </c>
      <c r="Q18" s="368" t="s">
        <v>477</v>
      </c>
      <c r="R18" s="369">
        <v>1050</v>
      </c>
      <c r="S18" s="369">
        <v>92</v>
      </c>
      <c r="T18" s="369">
        <v>1050</v>
      </c>
      <c r="U18" s="354" t="s">
        <v>494</v>
      </c>
      <c r="V18" s="369">
        <v>13</v>
      </c>
      <c r="W18" s="6">
        <v>1</v>
      </c>
      <c r="X18" s="7">
        <v>14</v>
      </c>
      <c r="Y18" s="264"/>
    </row>
    <row r="19" spans="1:25" ht="24.75" customHeight="1">
      <c r="A19" s="16" t="s">
        <v>399</v>
      </c>
      <c r="B19" s="354" t="s">
        <v>495</v>
      </c>
      <c r="C19" s="6">
        <v>22970</v>
      </c>
      <c r="D19" s="6">
        <v>31000</v>
      </c>
      <c r="E19" s="6">
        <v>22933</v>
      </c>
      <c r="F19" s="6">
        <v>49000</v>
      </c>
      <c r="G19" s="6">
        <v>0</v>
      </c>
      <c r="H19" s="6">
        <v>0</v>
      </c>
      <c r="I19" s="6">
        <v>0</v>
      </c>
      <c r="J19" s="6">
        <v>29000</v>
      </c>
      <c r="K19" s="6">
        <v>20000</v>
      </c>
      <c r="L19" s="6">
        <v>0</v>
      </c>
      <c r="M19" s="322">
        <v>49000</v>
      </c>
      <c r="N19" s="262">
        <v>19349</v>
      </c>
      <c r="O19" s="263">
        <v>4971.87</v>
      </c>
      <c r="P19" s="263">
        <v>4319.69</v>
      </c>
      <c r="Q19" s="368" t="s">
        <v>477</v>
      </c>
      <c r="R19" s="369">
        <v>1512</v>
      </c>
      <c r="S19" s="369">
        <v>178</v>
      </c>
      <c r="T19" s="369">
        <v>1512</v>
      </c>
      <c r="U19" s="354" t="s">
        <v>496</v>
      </c>
      <c r="V19" s="369">
        <v>16</v>
      </c>
      <c r="W19" s="6">
        <v>0</v>
      </c>
      <c r="X19" s="7">
        <v>16</v>
      </c>
      <c r="Y19" s="264"/>
    </row>
    <row r="20" spans="1:25" ht="24.75" customHeight="1">
      <c r="A20" s="16" t="s">
        <v>400</v>
      </c>
      <c r="B20" s="354" t="s">
        <v>497</v>
      </c>
      <c r="C20" s="6">
        <v>20544</v>
      </c>
      <c r="D20" s="6">
        <v>25682</v>
      </c>
      <c r="E20" s="6">
        <v>18464</v>
      </c>
      <c r="F20" s="6">
        <v>11008</v>
      </c>
      <c r="G20" s="6">
        <v>2392</v>
      </c>
      <c r="H20" s="6">
        <v>0</v>
      </c>
      <c r="I20" s="6">
        <v>3583</v>
      </c>
      <c r="J20" s="6">
        <v>5033</v>
      </c>
      <c r="K20" s="6">
        <v>0</v>
      </c>
      <c r="L20" s="6">
        <v>0</v>
      </c>
      <c r="M20" s="322">
        <v>11008</v>
      </c>
      <c r="N20" s="262">
        <v>10485</v>
      </c>
      <c r="O20" s="263">
        <v>3162.95</v>
      </c>
      <c r="P20" s="263">
        <v>2444.96</v>
      </c>
      <c r="Q20" s="368" t="s">
        <v>485</v>
      </c>
      <c r="R20" s="369">
        <v>940</v>
      </c>
      <c r="S20" s="369">
        <v>110</v>
      </c>
      <c r="T20" s="369">
        <v>1050</v>
      </c>
      <c r="U20" s="354" t="s">
        <v>486</v>
      </c>
      <c r="V20" s="369">
        <v>11</v>
      </c>
      <c r="W20" s="6">
        <v>3</v>
      </c>
      <c r="X20" s="7">
        <v>14</v>
      </c>
      <c r="Y20" s="264"/>
    </row>
    <row r="21" spans="1:25" ht="24.75" customHeight="1">
      <c r="A21" s="16" t="s">
        <v>401</v>
      </c>
      <c r="B21" s="354" t="s">
        <v>498</v>
      </c>
      <c r="C21" s="6">
        <v>46798</v>
      </c>
      <c r="D21" s="6">
        <v>52391</v>
      </c>
      <c r="E21" s="6">
        <v>46762</v>
      </c>
      <c r="F21" s="6">
        <v>30470</v>
      </c>
      <c r="G21" s="6">
        <v>1273</v>
      </c>
      <c r="H21" s="6">
        <v>0</v>
      </c>
      <c r="I21" s="6">
        <v>16611</v>
      </c>
      <c r="J21" s="6">
        <v>12586</v>
      </c>
      <c r="K21" s="6">
        <v>0</v>
      </c>
      <c r="L21" s="6">
        <v>0</v>
      </c>
      <c r="M21" s="322">
        <v>28294</v>
      </c>
      <c r="N21" s="262">
        <v>23438</v>
      </c>
      <c r="O21" s="263">
        <v>6487.08</v>
      </c>
      <c r="P21" s="263">
        <v>5585.54</v>
      </c>
      <c r="Q21" s="368" t="s">
        <v>24</v>
      </c>
      <c r="R21" s="369">
        <v>630</v>
      </c>
      <c r="S21" s="369">
        <v>31</v>
      </c>
      <c r="T21" s="369">
        <v>945</v>
      </c>
      <c r="U21" s="354" t="s">
        <v>580</v>
      </c>
      <c r="V21" s="369">
        <v>14</v>
      </c>
      <c r="W21" s="6">
        <v>2</v>
      </c>
      <c r="X21" s="7">
        <v>16</v>
      </c>
      <c r="Y21" s="264"/>
    </row>
    <row r="22" spans="1:25" ht="24.75" customHeight="1">
      <c r="A22" s="16" t="s">
        <v>402</v>
      </c>
      <c r="B22" s="354" t="s">
        <v>499</v>
      </c>
      <c r="C22" s="6">
        <v>59027</v>
      </c>
      <c r="D22" s="6">
        <v>56300</v>
      </c>
      <c r="E22" s="6">
        <v>58055</v>
      </c>
      <c r="F22" s="6">
        <v>41000</v>
      </c>
      <c r="G22" s="6">
        <v>0</v>
      </c>
      <c r="H22" s="6">
        <v>0</v>
      </c>
      <c r="I22" s="6">
        <v>0</v>
      </c>
      <c r="J22" s="6">
        <v>0</v>
      </c>
      <c r="K22" s="6">
        <v>41000</v>
      </c>
      <c r="L22" s="6">
        <v>0</v>
      </c>
      <c r="M22" s="322">
        <v>41000</v>
      </c>
      <c r="N22" s="262">
        <v>29611</v>
      </c>
      <c r="O22" s="263">
        <v>8066.16</v>
      </c>
      <c r="P22" s="263">
        <v>6791.61</v>
      </c>
      <c r="Q22" s="368" t="s">
        <v>477</v>
      </c>
      <c r="R22" s="369">
        <v>1417</v>
      </c>
      <c r="S22" s="369">
        <v>210</v>
      </c>
      <c r="T22" s="369">
        <v>1837</v>
      </c>
      <c r="U22" s="354" t="s">
        <v>579</v>
      </c>
      <c r="V22" s="369">
        <v>16</v>
      </c>
      <c r="W22" s="6">
        <v>0</v>
      </c>
      <c r="X22" s="7">
        <v>16</v>
      </c>
      <c r="Y22" s="264"/>
    </row>
    <row r="23" spans="1:25" ht="24.75" customHeight="1">
      <c r="A23" s="16" t="s">
        <v>403</v>
      </c>
      <c r="B23" s="354" t="s">
        <v>500</v>
      </c>
      <c r="C23" s="6">
        <v>101092</v>
      </c>
      <c r="D23" s="6">
        <v>90935</v>
      </c>
      <c r="E23" s="6">
        <v>79956</v>
      </c>
      <c r="F23" s="6">
        <v>44830</v>
      </c>
      <c r="G23" s="6">
        <v>14772</v>
      </c>
      <c r="H23" s="6">
        <v>1665</v>
      </c>
      <c r="I23" s="6">
        <v>802</v>
      </c>
      <c r="J23" s="6">
        <v>27591</v>
      </c>
      <c r="K23" s="6">
        <v>0</v>
      </c>
      <c r="L23" s="6">
        <v>0</v>
      </c>
      <c r="M23" s="322">
        <v>44382</v>
      </c>
      <c r="N23" s="262">
        <v>36495</v>
      </c>
      <c r="O23" s="263">
        <v>11745.02</v>
      </c>
      <c r="P23" s="263">
        <v>9888.19</v>
      </c>
      <c r="Q23" s="368" t="s">
        <v>24</v>
      </c>
      <c r="R23" s="369">
        <v>840</v>
      </c>
      <c r="S23" s="369">
        <v>168</v>
      </c>
      <c r="T23" s="369">
        <v>892</v>
      </c>
      <c r="U23" s="354" t="s">
        <v>500</v>
      </c>
      <c r="V23" s="369">
        <v>38</v>
      </c>
      <c r="W23" s="6">
        <v>3</v>
      </c>
      <c r="X23" s="7">
        <v>41</v>
      </c>
      <c r="Y23" s="264"/>
    </row>
    <row r="24" spans="1:25" ht="24.75" customHeight="1">
      <c r="A24" s="16" t="s">
        <v>45</v>
      </c>
      <c r="B24" s="354" t="s">
        <v>501</v>
      </c>
      <c r="C24" s="6">
        <v>6947</v>
      </c>
      <c r="D24" s="6">
        <v>8000</v>
      </c>
      <c r="E24" s="6">
        <v>6947</v>
      </c>
      <c r="F24" s="6">
        <v>4500</v>
      </c>
      <c r="G24" s="6">
        <v>0</v>
      </c>
      <c r="H24" s="6">
        <v>0</v>
      </c>
      <c r="I24" s="6">
        <v>0</v>
      </c>
      <c r="J24" s="6">
        <v>0</v>
      </c>
      <c r="K24" s="6">
        <v>4500</v>
      </c>
      <c r="L24" s="6">
        <v>0</v>
      </c>
      <c r="M24" s="322">
        <v>4500</v>
      </c>
      <c r="N24" s="262">
        <v>4073</v>
      </c>
      <c r="O24" s="263">
        <v>1117.94</v>
      </c>
      <c r="P24" s="263">
        <v>940.37</v>
      </c>
      <c r="Q24" s="368" t="s">
        <v>24</v>
      </c>
      <c r="R24" s="369">
        <v>1150</v>
      </c>
      <c r="S24" s="369">
        <v>140</v>
      </c>
      <c r="T24" s="369">
        <v>1150</v>
      </c>
      <c r="U24" s="354" t="s">
        <v>486</v>
      </c>
      <c r="V24" s="369">
        <v>1</v>
      </c>
      <c r="W24" s="6">
        <v>0</v>
      </c>
      <c r="X24" s="7">
        <v>1</v>
      </c>
      <c r="Y24" s="264"/>
    </row>
    <row r="25" spans="1:25" ht="24.75" customHeight="1">
      <c r="A25" s="16" t="s">
        <v>404</v>
      </c>
      <c r="B25" s="354" t="s">
        <v>502</v>
      </c>
      <c r="C25" s="6">
        <v>26026</v>
      </c>
      <c r="D25" s="6">
        <v>30000</v>
      </c>
      <c r="E25" s="6">
        <v>25888</v>
      </c>
      <c r="F25" s="6">
        <v>18600</v>
      </c>
      <c r="G25" s="6">
        <v>0</v>
      </c>
      <c r="H25" s="6">
        <v>0</v>
      </c>
      <c r="I25" s="6">
        <v>0</v>
      </c>
      <c r="J25" s="6">
        <v>18600</v>
      </c>
      <c r="K25" s="6">
        <v>0</v>
      </c>
      <c r="L25" s="6">
        <v>0</v>
      </c>
      <c r="M25" s="322">
        <v>18600</v>
      </c>
      <c r="N25" s="262">
        <v>11293</v>
      </c>
      <c r="O25" s="263">
        <v>3187.71</v>
      </c>
      <c r="P25" s="263">
        <v>2916.76</v>
      </c>
      <c r="Q25" s="368" t="s">
        <v>477</v>
      </c>
      <c r="R25" s="369">
        <v>556</v>
      </c>
      <c r="S25" s="369">
        <v>73</v>
      </c>
      <c r="T25" s="369">
        <v>556</v>
      </c>
      <c r="U25" s="354" t="s">
        <v>486</v>
      </c>
      <c r="V25" s="369">
        <v>6</v>
      </c>
      <c r="W25" s="6">
        <v>0</v>
      </c>
      <c r="X25" s="7">
        <v>6</v>
      </c>
      <c r="Y25" s="264"/>
    </row>
    <row r="26" spans="1:25" ht="24.75" customHeight="1">
      <c r="A26" s="16" t="s">
        <v>405</v>
      </c>
      <c r="B26" s="354" t="s">
        <v>503</v>
      </c>
      <c r="C26" s="6">
        <v>40784</v>
      </c>
      <c r="D26" s="6">
        <v>43350</v>
      </c>
      <c r="E26" s="6">
        <v>40459</v>
      </c>
      <c r="F26" s="6">
        <v>23100</v>
      </c>
      <c r="G26" s="6">
        <v>2400</v>
      </c>
      <c r="H26" s="6">
        <v>0</v>
      </c>
      <c r="I26" s="6">
        <v>0</v>
      </c>
      <c r="J26" s="6">
        <v>18100</v>
      </c>
      <c r="K26" s="6">
        <v>2600</v>
      </c>
      <c r="L26" s="6">
        <v>0</v>
      </c>
      <c r="M26" s="322">
        <v>21200</v>
      </c>
      <c r="N26" s="262">
        <v>17159</v>
      </c>
      <c r="O26" s="263">
        <v>5353.65</v>
      </c>
      <c r="P26" s="263">
        <v>4668.56</v>
      </c>
      <c r="Q26" s="368" t="s">
        <v>477</v>
      </c>
      <c r="R26" s="369">
        <v>1627</v>
      </c>
      <c r="S26" s="369">
        <v>42</v>
      </c>
      <c r="T26" s="369">
        <v>2047</v>
      </c>
      <c r="U26" s="354" t="s">
        <v>504</v>
      </c>
      <c r="V26" s="369">
        <v>11</v>
      </c>
      <c r="W26" s="6">
        <v>0</v>
      </c>
      <c r="X26" s="7">
        <v>11</v>
      </c>
      <c r="Y26" s="264"/>
    </row>
    <row r="27" spans="1:25" ht="24.75" customHeight="1">
      <c r="A27" s="16" t="s">
        <v>406</v>
      </c>
      <c r="B27" s="354" t="s">
        <v>489</v>
      </c>
      <c r="C27" s="6">
        <v>9106</v>
      </c>
      <c r="D27" s="6">
        <v>9900</v>
      </c>
      <c r="E27" s="6">
        <v>9106</v>
      </c>
      <c r="F27" s="6">
        <v>4900</v>
      </c>
      <c r="G27" s="6">
        <v>0</v>
      </c>
      <c r="H27" s="6">
        <v>0</v>
      </c>
      <c r="I27" s="6">
        <v>2000</v>
      </c>
      <c r="J27" s="6">
        <v>700</v>
      </c>
      <c r="K27" s="6">
        <v>2200</v>
      </c>
      <c r="L27" s="6">
        <v>0</v>
      </c>
      <c r="M27" s="322">
        <v>4900</v>
      </c>
      <c r="N27" s="262">
        <v>3663</v>
      </c>
      <c r="O27" s="263">
        <v>1154.49</v>
      </c>
      <c r="P27" s="263">
        <v>1038.95</v>
      </c>
      <c r="Q27" s="368" t="s">
        <v>477</v>
      </c>
      <c r="R27" s="369">
        <v>840</v>
      </c>
      <c r="S27" s="369">
        <v>35</v>
      </c>
      <c r="T27" s="369">
        <v>1200</v>
      </c>
      <c r="U27" s="354" t="s">
        <v>505</v>
      </c>
      <c r="V27" s="369">
        <v>3</v>
      </c>
      <c r="W27" s="6">
        <v>0</v>
      </c>
      <c r="X27" s="7">
        <v>3</v>
      </c>
      <c r="Y27" s="264"/>
    </row>
    <row r="28" spans="1:25" ht="24.75" customHeight="1">
      <c r="A28" s="16" t="s">
        <v>407</v>
      </c>
      <c r="B28" s="354" t="s">
        <v>506</v>
      </c>
      <c r="C28" s="6">
        <v>13861</v>
      </c>
      <c r="D28" s="6">
        <v>14800</v>
      </c>
      <c r="E28" s="6">
        <v>13861</v>
      </c>
      <c r="F28" s="6">
        <v>7722</v>
      </c>
      <c r="G28" s="6">
        <v>0</v>
      </c>
      <c r="H28" s="6">
        <v>0</v>
      </c>
      <c r="I28" s="6">
        <v>0</v>
      </c>
      <c r="J28" s="6">
        <v>922</v>
      </c>
      <c r="K28" s="6">
        <v>6800</v>
      </c>
      <c r="L28" s="6">
        <v>0</v>
      </c>
      <c r="M28" s="322">
        <v>10322</v>
      </c>
      <c r="N28" s="262">
        <v>6000</v>
      </c>
      <c r="O28" s="263">
        <v>1853.22</v>
      </c>
      <c r="P28" s="263">
        <v>1739.61</v>
      </c>
      <c r="Q28" s="368" t="s">
        <v>507</v>
      </c>
      <c r="R28" s="369">
        <v>693</v>
      </c>
      <c r="S28" s="369">
        <v>10</v>
      </c>
      <c r="T28" s="369">
        <v>798</v>
      </c>
      <c r="U28" s="354" t="s">
        <v>508</v>
      </c>
      <c r="V28" s="369">
        <v>4</v>
      </c>
      <c r="W28" s="6">
        <v>0</v>
      </c>
      <c r="X28" s="7">
        <v>4</v>
      </c>
      <c r="Y28" s="264"/>
    </row>
    <row r="29" spans="1:25" ht="24.75" customHeight="1">
      <c r="A29" s="16" t="s">
        <v>408</v>
      </c>
      <c r="B29" s="354" t="s">
        <v>509</v>
      </c>
      <c r="C29" s="6">
        <v>15807</v>
      </c>
      <c r="D29" s="6">
        <v>16300</v>
      </c>
      <c r="E29" s="6">
        <v>15265</v>
      </c>
      <c r="F29" s="6">
        <v>7132</v>
      </c>
      <c r="G29" s="6">
        <v>630</v>
      </c>
      <c r="H29" s="6">
        <v>0</v>
      </c>
      <c r="I29" s="6">
        <v>150</v>
      </c>
      <c r="J29" s="6">
        <v>3630</v>
      </c>
      <c r="K29" s="6">
        <v>2722</v>
      </c>
      <c r="L29" s="6">
        <v>0</v>
      </c>
      <c r="M29" s="322">
        <v>8660</v>
      </c>
      <c r="N29" s="262">
        <v>7069</v>
      </c>
      <c r="O29" s="263">
        <v>2043.7</v>
      </c>
      <c r="P29" s="263">
        <v>1928.21</v>
      </c>
      <c r="Q29" s="368" t="s">
        <v>477</v>
      </c>
      <c r="R29" s="369">
        <v>1890</v>
      </c>
      <c r="S29" s="369">
        <v>105</v>
      </c>
      <c r="T29" s="369">
        <v>1890</v>
      </c>
      <c r="U29" s="354" t="s">
        <v>579</v>
      </c>
      <c r="V29" s="369">
        <v>1</v>
      </c>
      <c r="W29" s="6">
        <v>0</v>
      </c>
      <c r="X29" s="7">
        <v>1</v>
      </c>
      <c r="Y29" s="264"/>
    </row>
    <row r="30" spans="1:25" ht="24.75" customHeight="1">
      <c r="A30" s="16" t="s">
        <v>409</v>
      </c>
      <c r="B30" s="354" t="s">
        <v>510</v>
      </c>
      <c r="C30" s="6">
        <v>23435</v>
      </c>
      <c r="D30" s="6">
        <v>25500</v>
      </c>
      <c r="E30" s="6">
        <v>23435</v>
      </c>
      <c r="F30" s="6">
        <v>11440</v>
      </c>
      <c r="G30" s="6">
        <v>0</v>
      </c>
      <c r="H30" s="6">
        <v>0</v>
      </c>
      <c r="I30" s="6">
        <v>0</v>
      </c>
      <c r="J30" s="6">
        <v>8640</v>
      </c>
      <c r="K30" s="6">
        <v>2800</v>
      </c>
      <c r="L30" s="6">
        <v>0</v>
      </c>
      <c r="M30" s="322">
        <v>11440</v>
      </c>
      <c r="N30" s="262">
        <v>8957</v>
      </c>
      <c r="O30" s="263">
        <v>2730.89</v>
      </c>
      <c r="P30" s="263">
        <v>2515.97</v>
      </c>
      <c r="Q30" s="368" t="s">
        <v>477</v>
      </c>
      <c r="R30" s="369">
        <v>1050</v>
      </c>
      <c r="S30" s="369">
        <v>105</v>
      </c>
      <c r="T30" s="369">
        <v>1050</v>
      </c>
      <c r="U30" s="354" t="s">
        <v>486</v>
      </c>
      <c r="V30" s="369">
        <v>6</v>
      </c>
      <c r="W30" s="6">
        <v>1</v>
      </c>
      <c r="X30" s="7">
        <v>7</v>
      </c>
      <c r="Y30" s="264"/>
    </row>
    <row r="31" spans="1:25" ht="24.75" customHeight="1">
      <c r="A31" s="16" t="s">
        <v>410</v>
      </c>
      <c r="B31" s="354" t="s">
        <v>511</v>
      </c>
      <c r="C31" s="6">
        <v>15477</v>
      </c>
      <c r="D31" s="6">
        <v>16400</v>
      </c>
      <c r="E31" s="6">
        <v>15437</v>
      </c>
      <c r="F31" s="6">
        <v>9550</v>
      </c>
      <c r="G31" s="6">
        <v>0</v>
      </c>
      <c r="H31" s="6">
        <v>0</v>
      </c>
      <c r="I31" s="6">
        <v>0</v>
      </c>
      <c r="J31" s="6">
        <v>9050</v>
      </c>
      <c r="K31" s="6">
        <v>500</v>
      </c>
      <c r="L31" s="6">
        <v>0</v>
      </c>
      <c r="M31" s="322">
        <v>9550</v>
      </c>
      <c r="N31" s="262">
        <v>8048</v>
      </c>
      <c r="O31" s="263">
        <v>2399.04</v>
      </c>
      <c r="P31" s="263">
        <v>2116.38</v>
      </c>
      <c r="Q31" s="368" t="s">
        <v>477</v>
      </c>
      <c r="R31" s="369">
        <v>500</v>
      </c>
      <c r="S31" s="369">
        <v>100</v>
      </c>
      <c r="T31" s="369">
        <v>1500</v>
      </c>
      <c r="U31" s="354" t="s">
        <v>486</v>
      </c>
      <c r="V31" s="369">
        <v>6</v>
      </c>
      <c r="W31" s="6">
        <v>0</v>
      </c>
      <c r="X31" s="7">
        <v>6</v>
      </c>
      <c r="Y31" s="264"/>
    </row>
    <row r="32" spans="1:25" ht="24.75" customHeight="1">
      <c r="A32" s="16" t="s">
        <v>411</v>
      </c>
      <c r="B32" s="354" t="s">
        <v>512</v>
      </c>
      <c r="C32" s="6">
        <v>16610</v>
      </c>
      <c r="D32" s="6">
        <v>12700</v>
      </c>
      <c r="E32" s="6">
        <v>9455</v>
      </c>
      <c r="F32" s="6">
        <v>5100</v>
      </c>
      <c r="G32" s="6">
        <v>0</v>
      </c>
      <c r="H32" s="6">
        <v>0</v>
      </c>
      <c r="I32" s="6">
        <v>5100</v>
      </c>
      <c r="J32" s="6">
        <v>0</v>
      </c>
      <c r="K32" s="6">
        <v>0</v>
      </c>
      <c r="L32" s="6">
        <v>0</v>
      </c>
      <c r="M32" s="322">
        <v>5100</v>
      </c>
      <c r="N32" s="262">
        <v>4743</v>
      </c>
      <c r="O32" s="263">
        <v>1383.3</v>
      </c>
      <c r="P32" s="263">
        <v>1001.51</v>
      </c>
      <c r="Q32" s="368" t="s">
        <v>485</v>
      </c>
      <c r="R32" s="369">
        <v>1575</v>
      </c>
      <c r="S32" s="369">
        <v>170</v>
      </c>
      <c r="T32" s="369">
        <v>1660</v>
      </c>
      <c r="U32" s="354" t="s">
        <v>486</v>
      </c>
      <c r="V32" s="369">
        <v>3</v>
      </c>
      <c r="W32" s="6">
        <v>0</v>
      </c>
      <c r="X32" s="7">
        <v>3</v>
      </c>
      <c r="Y32" s="264"/>
    </row>
    <row r="33" spans="1:25" ht="24.75" customHeight="1">
      <c r="A33" s="16" t="s">
        <v>412</v>
      </c>
      <c r="B33" s="354" t="s">
        <v>513</v>
      </c>
      <c r="C33" s="6">
        <v>19736</v>
      </c>
      <c r="D33" s="6">
        <v>22210</v>
      </c>
      <c r="E33" s="6">
        <v>19702</v>
      </c>
      <c r="F33" s="6">
        <v>16022</v>
      </c>
      <c r="G33" s="6">
        <v>0</v>
      </c>
      <c r="H33" s="6">
        <v>0</v>
      </c>
      <c r="I33" s="6">
        <v>267</v>
      </c>
      <c r="J33" s="6">
        <v>15755</v>
      </c>
      <c r="K33" s="6">
        <v>0</v>
      </c>
      <c r="L33" s="6">
        <v>0</v>
      </c>
      <c r="M33" s="322">
        <v>16022</v>
      </c>
      <c r="N33" s="262">
        <v>14230</v>
      </c>
      <c r="O33" s="263">
        <v>3761.56</v>
      </c>
      <c r="P33" s="263">
        <v>2727.15</v>
      </c>
      <c r="Q33" s="368" t="s">
        <v>477</v>
      </c>
      <c r="R33" s="369">
        <v>630</v>
      </c>
      <c r="S33" s="369">
        <v>63</v>
      </c>
      <c r="T33" s="369">
        <v>1344</v>
      </c>
      <c r="U33" s="354" t="s">
        <v>581</v>
      </c>
      <c r="V33" s="369">
        <v>11</v>
      </c>
      <c r="W33" s="6">
        <v>1</v>
      </c>
      <c r="X33" s="7">
        <v>12</v>
      </c>
      <c r="Y33" s="264"/>
    </row>
    <row r="34" spans="1:25" ht="24.75" customHeight="1">
      <c r="A34" s="16" t="s">
        <v>413</v>
      </c>
      <c r="B34" s="354" t="s">
        <v>514</v>
      </c>
      <c r="C34" s="6">
        <v>9844</v>
      </c>
      <c r="D34" s="6">
        <v>10590</v>
      </c>
      <c r="E34" s="6">
        <v>9430</v>
      </c>
      <c r="F34" s="6">
        <v>6152</v>
      </c>
      <c r="G34" s="6">
        <v>32</v>
      </c>
      <c r="H34" s="6">
        <v>0</v>
      </c>
      <c r="I34" s="6">
        <v>5880</v>
      </c>
      <c r="J34" s="6">
        <v>240</v>
      </c>
      <c r="K34" s="6">
        <v>0</v>
      </c>
      <c r="L34" s="6">
        <v>0</v>
      </c>
      <c r="M34" s="322">
        <v>6152</v>
      </c>
      <c r="N34" s="262">
        <v>5412</v>
      </c>
      <c r="O34" s="263">
        <v>1396.22</v>
      </c>
      <c r="P34" s="263">
        <v>1219.3</v>
      </c>
      <c r="Q34" s="368" t="s">
        <v>485</v>
      </c>
      <c r="R34" s="369">
        <v>1050</v>
      </c>
      <c r="S34" s="369">
        <v>135</v>
      </c>
      <c r="T34" s="369">
        <v>1050</v>
      </c>
      <c r="U34" s="354" t="s">
        <v>494</v>
      </c>
      <c r="V34" s="369">
        <v>3</v>
      </c>
      <c r="W34" s="6">
        <v>0</v>
      </c>
      <c r="X34" s="7">
        <v>3</v>
      </c>
      <c r="Y34" s="264"/>
    </row>
    <row r="35" spans="1:25" ht="24.75" customHeight="1">
      <c r="A35" s="16" t="s">
        <v>106</v>
      </c>
      <c r="B35" s="354" t="s">
        <v>515</v>
      </c>
      <c r="C35" s="6">
        <v>12510</v>
      </c>
      <c r="D35" s="6">
        <v>13010</v>
      </c>
      <c r="E35" s="6">
        <v>11541</v>
      </c>
      <c r="F35" s="6">
        <v>7850</v>
      </c>
      <c r="G35" s="6">
        <v>7850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322">
        <v>7554</v>
      </c>
      <c r="N35" s="262">
        <v>6977</v>
      </c>
      <c r="O35" s="263">
        <v>2120.74</v>
      </c>
      <c r="P35" s="263">
        <v>1504.89</v>
      </c>
      <c r="Q35" s="368" t="s">
        <v>485</v>
      </c>
      <c r="R35" s="369">
        <v>1050</v>
      </c>
      <c r="S35" s="369">
        <v>130</v>
      </c>
      <c r="T35" s="369">
        <v>1150</v>
      </c>
      <c r="U35" s="354" t="s">
        <v>516</v>
      </c>
      <c r="V35" s="369">
        <v>6</v>
      </c>
      <c r="W35" s="6">
        <v>0</v>
      </c>
      <c r="X35" s="7">
        <v>6</v>
      </c>
      <c r="Y35" s="264"/>
    </row>
    <row r="36" spans="1:24" ht="24.75" customHeight="1" thickBot="1">
      <c r="A36" s="102" t="s">
        <v>40</v>
      </c>
      <c r="B36" s="107"/>
      <c r="C36" s="103">
        <f aca="true" t="shared" si="0" ref="C36:P36">SUM(C10:C35)</f>
        <v>1874903</v>
      </c>
      <c r="D36" s="103">
        <f t="shared" si="0"/>
        <v>1975430</v>
      </c>
      <c r="E36" s="103">
        <f t="shared" si="0"/>
        <v>1816827</v>
      </c>
      <c r="F36" s="103">
        <f t="shared" si="0"/>
        <v>1251017</v>
      </c>
      <c r="G36" s="103">
        <f t="shared" si="0"/>
        <v>87796</v>
      </c>
      <c r="H36" s="103">
        <f t="shared" si="0"/>
        <v>44001</v>
      </c>
      <c r="I36" s="103">
        <f t="shared" si="0"/>
        <v>108101</v>
      </c>
      <c r="J36" s="103">
        <f t="shared" si="0"/>
        <v>568781</v>
      </c>
      <c r="K36" s="103">
        <f t="shared" si="0"/>
        <v>442338</v>
      </c>
      <c r="L36" s="103">
        <f t="shared" si="0"/>
        <v>0</v>
      </c>
      <c r="M36" s="103">
        <f t="shared" si="0"/>
        <v>1212546</v>
      </c>
      <c r="N36" s="248">
        <f t="shared" si="0"/>
        <v>849037</v>
      </c>
      <c r="O36" s="439">
        <f t="shared" si="0"/>
        <v>263701.38</v>
      </c>
      <c r="P36" s="440">
        <f t="shared" si="0"/>
        <v>229514.24</v>
      </c>
      <c r="Q36" s="103"/>
      <c r="R36" s="103"/>
      <c r="S36" s="103"/>
      <c r="T36" s="103"/>
      <c r="U36" s="246"/>
      <c r="V36" s="103">
        <f>SUM(V10:V35)</f>
        <v>564</v>
      </c>
      <c r="W36" s="103">
        <f>SUM(W10:W35)</f>
        <v>89</v>
      </c>
      <c r="X36" s="104">
        <f>SUM(X10:X35)</f>
        <v>653</v>
      </c>
    </row>
    <row r="40" ht="17.25">
      <c r="P40" s="373"/>
    </row>
    <row r="41" ht="17.25">
      <c r="P41" s="373"/>
    </row>
    <row r="42" ht="17.25">
      <c r="P42" s="373"/>
    </row>
    <row r="43" ht="17.25">
      <c r="P43" s="373"/>
    </row>
    <row r="44" ht="17.25">
      <c r="P44" s="373"/>
    </row>
    <row r="45" ht="17.25">
      <c r="P45" s="373"/>
    </row>
    <row r="46" ht="17.25">
      <c r="P46" s="373"/>
    </row>
    <row r="47" ht="17.25">
      <c r="P47" s="373"/>
    </row>
    <row r="48" ht="17.25">
      <c r="P48" s="373"/>
    </row>
    <row r="49" ht="17.25">
      <c r="P49" s="373"/>
    </row>
    <row r="50" ht="17.25">
      <c r="P50" s="373"/>
    </row>
    <row r="51" ht="17.25">
      <c r="P51" s="373"/>
    </row>
    <row r="52" ht="17.25">
      <c r="P52" s="373"/>
    </row>
    <row r="53" ht="17.25">
      <c r="P53" s="373"/>
    </row>
    <row r="54" ht="17.25">
      <c r="P54" s="373"/>
    </row>
    <row r="55" ht="17.25">
      <c r="P55" s="373"/>
    </row>
    <row r="56" ht="17.25">
      <c r="P56" s="373"/>
    </row>
    <row r="57" ht="17.25">
      <c r="P57" s="373"/>
    </row>
    <row r="58" ht="17.25">
      <c r="P58" s="373"/>
    </row>
    <row r="59" ht="17.25">
      <c r="P59" s="373"/>
    </row>
    <row r="60" ht="17.25">
      <c r="P60" s="373"/>
    </row>
    <row r="61" ht="17.25">
      <c r="P61" s="373"/>
    </row>
    <row r="62" ht="17.25">
      <c r="P62" s="373"/>
    </row>
    <row r="63" ht="17.25">
      <c r="P63" s="373"/>
    </row>
    <row r="64" ht="17.25">
      <c r="P64" s="373"/>
    </row>
    <row r="65" ht="17.25">
      <c r="P65" s="373"/>
    </row>
    <row r="66" ht="17.25">
      <c r="P66" s="373"/>
    </row>
    <row r="67" ht="17.25">
      <c r="P67" s="373"/>
    </row>
    <row r="68" ht="17.25">
      <c r="P68" s="373"/>
    </row>
    <row r="69" ht="17.25">
      <c r="P69" s="373"/>
    </row>
    <row r="70" ht="17.25">
      <c r="P70" s="373"/>
    </row>
    <row r="71" ht="17.25">
      <c r="P71" s="373"/>
    </row>
    <row r="72" ht="17.25">
      <c r="P72" s="373"/>
    </row>
    <row r="73" ht="17.25">
      <c r="P73" s="373"/>
    </row>
    <row r="74" ht="17.25">
      <c r="P74" s="373"/>
    </row>
    <row r="75" ht="17.25">
      <c r="P75" s="373"/>
    </row>
  </sheetData>
  <printOptions/>
  <pageMargins left="0.5905511811023623" right="0.1968503937007874" top="0.7874015748031497" bottom="0.5905511811023623" header="0.5118110236220472" footer="0.511811023622047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55"/>
  <sheetViews>
    <sheetView showGridLines="0" showZeros="0" zoomScale="75" zoomScaleNormal="75" workbookViewId="0" topLeftCell="A1">
      <pane xSplit="5" ySplit="8" topLeftCell="F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3" sqref="F3"/>
    </sheetView>
  </sheetViews>
  <sheetFormatPr defaultColWidth="8.66015625" defaultRowHeight="18"/>
  <cols>
    <col min="1" max="1" width="8.16015625" style="0" hidden="1" customWidth="1"/>
    <col min="2" max="2" width="1.66015625" style="0" customWidth="1"/>
    <col min="3" max="3" width="3.66015625" style="0" customWidth="1"/>
    <col min="4" max="4" width="1.66015625" style="0" customWidth="1"/>
    <col min="5" max="5" width="21.66015625" style="0" customWidth="1"/>
    <col min="6" max="32" width="11.66015625" style="0" customWidth="1"/>
  </cols>
  <sheetData>
    <row r="1" spans="2:32" ht="21">
      <c r="B1" s="120" t="s">
        <v>235</v>
      </c>
      <c r="C1" s="120"/>
      <c r="D1" s="120"/>
      <c r="E1" s="12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2:32" ht="17.25">
      <c r="B2" s="41"/>
      <c r="C2" s="41"/>
      <c r="D2" s="41"/>
      <c r="E2" s="41"/>
      <c r="F2" s="42">
        <v>242012</v>
      </c>
      <c r="G2" s="42">
        <v>242021</v>
      </c>
      <c r="H2" s="42">
        <v>242039</v>
      </c>
      <c r="I2" s="42">
        <v>242047</v>
      </c>
      <c r="J2" s="42">
        <v>242055</v>
      </c>
      <c r="K2" s="42">
        <v>242071</v>
      </c>
      <c r="L2" s="42">
        <v>242080</v>
      </c>
      <c r="M2" s="42">
        <v>242098</v>
      </c>
      <c r="N2" s="42">
        <v>242101</v>
      </c>
      <c r="O2" s="42">
        <v>242110</v>
      </c>
      <c r="P2" s="42">
        <v>242128</v>
      </c>
      <c r="Q2" s="42">
        <v>242136</v>
      </c>
      <c r="R2" s="42"/>
      <c r="S2" s="42"/>
      <c r="T2" s="42"/>
      <c r="U2" s="42">
        <v>243035</v>
      </c>
      <c r="V2" s="42">
        <v>243248</v>
      </c>
      <c r="W2" s="42">
        <v>243418</v>
      </c>
      <c r="X2" s="42">
        <v>243434</v>
      </c>
      <c r="Y2" s="42">
        <v>243442</v>
      </c>
      <c r="Z2" s="42">
        <v>243817</v>
      </c>
      <c r="AA2" s="42">
        <v>243825</v>
      </c>
      <c r="AB2" s="42">
        <v>243841</v>
      </c>
      <c r="AC2" s="42">
        <v>244031</v>
      </c>
      <c r="AD2" s="42">
        <v>244040</v>
      </c>
      <c r="AE2" s="42">
        <v>244414</v>
      </c>
      <c r="AF2" s="41"/>
    </row>
    <row r="3" spans="2:32" ht="18" thickBot="1">
      <c r="B3" s="43" t="s">
        <v>102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110" t="s">
        <v>103</v>
      </c>
      <c r="S3" s="110"/>
      <c r="T3" s="110"/>
      <c r="U3" s="43"/>
      <c r="V3" s="43"/>
      <c r="W3" s="43"/>
      <c r="X3" s="43"/>
      <c r="Y3" s="43"/>
      <c r="Z3" s="110"/>
      <c r="AA3" s="43"/>
      <c r="AB3" s="43"/>
      <c r="AC3" s="43"/>
      <c r="AD3" s="43"/>
      <c r="AE3" s="110"/>
      <c r="AF3" s="43" t="s">
        <v>104</v>
      </c>
    </row>
    <row r="4" spans="2:32" ht="17.25">
      <c r="B4" s="233"/>
      <c r="C4" s="41"/>
      <c r="D4" s="41"/>
      <c r="E4" s="41"/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325"/>
      <c r="R4" s="111"/>
      <c r="S4" s="112"/>
      <c r="T4" s="265"/>
      <c r="U4" s="45"/>
      <c r="V4" s="45"/>
      <c r="W4" s="45"/>
      <c r="X4" s="45"/>
      <c r="Y4" s="45"/>
      <c r="Z4" s="325"/>
      <c r="AA4" s="113"/>
      <c r="AB4" s="325"/>
      <c r="AC4" s="113"/>
      <c r="AD4" s="113"/>
      <c r="AE4" s="111"/>
      <c r="AF4" s="236"/>
    </row>
    <row r="5" spans="2:32" ht="17.25">
      <c r="B5" s="234"/>
      <c r="C5" s="41"/>
      <c r="D5" s="41" t="s">
        <v>105</v>
      </c>
      <c r="E5" s="41"/>
      <c r="F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378"/>
      <c r="T5" s="114"/>
      <c r="U5" s="45"/>
      <c r="V5" s="45"/>
      <c r="W5" s="45"/>
      <c r="X5" s="45"/>
      <c r="Y5" s="45"/>
      <c r="Z5" s="45"/>
      <c r="AA5" s="114"/>
      <c r="AB5" s="45"/>
      <c r="AC5" s="114"/>
      <c r="AD5" s="114"/>
      <c r="AE5" s="46"/>
      <c r="AF5" s="237"/>
    </row>
    <row r="6" spans="2:32" ht="17.25">
      <c r="B6" s="234"/>
      <c r="C6" s="41"/>
      <c r="D6" s="41"/>
      <c r="E6" s="41"/>
      <c r="F6" s="48" t="s">
        <v>391</v>
      </c>
      <c r="G6" s="47" t="s">
        <v>43</v>
      </c>
      <c r="H6" s="47" t="s">
        <v>392</v>
      </c>
      <c r="I6" s="47" t="s">
        <v>393</v>
      </c>
      <c r="J6" s="47" t="s">
        <v>394</v>
      </c>
      <c r="K6" s="47" t="s">
        <v>395</v>
      </c>
      <c r="L6" s="47" t="s">
        <v>396</v>
      </c>
      <c r="M6" s="47" t="s">
        <v>397</v>
      </c>
      <c r="N6" s="47" t="s">
        <v>398</v>
      </c>
      <c r="O6" s="47" t="s">
        <v>399</v>
      </c>
      <c r="P6" s="47" t="s">
        <v>400</v>
      </c>
      <c r="Q6" s="47" t="s">
        <v>401</v>
      </c>
      <c r="R6" s="324" t="s">
        <v>402</v>
      </c>
      <c r="S6" s="346" t="s">
        <v>403</v>
      </c>
      <c r="T6" s="271" t="s">
        <v>45</v>
      </c>
      <c r="U6" s="47" t="s">
        <v>404</v>
      </c>
      <c r="V6" s="47" t="s">
        <v>405</v>
      </c>
      <c r="W6" s="47" t="s">
        <v>406</v>
      </c>
      <c r="X6" s="47" t="s">
        <v>407</v>
      </c>
      <c r="Y6" s="47" t="s">
        <v>408</v>
      </c>
      <c r="Z6" s="47" t="s">
        <v>409</v>
      </c>
      <c r="AA6" s="115" t="s">
        <v>410</v>
      </c>
      <c r="AB6" s="47" t="s">
        <v>411</v>
      </c>
      <c r="AC6" s="115" t="s">
        <v>412</v>
      </c>
      <c r="AD6" s="115" t="s">
        <v>413</v>
      </c>
      <c r="AE6" s="49" t="s">
        <v>106</v>
      </c>
      <c r="AF6" s="238" t="s">
        <v>40</v>
      </c>
    </row>
    <row r="7" spans="2:32" ht="17.25">
      <c r="B7" s="234"/>
      <c r="C7" s="41" t="s">
        <v>49</v>
      </c>
      <c r="D7" s="41"/>
      <c r="E7" s="41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378"/>
      <c r="T7" s="114"/>
      <c r="U7" s="45"/>
      <c r="V7" s="45"/>
      <c r="W7" s="45"/>
      <c r="X7" s="45"/>
      <c r="Y7" s="45"/>
      <c r="Z7" s="45"/>
      <c r="AA7" s="114"/>
      <c r="AB7" s="45"/>
      <c r="AC7" s="114"/>
      <c r="AD7" s="114"/>
      <c r="AE7" s="46"/>
      <c r="AF7" s="237"/>
    </row>
    <row r="8" spans="2:32" ht="18" thickBot="1">
      <c r="B8" s="235"/>
      <c r="C8" s="43"/>
      <c r="D8" s="43"/>
      <c r="E8" s="43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379"/>
      <c r="T8" s="116"/>
      <c r="U8" s="51"/>
      <c r="V8" s="51"/>
      <c r="W8" s="51"/>
      <c r="X8" s="51"/>
      <c r="Y8" s="51"/>
      <c r="Z8" s="51"/>
      <c r="AA8" s="116"/>
      <c r="AB8" s="51"/>
      <c r="AC8" s="116"/>
      <c r="AD8" s="116"/>
      <c r="AE8" s="52"/>
      <c r="AF8" s="239"/>
    </row>
    <row r="9" spans="2:32" ht="17.25">
      <c r="B9" s="44" t="s">
        <v>107</v>
      </c>
      <c r="C9" s="53"/>
      <c r="D9" s="53"/>
      <c r="E9" s="53"/>
      <c r="F9" s="54">
        <v>7187270</v>
      </c>
      <c r="G9" s="55">
        <v>7756337</v>
      </c>
      <c r="H9" s="55">
        <v>2895571</v>
      </c>
      <c r="I9" s="55">
        <v>4553520</v>
      </c>
      <c r="J9" s="55">
        <v>2055409</v>
      </c>
      <c r="K9" s="55">
        <v>3906037</v>
      </c>
      <c r="L9" s="55">
        <v>1523763</v>
      </c>
      <c r="M9" s="55">
        <v>507394</v>
      </c>
      <c r="N9" s="55">
        <v>859707</v>
      </c>
      <c r="O9" s="55">
        <v>1591893</v>
      </c>
      <c r="P9" s="55">
        <v>329623</v>
      </c>
      <c r="Q9" s="55">
        <v>985763</v>
      </c>
      <c r="R9" s="56">
        <v>1742064</v>
      </c>
      <c r="S9" s="380">
        <v>1972394</v>
      </c>
      <c r="T9" s="117">
        <v>162063</v>
      </c>
      <c r="U9" s="55">
        <v>232919</v>
      </c>
      <c r="V9" s="55">
        <v>845329</v>
      </c>
      <c r="W9" s="55">
        <v>196531</v>
      </c>
      <c r="X9" s="55">
        <v>301817</v>
      </c>
      <c r="Y9" s="55">
        <v>531717</v>
      </c>
      <c r="Z9" s="55">
        <v>353205</v>
      </c>
      <c r="AA9" s="117">
        <v>310740</v>
      </c>
      <c r="AB9" s="55">
        <v>199382</v>
      </c>
      <c r="AC9" s="117">
        <v>399322</v>
      </c>
      <c r="AD9" s="117">
        <v>186129</v>
      </c>
      <c r="AE9" s="56">
        <v>247746</v>
      </c>
      <c r="AF9" s="240">
        <f aca="true" t="shared" si="0" ref="AF9:AF53">SUM(F9:AE9)</f>
        <v>41833645</v>
      </c>
    </row>
    <row r="10" spans="2:32" ht="17.25">
      <c r="B10" s="44"/>
      <c r="C10" s="41" t="s">
        <v>108</v>
      </c>
      <c r="D10" s="57"/>
      <c r="E10" s="57"/>
      <c r="F10" s="58">
        <v>6587309</v>
      </c>
      <c r="G10" s="59">
        <v>7583476</v>
      </c>
      <c r="H10" s="59">
        <v>2814258</v>
      </c>
      <c r="I10" s="59">
        <v>4435410</v>
      </c>
      <c r="J10" s="59">
        <v>1991557</v>
      </c>
      <c r="K10" s="59">
        <v>3827135</v>
      </c>
      <c r="L10" s="59">
        <v>1463240</v>
      </c>
      <c r="M10" s="59">
        <v>493161</v>
      </c>
      <c r="N10" s="59">
        <v>857972</v>
      </c>
      <c r="O10" s="59">
        <v>1295907</v>
      </c>
      <c r="P10" s="59">
        <v>312694</v>
      </c>
      <c r="Q10" s="59">
        <v>746236</v>
      </c>
      <c r="R10" s="60">
        <v>1731058</v>
      </c>
      <c r="S10" s="381">
        <v>1744288</v>
      </c>
      <c r="T10" s="118">
        <v>158964</v>
      </c>
      <c r="U10" s="59">
        <v>226329</v>
      </c>
      <c r="V10" s="59">
        <v>784129</v>
      </c>
      <c r="W10" s="59">
        <v>194014</v>
      </c>
      <c r="X10" s="59">
        <v>232919</v>
      </c>
      <c r="Y10" s="59">
        <v>520603</v>
      </c>
      <c r="Z10" s="59">
        <v>325558</v>
      </c>
      <c r="AA10" s="118">
        <v>297919</v>
      </c>
      <c r="AB10" s="59">
        <v>198892</v>
      </c>
      <c r="AC10" s="118">
        <v>381296</v>
      </c>
      <c r="AD10" s="118">
        <v>165674</v>
      </c>
      <c r="AE10" s="60">
        <v>216610</v>
      </c>
      <c r="AF10" s="241">
        <f t="shared" si="0"/>
        <v>39586608</v>
      </c>
    </row>
    <row r="11" spans="2:32" ht="17.25">
      <c r="B11" s="44"/>
      <c r="C11" s="41"/>
      <c r="D11" s="57" t="s">
        <v>109</v>
      </c>
      <c r="E11" s="57"/>
      <c r="F11" s="58">
        <v>6134347</v>
      </c>
      <c r="G11" s="59">
        <v>7435197</v>
      </c>
      <c r="H11" s="59">
        <v>2751074</v>
      </c>
      <c r="I11" s="59">
        <v>3905037</v>
      </c>
      <c r="J11" s="59">
        <v>1954449</v>
      </c>
      <c r="K11" s="59">
        <v>3784390</v>
      </c>
      <c r="L11" s="59">
        <v>1411276</v>
      </c>
      <c r="M11" s="59">
        <v>490834</v>
      </c>
      <c r="N11" s="59">
        <v>811874</v>
      </c>
      <c r="O11" s="59">
        <v>1294714</v>
      </c>
      <c r="P11" s="59">
        <v>307524</v>
      </c>
      <c r="Q11" s="59">
        <v>684999</v>
      </c>
      <c r="R11" s="60">
        <v>1708440</v>
      </c>
      <c r="S11" s="381">
        <v>1716578</v>
      </c>
      <c r="T11" s="118">
        <v>158453</v>
      </c>
      <c r="U11" s="59">
        <v>222259</v>
      </c>
      <c r="V11" s="59">
        <v>702893</v>
      </c>
      <c r="W11" s="59">
        <v>179175</v>
      </c>
      <c r="X11" s="59">
        <v>224127</v>
      </c>
      <c r="Y11" s="59">
        <v>347095</v>
      </c>
      <c r="Z11" s="59">
        <v>323317</v>
      </c>
      <c r="AA11" s="118">
        <v>296781</v>
      </c>
      <c r="AB11" s="59">
        <v>197292</v>
      </c>
      <c r="AC11" s="118">
        <v>377237</v>
      </c>
      <c r="AD11" s="118">
        <v>162059</v>
      </c>
      <c r="AE11" s="60">
        <v>216489</v>
      </c>
      <c r="AF11" s="241">
        <f t="shared" si="0"/>
        <v>37797910</v>
      </c>
    </row>
    <row r="12" spans="2:32" ht="17.25">
      <c r="B12" s="44"/>
      <c r="C12" s="41"/>
      <c r="D12" s="57" t="s">
        <v>110</v>
      </c>
      <c r="E12" s="57"/>
      <c r="F12" s="58">
        <v>413298</v>
      </c>
      <c r="G12" s="59">
        <v>10678</v>
      </c>
      <c r="H12" s="59">
        <v>6239</v>
      </c>
      <c r="I12" s="59">
        <v>495595</v>
      </c>
      <c r="J12" s="59">
        <v>26324</v>
      </c>
      <c r="K12" s="59">
        <v>20849</v>
      </c>
      <c r="L12" s="59">
        <v>3934</v>
      </c>
      <c r="M12" s="59">
        <v>0</v>
      </c>
      <c r="N12" s="59">
        <v>0</v>
      </c>
      <c r="O12" s="59">
        <v>0</v>
      </c>
      <c r="P12" s="59">
        <v>261</v>
      </c>
      <c r="Q12" s="59">
        <v>21425</v>
      </c>
      <c r="R12" s="60">
        <v>0</v>
      </c>
      <c r="S12" s="381">
        <v>15827</v>
      </c>
      <c r="T12" s="118">
        <v>242</v>
      </c>
      <c r="U12" s="59">
        <v>1352</v>
      </c>
      <c r="V12" s="59">
        <v>62582</v>
      </c>
      <c r="W12" s="59">
        <v>4991</v>
      </c>
      <c r="X12" s="59">
        <v>5105</v>
      </c>
      <c r="Y12" s="59">
        <v>170075</v>
      </c>
      <c r="Z12" s="59">
        <v>1642</v>
      </c>
      <c r="AA12" s="118">
        <v>8</v>
      </c>
      <c r="AB12" s="59">
        <v>0</v>
      </c>
      <c r="AC12" s="118">
        <v>0</v>
      </c>
      <c r="AD12" s="118">
        <v>0</v>
      </c>
      <c r="AE12" s="60">
        <v>0</v>
      </c>
      <c r="AF12" s="241">
        <f t="shared" si="0"/>
        <v>1260427</v>
      </c>
    </row>
    <row r="13" spans="2:32" ht="17.25">
      <c r="B13" s="44"/>
      <c r="C13" s="41"/>
      <c r="D13" s="57" t="s">
        <v>111</v>
      </c>
      <c r="E13" s="57"/>
      <c r="F13" s="58">
        <v>39664</v>
      </c>
      <c r="G13" s="59">
        <v>137601</v>
      </c>
      <c r="H13" s="59">
        <v>56945</v>
      </c>
      <c r="I13" s="59">
        <v>34778</v>
      </c>
      <c r="J13" s="59">
        <v>10784</v>
      </c>
      <c r="K13" s="59">
        <v>21896</v>
      </c>
      <c r="L13" s="59">
        <v>48030</v>
      </c>
      <c r="M13" s="59">
        <v>2327</v>
      </c>
      <c r="N13" s="59">
        <v>46098</v>
      </c>
      <c r="O13" s="59">
        <v>1193</v>
      </c>
      <c r="P13" s="59">
        <v>4909</v>
      </c>
      <c r="Q13" s="59">
        <v>39812</v>
      </c>
      <c r="R13" s="60">
        <v>22618</v>
      </c>
      <c r="S13" s="381">
        <v>11883</v>
      </c>
      <c r="T13" s="118">
        <v>269</v>
      </c>
      <c r="U13" s="59">
        <v>2718</v>
      </c>
      <c r="V13" s="59">
        <v>18654</v>
      </c>
      <c r="W13" s="59">
        <v>9848</v>
      </c>
      <c r="X13" s="59">
        <v>3687</v>
      </c>
      <c r="Y13" s="59">
        <v>3433</v>
      </c>
      <c r="Z13" s="59">
        <v>599</v>
      </c>
      <c r="AA13" s="118">
        <v>1130</v>
      </c>
      <c r="AB13" s="59">
        <v>1600</v>
      </c>
      <c r="AC13" s="118">
        <v>4059</v>
      </c>
      <c r="AD13" s="118">
        <v>3615</v>
      </c>
      <c r="AE13" s="60">
        <v>121</v>
      </c>
      <c r="AF13" s="241">
        <f t="shared" si="0"/>
        <v>528271</v>
      </c>
    </row>
    <row r="14" spans="2:32" ht="17.25">
      <c r="B14" s="44"/>
      <c r="C14" s="41"/>
      <c r="D14" s="41" t="s">
        <v>112</v>
      </c>
      <c r="E14" s="57"/>
      <c r="F14" s="58">
        <v>1853</v>
      </c>
      <c r="G14" s="59">
        <v>4607</v>
      </c>
      <c r="H14" s="59">
        <v>43443</v>
      </c>
      <c r="I14" s="59">
        <v>0</v>
      </c>
      <c r="J14" s="59">
        <v>5888</v>
      </c>
      <c r="K14" s="59">
        <v>5512</v>
      </c>
      <c r="L14" s="59">
        <v>6734</v>
      </c>
      <c r="M14" s="59">
        <v>1327</v>
      </c>
      <c r="N14" s="59">
        <v>1512</v>
      </c>
      <c r="O14" s="59">
        <v>399</v>
      </c>
      <c r="P14" s="59">
        <v>0</v>
      </c>
      <c r="Q14" s="59">
        <v>34443</v>
      </c>
      <c r="R14" s="60">
        <v>1315</v>
      </c>
      <c r="S14" s="381">
        <v>5500</v>
      </c>
      <c r="T14" s="118">
        <v>0</v>
      </c>
      <c r="U14" s="59">
        <v>700</v>
      </c>
      <c r="V14" s="59">
        <v>1785</v>
      </c>
      <c r="W14" s="59">
        <v>0</v>
      </c>
      <c r="X14" s="59">
        <v>0</v>
      </c>
      <c r="Y14" s="59">
        <v>2638</v>
      </c>
      <c r="Z14" s="59">
        <v>0</v>
      </c>
      <c r="AA14" s="118">
        <v>500</v>
      </c>
      <c r="AB14" s="59">
        <v>1378</v>
      </c>
      <c r="AC14" s="118">
        <v>0</v>
      </c>
      <c r="AD14" s="118">
        <v>3509</v>
      </c>
      <c r="AE14" s="60">
        <v>0</v>
      </c>
      <c r="AF14" s="241">
        <f t="shared" si="0"/>
        <v>123043</v>
      </c>
    </row>
    <row r="15" spans="2:32" ht="17.25">
      <c r="B15" s="44"/>
      <c r="C15" s="53"/>
      <c r="D15" s="53" t="s">
        <v>113</v>
      </c>
      <c r="E15" s="53"/>
      <c r="F15" s="54">
        <v>37811</v>
      </c>
      <c r="G15" s="55">
        <v>132994</v>
      </c>
      <c r="H15" s="55">
        <v>13502</v>
      </c>
      <c r="I15" s="55">
        <v>34778</v>
      </c>
      <c r="J15" s="55">
        <v>4896</v>
      </c>
      <c r="K15" s="55">
        <v>16384</v>
      </c>
      <c r="L15" s="55">
        <v>41296</v>
      </c>
      <c r="M15" s="55">
        <v>1000</v>
      </c>
      <c r="N15" s="55">
        <v>44586</v>
      </c>
      <c r="O15" s="55">
        <v>794</v>
      </c>
      <c r="P15" s="55">
        <v>4909</v>
      </c>
      <c r="Q15" s="55">
        <v>5369</v>
      </c>
      <c r="R15" s="56">
        <v>21303</v>
      </c>
      <c r="S15" s="380">
        <v>6383</v>
      </c>
      <c r="T15" s="117">
        <v>269</v>
      </c>
      <c r="U15" s="55">
        <v>2018</v>
      </c>
      <c r="V15" s="55">
        <v>16869</v>
      </c>
      <c r="W15" s="55">
        <v>9848</v>
      </c>
      <c r="X15" s="55">
        <v>3687</v>
      </c>
      <c r="Y15" s="55">
        <v>795</v>
      </c>
      <c r="Z15" s="55">
        <v>599</v>
      </c>
      <c r="AA15" s="117">
        <v>630</v>
      </c>
      <c r="AB15" s="55">
        <v>222</v>
      </c>
      <c r="AC15" s="117">
        <v>4059</v>
      </c>
      <c r="AD15" s="117">
        <v>106</v>
      </c>
      <c r="AE15" s="56">
        <v>121</v>
      </c>
      <c r="AF15" s="240">
        <f t="shared" si="0"/>
        <v>405228</v>
      </c>
    </row>
    <row r="16" spans="2:32" ht="17.25">
      <c r="B16" s="44"/>
      <c r="C16" s="41" t="s">
        <v>114</v>
      </c>
      <c r="D16" s="57"/>
      <c r="E16" s="57"/>
      <c r="F16" s="58">
        <v>599277</v>
      </c>
      <c r="G16" s="59">
        <v>172548</v>
      </c>
      <c r="H16" s="59">
        <v>81313</v>
      </c>
      <c r="I16" s="59">
        <v>118025</v>
      </c>
      <c r="J16" s="59">
        <v>63044</v>
      </c>
      <c r="K16" s="59">
        <v>78902</v>
      </c>
      <c r="L16" s="59">
        <v>60318</v>
      </c>
      <c r="M16" s="59">
        <v>14233</v>
      </c>
      <c r="N16" s="59">
        <v>1723</v>
      </c>
      <c r="O16" s="59">
        <v>43726</v>
      </c>
      <c r="P16" s="59">
        <v>16929</v>
      </c>
      <c r="Q16" s="59">
        <v>239527</v>
      </c>
      <c r="R16" s="60">
        <v>10892</v>
      </c>
      <c r="S16" s="381">
        <v>227794</v>
      </c>
      <c r="T16" s="118">
        <v>3099</v>
      </c>
      <c r="U16" s="59">
        <v>6590</v>
      </c>
      <c r="V16" s="59">
        <v>58603</v>
      </c>
      <c r="W16" s="59">
        <v>2517</v>
      </c>
      <c r="X16" s="59">
        <v>68648</v>
      </c>
      <c r="Y16" s="59">
        <v>11114</v>
      </c>
      <c r="Z16" s="59">
        <v>27647</v>
      </c>
      <c r="AA16" s="118">
        <v>12821</v>
      </c>
      <c r="AB16" s="59">
        <v>490</v>
      </c>
      <c r="AC16" s="118">
        <v>18026</v>
      </c>
      <c r="AD16" s="118">
        <v>20455</v>
      </c>
      <c r="AE16" s="60">
        <v>31136</v>
      </c>
      <c r="AF16" s="241">
        <f t="shared" si="0"/>
        <v>1989397</v>
      </c>
    </row>
    <row r="17" spans="2:32" ht="17.25">
      <c r="B17" s="44"/>
      <c r="C17" s="41"/>
      <c r="D17" s="57" t="s">
        <v>115</v>
      </c>
      <c r="E17" s="57"/>
      <c r="F17" s="58">
        <v>25488</v>
      </c>
      <c r="G17" s="59">
        <v>11025</v>
      </c>
      <c r="H17" s="59">
        <v>7022</v>
      </c>
      <c r="I17" s="59">
        <v>1299</v>
      </c>
      <c r="J17" s="59">
        <v>12308</v>
      </c>
      <c r="K17" s="59">
        <v>23322</v>
      </c>
      <c r="L17" s="59">
        <v>14741</v>
      </c>
      <c r="M17" s="59">
        <v>726</v>
      </c>
      <c r="N17" s="59">
        <v>0</v>
      </c>
      <c r="O17" s="59">
        <v>119</v>
      </c>
      <c r="P17" s="59">
        <v>1</v>
      </c>
      <c r="Q17" s="59">
        <v>9403</v>
      </c>
      <c r="R17" s="60">
        <v>3808</v>
      </c>
      <c r="S17" s="381">
        <v>11697</v>
      </c>
      <c r="T17" s="118">
        <v>3099</v>
      </c>
      <c r="U17" s="59">
        <v>0</v>
      </c>
      <c r="V17" s="59">
        <v>3727</v>
      </c>
      <c r="W17" s="59">
        <v>1414</v>
      </c>
      <c r="X17" s="59">
        <v>161</v>
      </c>
      <c r="Y17" s="59">
        <v>1158</v>
      </c>
      <c r="Z17" s="59">
        <v>2558</v>
      </c>
      <c r="AA17" s="118">
        <v>1070</v>
      </c>
      <c r="AB17" s="59">
        <v>463</v>
      </c>
      <c r="AC17" s="118">
        <v>40</v>
      </c>
      <c r="AD17" s="118">
        <v>0</v>
      </c>
      <c r="AE17" s="60">
        <v>700</v>
      </c>
      <c r="AF17" s="241">
        <f t="shared" si="0"/>
        <v>135349</v>
      </c>
    </row>
    <row r="18" spans="2:32" ht="17.25">
      <c r="B18" s="44"/>
      <c r="C18" s="41"/>
      <c r="D18" s="57" t="s">
        <v>110</v>
      </c>
      <c r="E18" s="57"/>
      <c r="F18" s="58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4566</v>
      </c>
      <c r="R18" s="60">
        <v>0</v>
      </c>
      <c r="S18" s="381">
        <v>72435</v>
      </c>
      <c r="T18" s="118">
        <v>0</v>
      </c>
      <c r="U18" s="59">
        <v>176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118">
        <v>0</v>
      </c>
      <c r="AB18" s="59">
        <v>0</v>
      </c>
      <c r="AC18" s="118">
        <v>0</v>
      </c>
      <c r="AD18" s="118">
        <v>709</v>
      </c>
      <c r="AE18" s="60">
        <v>0</v>
      </c>
      <c r="AF18" s="241">
        <f t="shared" si="0"/>
        <v>77886</v>
      </c>
    </row>
    <row r="19" spans="2:32" ht="17.25">
      <c r="B19" s="44"/>
      <c r="C19" s="41"/>
      <c r="D19" s="57" t="s">
        <v>116</v>
      </c>
      <c r="E19" s="57"/>
      <c r="F19" s="58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60">
        <v>0</v>
      </c>
      <c r="S19" s="381">
        <v>0</v>
      </c>
      <c r="T19" s="118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118">
        <v>0</v>
      </c>
      <c r="AB19" s="59">
        <v>0</v>
      </c>
      <c r="AC19" s="118">
        <v>0</v>
      </c>
      <c r="AD19" s="118">
        <v>3010</v>
      </c>
      <c r="AE19" s="60">
        <v>0</v>
      </c>
      <c r="AF19" s="241">
        <f t="shared" si="0"/>
        <v>3010</v>
      </c>
    </row>
    <row r="20" spans="2:32" ht="17.25">
      <c r="B20" s="44"/>
      <c r="C20" s="41"/>
      <c r="D20" s="57" t="s">
        <v>117</v>
      </c>
      <c r="E20" s="57"/>
      <c r="F20" s="58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60">
        <v>0</v>
      </c>
      <c r="S20" s="381">
        <v>0</v>
      </c>
      <c r="T20" s="118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118">
        <v>0</v>
      </c>
      <c r="AB20" s="59">
        <v>0</v>
      </c>
      <c r="AC20" s="118">
        <v>0</v>
      </c>
      <c r="AD20" s="118">
        <v>0</v>
      </c>
      <c r="AE20" s="60">
        <v>0</v>
      </c>
      <c r="AF20" s="241">
        <f t="shared" si="0"/>
        <v>0</v>
      </c>
    </row>
    <row r="21" spans="2:32" ht="17.25">
      <c r="B21" s="44"/>
      <c r="C21" s="41"/>
      <c r="D21" s="57" t="s">
        <v>118</v>
      </c>
      <c r="E21" s="57"/>
      <c r="F21" s="58">
        <v>265832</v>
      </c>
      <c r="G21" s="59">
        <v>0</v>
      </c>
      <c r="H21" s="59">
        <v>7895</v>
      </c>
      <c r="I21" s="59">
        <v>43274</v>
      </c>
      <c r="J21" s="59">
        <v>1046</v>
      </c>
      <c r="K21" s="59">
        <v>6135</v>
      </c>
      <c r="L21" s="59">
        <v>11295</v>
      </c>
      <c r="M21" s="59">
        <v>6174</v>
      </c>
      <c r="N21" s="59">
        <v>0</v>
      </c>
      <c r="O21" s="59">
        <v>42325</v>
      </c>
      <c r="P21" s="59">
        <v>16714</v>
      </c>
      <c r="Q21" s="59">
        <v>225556</v>
      </c>
      <c r="R21" s="60">
        <v>0</v>
      </c>
      <c r="S21" s="381">
        <v>129433</v>
      </c>
      <c r="T21" s="118">
        <v>0</v>
      </c>
      <c r="U21" s="59">
        <v>0</v>
      </c>
      <c r="V21" s="59">
        <v>51923</v>
      </c>
      <c r="W21" s="59">
        <v>1000</v>
      </c>
      <c r="X21" s="59">
        <v>67500</v>
      </c>
      <c r="Y21" s="59">
        <v>7757</v>
      </c>
      <c r="Z21" s="59">
        <v>25089</v>
      </c>
      <c r="AA21" s="118">
        <v>0</v>
      </c>
      <c r="AB21" s="59">
        <v>0</v>
      </c>
      <c r="AC21" s="118">
        <v>16802</v>
      </c>
      <c r="AD21" s="118">
        <v>16002</v>
      </c>
      <c r="AE21" s="60">
        <v>30000</v>
      </c>
      <c r="AF21" s="241">
        <f t="shared" si="0"/>
        <v>971752</v>
      </c>
    </row>
    <row r="22" spans="2:32" ht="17.25">
      <c r="B22" s="61"/>
      <c r="C22" s="53"/>
      <c r="D22" s="53" t="s">
        <v>119</v>
      </c>
      <c r="E22" s="53"/>
      <c r="F22" s="54">
        <v>307957</v>
      </c>
      <c r="G22" s="55">
        <v>161523</v>
      </c>
      <c r="H22" s="55">
        <v>66396</v>
      </c>
      <c r="I22" s="55">
        <v>73452</v>
      </c>
      <c r="J22" s="55">
        <v>49690</v>
      </c>
      <c r="K22" s="55">
        <v>49445</v>
      </c>
      <c r="L22" s="55">
        <v>34282</v>
      </c>
      <c r="M22" s="55">
        <v>7333</v>
      </c>
      <c r="N22" s="55">
        <v>1723</v>
      </c>
      <c r="O22" s="55">
        <v>1282</v>
      </c>
      <c r="P22" s="55">
        <v>214</v>
      </c>
      <c r="Q22" s="55">
        <v>2</v>
      </c>
      <c r="R22" s="56">
        <v>7084</v>
      </c>
      <c r="S22" s="380">
        <v>14229</v>
      </c>
      <c r="T22" s="117">
        <v>0</v>
      </c>
      <c r="U22" s="55">
        <v>6414</v>
      </c>
      <c r="V22" s="55">
        <v>2953</v>
      </c>
      <c r="W22" s="55">
        <v>103</v>
      </c>
      <c r="X22" s="55">
        <v>987</v>
      </c>
      <c r="Y22" s="55">
        <v>2199</v>
      </c>
      <c r="Z22" s="55">
        <v>0</v>
      </c>
      <c r="AA22" s="117">
        <v>11751</v>
      </c>
      <c r="AB22" s="55">
        <v>27</v>
      </c>
      <c r="AC22" s="117">
        <v>1184</v>
      </c>
      <c r="AD22" s="117">
        <v>734</v>
      </c>
      <c r="AE22" s="56">
        <v>436</v>
      </c>
      <c r="AF22" s="240">
        <f t="shared" si="0"/>
        <v>801400</v>
      </c>
    </row>
    <row r="23" spans="2:32" ht="17.25">
      <c r="B23" s="44" t="s">
        <v>120</v>
      </c>
      <c r="C23" s="53"/>
      <c r="D23" s="53"/>
      <c r="E23" s="53"/>
      <c r="F23" s="54">
        <v>6732005</v>
      </c>
      <c r="G23" s="55">
        <v>7439243</v>
      </c>
      <c r="H23" s="55">
        <v>2344434</v>
      </c>
      <c r="I23" s="55">
        <v>4363655</v>
      </c>
      <c r="J23" s="55">
        <v>2044214</v>
      </c>
      <c r="K23" s="55">
        <v>3593182</v>
      </c>
      <c r="L23" s="55">
        <v>1518535</v>
      </c>
      <c r="M23" s="55">
        <v>509943</v>
      </c>
      <c r="N23" s="55">
        <v>779819</v>
      </c>
      <c r="O23" s="55">
        <v>1282552</v>
      </c>
      <c r="P23" s="55">
        <v>315104</v>
      </c>
      <c r="Q23" s="55">
        <v>954608</v>
      </c>
      <c r="R23" s="56">
        <v>1796946</v>
      </c>
      <c r="S23" s="380">
        <v>1890927</v>
      </c>
      <c r="T23" s="117">
        <v>149817</v>
      </c>
      <c r="U23" s="55">
        <v>225314</v>
      </c>
      <c r="V23" s="55">
        <v>793220</v>
      </c>
      <c r="W23" s="55">
        <v>220782</v>
      </c>
      <c r="X23" s="55">
        <v>285180</v>
      </c>
      <c r="Y23" s="55">
        <v>493225</v>
      </c>
      <c r="Z23" s="55">
        <v>353205</v>
      </c>
      <c r="AA23" s="117">
        <v>215218</v>
      </c>
      <c r="AB23" s="55">
        <v>171112</v>
      </c>
      <c r="AC23" s="117">
        <v>378842</v>
      </c>
      <c r="AD23" s="117">
        <v>281311</v>
      </c>
      <c r="AE23" s="56">
        <v>295162</v>
      </c>
      <c r="AF23" s="240">
        <f t="shared" si="0"/>
        <v>39427555</v>
      </c>
    </row>
    <row r="24" spans="2:32" ht="17.25">
      <c r="B24" s="44"/>
      <c r="C24" s="41" t="s">
        <v>121</v>
      </c>
      <c r="D24" s="57"/>
      <c r="E24" s="57"/>
      <c r="F24" s="58">
        <v>6234737</v>
      </c>
      <c r="G24" s="59">
        <v>6777525</v>
      </c>
      <c r="H24" s="59">
        <v>2138690</v>
      </c>
      <c r="I24" s="59">
        <v>4003833</v>
      </c>
      <c r="J24" s="59">
        <v>1805707</v>
      </c>
      <c r="K24" s="59">
        <v>2973144</v>
      </c>
      <c r="L24" s="59">
        <v>1507578</v>
      </c>
      <c r="M24" s="59">
        <v>425384</v>
      </c>
      <c r="N24" s="59">
        <v>672229</v>
      </c>
      <c r="O24" s="59">
        <v>1153615</v>
      </c>
      <c r="P24" s="59">
        <v>267185</v>
      </c>
      <c r="Q24" s="59">
        <v>722648</v>
      </c>
      <c r="R24" s="60">
        <v>1630787</v>
      </c>
      <c r="S24" s="381">
        <v>1519192</v>
      </c>
      <c r="T24" s="118">
        <v>143198</v>
      </c>
      <c r="U24" s="59">
        <v>207551</v>
      </c>
      <c r="V24" s="59">
        <v>708400</v>
      </c>
      <c r="W24" s="59">
        <v>190131</v>
      </c>
      <c r="X24" s="59">
        <v>276951</v>
      </c>
      <c r="Y24" s="59">
        <v>455694</v>
      </c>
      <c r="Z24" s="59">
        <v>260016</v>
      </c>
      <c r="AA24" s="118">
        <v>203320</v>
      </c>
      <c r="AB24" s="59">
        <v>145695</v>
      </c>
      <c r="AC24" s="118">
        <v>314162</v>
      </c>
      <c r="AD24" s="118">
        <v>213358</v>
      </c>
      <c r="AE24" s="60">
        <v>253078</v>
      </c>
      <c r="AF24" s="241">
        <f t="shared" si="0"/>
        <v>35203808</v>
      </c>
    </row>
    <row r="25" spans="2:32" ht="17.25">
      <c r="B25" s="44"/>
      <c r="C25" s="41"/>
      <c r="D25" s="57" t="s">
        <v>122</v>
      </c>
      <c r="E25" s="57"/>
      <c r="F25" s="58">
        <v>3073821</v>
      </c>
      <c r="G25" s="59">
        <v>3387248</v>
      </c>
      <c r="H25" s="59">
        <v>955112</v>
      </c>
      <c r="I25" s="59">
        <v>1851330</v>
      </c>
      <c r="J25" s="59">
        <v>735208</v>
      </c>
      <c r="K25" s="59">
        <v>909774</v>
      </c>
      <c r="L25" s="59">
        <v>354429</v>
      </c>
      <c r="M25" s="59">
        <v>75295</v>
      </c>
      <c r="N25" s="59">
        <v>98766</v>
      </c>
      <c r="O25" s="59">
        <v>538010</v>
      </c>
      <c r="P25" s="59">
        <v>62950</v>
      </c>
      <c r="Q25" s="59">
        <v>107763</v>
      </c>
      <c r="R25" s="60">
        <v>949260</v>
      </c>
      <c r="S25" s="381">
        <v>334136</v>
      </c>
      <c r="T25" s="118">
        <v>99580</v>
      </c>
      <c r="U25" s="59">
        <v>44396</v>
      </c>
      <c r="V25" s="59">
        <v>0</v>
      </c>
      <c r="W25" s="59">
        <v>70094</v>
      </c>
      <c r="X25" s="59">
        <v>137202</v>
      </c>
      <c r="Y25" s="59">
        <v>159395</v>
      </c>
      <c r="Z25" s="59">
        <v>98933</v>
      </c>
      <c r="AA25" s="118">
        <v>45291</v>
      </c>
      <c r="AB25" s="59">
        <v>28681</v>
      </c>
      <c r="AC25" s="118">
        <v>42367</v>
      </c>
      <c r="AD25" s="118">
        <v>33707</v>
      </c>
      <c r="AE25" s="60">
        <v>67768</v>
      </c>
      <c r="AF25" s="241">
        <f t="shared" si="0"/>
        <v>14260516</v>
      </c>
    </row>
    <row r="26" spans="2:32" ht="17.25">
      <c r="B26" s="44"/>
      <c r="C26" s="41"/>
      <c r="D26" s="57" t="s">
        <v>123</v>
      </c>
      <c r="E26" s="57"/>
      <c r="F26" s="58">
        <v>580002</v>
      </c>
      <c r="G26" s="59">
        <v>936210</v>
      </c>
      <c r="H26" s="59">
        <v>292163</v>
      </c>
      <c r="I26" s="59">
        <v>304273</v>
      </c>
      <c r="J26" s="59">
        <v>184301</v>
      </c>
      <c r="K26" s="59">
        <v>262452</v>
      </c>
      <c r="L26" s="59">
        <v>187148</v>
      </c>
      <c r="M26" s="59">
        <v>53660</v>
      </c>
      <c r="N26" s="59">
        <v>155521</v>
      </c>
      <c r="O26" s="59">
        <v>247870</v>
      </c>
      <c r="P26" s="59">
        <v>29039</v>
      </c>
      <c r="Q26" s="59">
        <v>67252</v>
      </c>
      <c r="R26" s="60">
        <v>160074</v>
      </c>
      <c r="S26" s="381">
        <v>186427</v>
      </c>
      <c r="T26" s="118">
        <v>3177</v>
      </c>
      <c r="U26" s="59">
        <v>16294</v>
      </c>
      <c r="V26" s="59">
        <v>321130</v>
      </c>
      <c r="W26" s="59">
        <v>16872</v>
      </c>
      <c r="X26" s="59">
        <v>17512</v>
      </c>
      <c r="Y26" s="59">
        <v>17919</v>
      </c>
      <c r="Z26" s="59">
        <v>5410</v>
      </c>
      <c r="AA26" s="118">
        <v>26460</v>
      </c>
      <c r="AB26" s="59">
        <v>13888</v>
      </c>
      <c r="AC26" s="118">
        <v>34252</v>
      </c>
      <c r="AD26" s="118">
        <v>13785</v>
      </c>
      <c r="AE26" s="60">
        <v>30825</v>
      </c>
      <c r="AF26" s="241">
        <f t="shared" si="0"/>
        <v>4163916</v>
      </c>
    </row>
    <row r="27" spans="2:32" ht="17.25">
      <c r="B27" s="44"/>
      <c r="C27" s="41"/>
      <c r="D27" s="57" t="s">
        <v>124</v>
      </c>
      <c r="E27" s="57"/>
      <c r="F27" s="58">
        <v>372997</v>
      </c>
      <c r="G27" s="59">
        <v>9385</v>
      </c>
      <c r="H27" s="59">
        <v>10419</v>
      </c>
      <c r="I27" s="59">
        <v>454916</v>
      </c>
      <c r="J27" s="59">
        <v>17623</v>
      </c>
      <c r="K27" s="59">
        <v>66275</v>
      </c>
      <c r="L27" s="59">
        <v>2147</v>
      </c>
      <c r="M27" s="59">
        <v>0</v>
      </c>
      <c r="N27" s="59">
        <v>0</v>
      </c>
      <c r="O27" s="59">
        <v>0</v>
      </c>
      <c r="P27" s="59">
        <v>16</v>
      </c>
      <c r="Q27" s="59">
        <v>19159</v>
      </c>
      <c r="R27" s="60">
        <v>0</v>
      </c>
      <c r="S27" s="381">
        <v>11240</v>
      </c>
      <c r="T27" s="118">
        <v>0</v>
      </c>
      <c r="U27" s="59">
        <v>0</v>
      </c>
      <c r="V27" s="59">
        <v>56346</v>
      </c>
      <c r="W27" s="59">
        <v>4948</v>
      </c>
      <c r="X27" s="59">
        <v>5105</v>
      </c>
      <c r="Y27" s="59">
        <v>161229</v>
      </c>
      <c r="Z27" s="59">
        <v>1642</v>
      </c>
      <c r="AA27" s="118">
        <v>0</v>
      </c>
      <c r="AB27" s="59">
        <v>1002</v>
      </c>
      <c r="AC27" s="118">
        <v>0</v>
      </c>
      <c r="AD27" s="118">
        <v>0</v>
      </c>
      <c r="AE27" s="60">
        <v>0</v>
      </c>
      <c r="AF27" s="241">
        <f t="shared" si="0"/>
        <v>1194449</v>
      </c>
    </row>
    <row r="28" spans="2:32" ht="17.25">
      <c r="B28" s="44"/>
      <c r="C28" s="41"/>
      <c r="D28" s="57" t="s">
        <v>125</v>
      </c>
      <c r="E28" s="57"/>
      <c r="F28" s="58">
        <v>317567</v>
      </c>
      <c r="G28" s="59">
        <v>334855</v>
      </c>
      <c r="H28" s="59">
        <v>0</v>
      </c>
      <c r="I28" s="59">
        <v>264822</v>
      </c>
      <c r="J28" s="59">
        <v>131071</v>
      </c>
      <c r="K28" s="59">
        <v>0</v>
      </c>
      <c r="L28" s="59">
        <v>73152</v>
      </c>
      <c r="M28" s="59">
        <v>35599</v>
      </c>
      <c r="N28" s="59">
        <v>0</v>
      </c>
      <c r="O28" s="59">
        <v>0</v>
      </c>
      <c r="P28" s="59">
        <v>0</v>
      </c>
      <c r="Q28" s="59">
        <v>0</v>
      </c>
      <c r="R28" s="60">
        <v>0</v>
      </c>
      <c r="S28" s="381">
        <v>0</v>
      </c>
      <c r="T28" s="118">
        <v>0</v>
      </c>
      <c r="U28" s="59">
        <v>0</v>
      </c>
      <c r="V28" s="59">
        <v>40066</v>
      </c>
      <c r="W28" s="59">
        <v>0</v>
      </c>
      <c r="X28" s="59">
        <v>0</v>
      </c>
      <c r="Y28" s="59">
        <v>0</v>
      </c>
      <c r="Z28" s="59">
        <v>0</v>
      </c>
      <c r="AA28" s="118">
        <v>0</v>
      </c>
      <c r="AB28" s="59">
        <v>0</v>
      </c>
      <c r="AC28" s="118">
        <v>0</v>
      </c>
      <c r="AD28" s="118">
        <v>0</v>
      </c>
      <c r="AE28" s="60">
        <v>0</v>
      </c>
      <c r="AF28" s="241">
        <f t="shared" si="0"/>
        <v>1197132</v>
      </c>
    </row>
    <row r="29" spans="2:32" ht="17.25">
      <c r="B29" s="44"/>
      <c r="C29" s="41"/>
      <c r="D29" s="57" t="s">
        <v>126</v>
      </c>
      <c r="E29" s="57"/>
      <c r="F29" s="58">
        <v>403270</v>
      </c>
      <c r="G29" s="59">
        <v>537142</v>
      </c>
      <c r="H29" s="59">
        <v>259418</v>
      </c>
      <c r="I29" s="59">
        <v>222516</v>
      </c>
      <c r="J29" s="59">
        <v>99408</v>
      </c>
      <c r="K29" s="59">
        <v>404247</v>
      </c>
      <c r="L29" s="59">
        <v>141087</v>
      </c>
      <c r="M29" s="59">
        <v>35455</v>
      </c>
      <c r="N29" s="59">
        <v>73280</v>
      </c>
      <c r="O29" s="59">
        <v>117470</v>
      </c>
      <c r="P29" s="59">
        <v>68454</v>
      </c>
      <c r="Q29" s="59">
        <v>131207</v>
      </c>
      <c r="R29" s="60">
        <v>149545</v>
      </c>
      <c r="S29" s="381">
        <v>303086</v>
      </c>
      <c r="T29" s="118">
        <v>8891</v>
      </c>
      <c r="U29" s="59">
        <v>54177</v>
      </c>
      <c r="V29" s="59">
        <v>39782</v>
      </c>
      <c r="W29" s="59">
        <v>17260</v>
      </c>
      <c r="X29" s="59">
        <v>58736</v>
      </c>
      <c r="Y29" s="59">
        <v>18693</v>
      </c>
      <c r="Z29" s="59">
        <v>47292</v>
      </c>
      <c r="AA29" s="118">
        <v>40235</v>
      </c>
      <c r="AB29" s="59">
        <v>26319</v>
      </c>
      <c r="AC29" s="118">
        <v>101225</v>
      </c>
      <c r="AD29" s="118">
        <v>19412</v>
      </c>
      <c r="AE29" s="60">
        <v>40704</v>
      </c>
      <c r="AF29" s="241">
        <f t="shared" si="0"/>
        <v>3418311</v>
      </c>
    </row>
    <row r="30" spans="2:32" ht="17.25">
      <c r="B30" s="44"/>
      <c r="C30" s="41"/>
      <c r="D30" s="57" t="s">
        <v>127</v>
      </c>
      <c r="E30" s="57"/>
      <c r="F30" s="58">
        <v>1477510</v>
      </c>
      <c r="G30" s="59">
        <v>1515042</v>
      </c>
      <c r="H30" s="59">
        <v>585658</v>
      </c>
      <c r="I30" s="59">
        <v>903602</v>
      </c>
      <c r="J30" s="59">
        <v>624195</v>
      </c>
      <c r="K30" s="59">
        <v>1283959</v>
      </c>
      <c r="L30" s="59">
        <v>748187</v>
      </c>
      <c r="M30" s="59">
        <v>211850</v>
      </c>
      <c r="N30" s="59">
        <v>336832</v>
      </c>
      <c r="O30" s="59">
        <v>229324</v>
      </c>
      <c r="P30" s="59">
        <v>104774</v>
      </c>
      <c r="Q30" s="59">
        <v>374730</v>
      </c>
      <c r="R30" s="60">
        <v>362844</v>
      </c>
      <c r="S30" s="381">
        <v>684276</v>
      </c>
      <c r="T30" s="118">
        <v>31238</v>
      </c>
      <c r="U30" s="59">
        <v>89018</v>
      </c>
      <c r="V30" s="59">
        <v>249578</v>
      </c>
      <c r="W30" s="59">
        <v>80957</v>
      </c>
      <c r="X30" s="59">
        <v>54296</v>
      </c>
      <c r="Y30" s="59">
        <v>98314</v>
      </c>
      <c r="Z30" s="59">
        <v>106739</v>
      </c>
      <c r="AA30" s="118">
        <v>88274</v>
      </c>
      <c r="AB30" s="59">
        <v>73436</v>
      </c>
      <c r="AC30" s="118">
        <v>130341</v>
      </c>
      <c r="AD30" s="118">
        <v>143580</v>
      </c>
      <c r="AE30" s="60">
        <v>113779</v>
      </c>
      <c r="AF30" s="241">
        <f t="shared" si="0"/>
        <v>10702333</v>
      </c>
    </row>
    <row r="31" spans="2:32" ht="17.25">
      <c r="B31" s="44"/>
      <c r="C31" s="41"/>
      <c r="D31" s="57" t="s">
        <v>128</v>
      </c>
      <c r="E31" s="57"/>
      <c r="F31" s="58">
        <v>9468</v>
      </c>
      <c r="G31" s="59">
        <v>57643</v>
      </c>
      <c r="H31" s="59">
        <v>35920</v>
      </c>
      <c r="I31" s="59">
        <v>2374</v>
      </c>
      <c r="J31" s="59">
        <v>13755</v>
      </c>
      <c r="K31" s="59">
        <v>46437</v>
      </c>
      <c r="L31" s="59">
        <v>1413</v>
      </c>
      <c r="M31" s="59">
        <v>13081</v>
      </c>
      <c r="N31" s="59">
        <v>7830</v>
      </c>
      <c r="O31" s="59">
        <v>20941</v>
      </c>
      <c r="P31" s="59">
        <v>1803</v>
      </c>
      <c r="Q31" s="59">
        <v>19717</v>
      </c>
      <c r="R31" s="60">
        <v>7944</v>
      </c>
      <c r="S31" s="381">
        <v>27</v>
      </c>
      <c r="T31" s="118">
        <v>230</v>
      </c>
      <c r="U31" s="59">
        <v>2107</v>
      </c>
      <c r="V31" s="59">
        <v>1498</v>
      </c>
      <c r="W31" s="59">
        <v>0</v>
      </c>
      <c r="X31" s="59">
        <v>4100</v>
      </c>
      <c r="Y31" s="59">
        <v>45</v>
      </c>
      <c r="Z31" s="59">
        <v>0</v>
      </c>
      <c r="AA31" s="118">
        <v>3054</v>
      </c>
      <c r="AB31" s="59">
        <v>2334</v>
      </c>
      <c r="AC31" s="118">
        <v>5219</v>
      </c>
      <c r="AD31" s="118">
        <v>2874</v>
      </c>
      <c r="AE31" s="60">
        <v>2</v>
      </c>
      <c r="AF31" s="241">
        <f t="shared" si="0"/>
        <v>259816</v>
      </c>
    </row>
    <row r="32" spans="2:32" ht="17.25">
      <c r="B32" s="44"/>
      <c r="C32" s="53"/>
      <c r="D32" s="53" t="s">
        <v>129</v>
      </c>
      <c r="E32" s="53"/>
      <c r="F32" s="54">
        <v>102</v>
      </c>
      <c r="G32" s="55">
        <v>0</v>
      </c>
      <c r="H32" s="55">
        <v>0</v>
      </c>
      <c r="I32" s="55">
        <v>0</v>
      </c>
      <c r="J32" s="55">
        <v>146</v>
      </c>
      <c r="K32" s="55">
        <v>0</v>
      </c>
      <c r="L32" s="55">
        <v>15</v>
      </c>
      <c r="M32" s="55">
        <v>444</v>
      </c>
      <c r="N32" s="55">
        <v>0</v>
      </c>
      <c r="O32" s="55">
        <v>0</v>
      </c>
      <c r="P32" s="55">
        <v>149</v>
      </c>
      <c r="Q32" s="55">
        <v>2820</v>
      </c>
      <c r="R32" s="56">
        <v>1120</v>
      </c>
      <c r="S32" s="380">
        <v>0</v>
      </c>
      <c r="T32" s="117">
        <v>82</v>
      </c>
      <c r="U32" s="55">
        <v>1559</v>
      </c>
      <c r="V32" s="55">
        <v>0</v>
      </c>
      <c r="W32" s="55">
        <v>0</v>
      </c>
      <c r="X32" s="55">
        <v>0</v>
      </c>
      <c r="Y32" s="55">
        <v>99</v>
      </c>
      <c r="Z32" s="55">
        <v>0</v>
      </c>
      <c r="AA32" s="117">
        <v>6</v>
      </c>
      <c r="AB32" s="55">
        <v>35</v>
      </c>
      <c r="AC32" s="117">
        <v>758</v>
      </c>
      <c r="AD32" s="117">
        <v>0</v>
      </c>
      <c r="AE32" s="56">
        <v>0</v>
      </c>
      <c r="AF32" s="240">
        <f t="shared" si="0"/>
        <v>7335</v>
      </c>
    </row>
    <row r="33" spans="2:32" ht="17.25">
      <c r="B33" s="44"/>
      <c r="C33" s="41" t="s">
        <v>130</v>
      </c>
      <c r="D33" s="57"/>
      <c r="E33" s="57"/>
      <c r="F33" s="58">
        <v>460399</v>
      </c>
      <c r="G33" s="59">
        <v>630505</v>
      </c>
      <c r="H33" s="59">
        <v>203906</v>
      </c>
      <c r="I33" s="59">
        <v>353639</v>
      </c>
      <c r="J33" s="59">
        <v>220839</v>
      </c>
      <c r="K33" s="59">
        <v>607441</v>
      </c>
      <c r="L33" s="59">
        <v>8663</v>
      </c>
      <c r="M33" s="59">
        <v>83873</v>
      </c>
      <c r="N33" s="59">
        <v>107108</v>
      </c>
      <c r="O33" s="59">
        <v>111524</v>
      </c>
      <c r="P33" s="59">
        <v>47848</v>
      </c>
      <c r="Q33" s="59">
        <v>231407</v>
      </c>
      <c r="R33" s="60">
        <v>120497</v>
      </c>
      <c r="S33" s="381">
        <v>366819</v>
      </c>
      <c r="T33" s="118">
        <v>6559</v>
      </c>
      <c r="U33" s="59">
        <v>17158</v>
      </c>
      <c r="V33" s="59">
        <v>74954</v>
      </c>
      <c r="W33" s="59">
        <v>30194</v>
      </c>
      <c r="X33" s="59">
        <v>7945</v>
      </c>
      <c r="Y33" s="59">
        <v>37531</v>
      </c>
      <c r="Z33" s="59">
        <v>92826</v>
      </c>
      <c r="AA33" s="118">
        <v>11898</v>
      </c>
      <c r="AB33" s="59">
        <v>25417</v>
      </c>
      <c r="AC33" s="118">
        <v>63504</v>
      </c>
      <c r="AD33" s="118">
        <v>67953</v>
      </c>
      <c r="AE33" s="60">
        <v>41731</v>
      </c>
      <c r="AF33" s="241">
        <f t="shared" si="0"/>
        <v>4032138</v>
      </c>
    </row>
    <row r="34" spans="2:32" ht="17.25">
      <c r="B34" s="44"/>
      <c r="C34" s="41"/>
      <c r="D34" s="57" t="s">
        <v>131</v>
      </c>
      <c r="E34" s="57"/>
      <c r="F34" s="58">
        <v>433011</v>
      </c>
      <c r="G34" s="59">
        <v>583465</v>
      </c>
      <c r="H34" s="59">
        <v>175257</v>
      </c>
      <c r="I34" s="59">
        <v>324566</v>
      </c>
      <c r="J34" s="59">
        <v>214833</v>
      </c>
      <c r="K34" s="59">
        <v>590810</v>
      </c>
      <c r="L34" s="59">
        <v>8663</v>
      </c>
      <c r="M34" s="59">
        <v>83872</v>
      </c>
      <c r="N34" s="59">
        <v>107108</v>
      </c>
      <c r="O34" s="59">
        <v>111524</v>
      </c>
      <c r="P34" s="59">
        <v>44761</v>
      </c>
      <c r="Q34" s="59">
        <v>211844</v>
      </c>
      <c r="R34" s="60">
        <v>119156</v>
      </c>
      <c r="S34" s="381">
        <v>364866</v>
      </c>
      <c r="T34" s="118">
        <v>6509</v>
      </c>
      <c r="U34" s="59">
        <v>16980</v>
      </c>
      <c r="V34" s="59">
        <v>70941</v>
      </c>
      <c r="W34" s="59">
        <v>30124</v>
      </c>
      <c r="X34" s="59">
        <v>3386</v>
      </c>
      <c r="Y34" s="59">
        <v>31753</v>
      </c>
      <c r="Z34" s="59">
        <v>92826</v>
      </c>
      <c r="AA34" s="118">
        <v>9811</v>
      </c>
      <c r="AB34" s="59">
        <v>25291</v>
      </c>
      <c r="AC34" s="118">
        <v>63504</v>
      </c>
      <c r="AD34" s="118">
        <v>57576</v>
      </c>
      <c r="AE34" s="60">
        <v>41731</v>
      </c>
      <c r="AF34" s="241">
        <f t="shared" si="0"/>
        <v>3824168</v>
      </c>
    </row>
    <row r="35" spans="2:32" ht="17.25">
      <c r="B35" s="44"/>
      <c r="C35" s="41"/>
      <c r="D35" s="57" t="s">
        <v>132</v>
      </c>
      <c r="E35" s="57"/>
      <c r="F35" s="58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60">
        <v>0</v>
      </c>
      <c r="S35" s="381">
        <v>0</v>
      </c>
      <c r="T35" s="118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118">
        <v>0</v>
      </c>
      <c r="AB35" s="59">
        <v>0</v>
      </c>
      <c r="AC35" s="118">
        <v>0</v>
      </c>
      <c r="AD35" s="118">
        <v>0</v>
      </c>
      <c r="AE35" s="60">
        <v>0</v>
      </c>
      <c r="AF35" s="241">
        <f t="shared" si="0"/>
        <v>0</v>
      </c>
    </row>
    <row r="36" spans="2:32" ht="17.25">
      <c r="B36" s="44"/>
      <c r="C36" s="41"/>
      <c r="D36" s="57" t="s">
        <v>124</v>
      </c>
      <c r="E36" s="57"/>
      <c r="F36" s="58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4315</v>
      </c>
      <c r="R36" s="60">
        <v>0</v>
      </c>
      <c r="S36" s="381">
        <v>0</v>
      </c>
      <c r="T36" s="118">
        <v>0</v>
      </c>
      <c r="U36" s="59">
        <v>178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118">
        <v>0</v>
      </c>
      <c r="AB36" s="59">
        <v>0</v>
      </c>
      <c r="AC36" s="118">
        <v>0</v>
      </c>
      <c r="AD36" s="118">
        <v>709</v>
      </c>
      <c r="AE36" s="60">
        <v>0</v>
      </c>
      <c r="AF36" s="241">
        <f t="shared" si="0"/>
        <v>5202</v>
      </c>
    </row>
    <row r="37" spans="2:32" ht="17.25">
      <c r="B37" s="44"/>
      <c r="C37" s="41"/>
      <c r="D37" s="57" t="s">
        <v>133</v>
      </c>
      <c r="E37" s="57"/>
      <c r="F37" s="58">
        <v>0</v>
      </c>
      <c r="G37" s="59">
        <v>47040</v>
      </c>
      <c r="H37" s="59">
        <v>0</v>
      </c>
      <c r="I37" s="59">
        <v>0</v>
      </c>
      <c r="J37" s="59">
        <v>4969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60">
        <v>0</v>
      </c>
      <c r="S37" s="381">
        <v>0</v>
      </c>
      <c r="T37" s="118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118">
        <v>0</v>
      </c>
      <c r="AB37" s="59">
        <v>0</v>
      </c>
      <c r="AC37" s="118">
        <v>0</v>
      </c>
      <c r="AD37" s="118">
        <v>0</v>
      </c>
      <c r="AE37" s="60">
        <v>0</v>
      </c>
      <c r="AF37" s="241">
        <f t="shared" si="0"/>
        <v>52009</v>
      </c>
    </row>
    <row r="38" spans="2:32" ht="17.25">
      <c r="B38" s="61"/>
      <c r="C38" s="53"/>
      <c r="D38" s="53" t="s">
        <v>134</v>
      </c>
      <c r="E38" s="53"/>
      <c r="F38" s="54">
        <v>27388</v>
      </c>
      <c r="G38" s="55">
        <v>0</v>
      </c>
      <c r="H38" s="55">
        <v>28649</v>
      </c>
      <c r="I38" s="55">
        <v>29073</v>
      </c>
      <c r="J38" s="55">
        <v>1037</v>
      </c>
      <c r="K38" s="55">
        <v>16631</v>
      </c>
      <c r="L38" s="55">
        <v>0</v>
      </c>
      <c r="M38" s="55">
        <v>1</v>
      </c>
      <c r="N38" s="55">
        <v>0</v>
      </c>
      <c r="O38" s="55">
        <v>0</v>
      </c>
      <c r="P38" s="55">
        <v>3087</v>
      </c>
      <c r="Q38" s="55">
        <v>15248</v>
      </c>
      <c r="R38" s="56">
        <v>1341</v>
      </c>
      <c r="S38" s="380">
        <v>1953</v>
      </c>
      <c r="T38" s="117">
        <v>50</v>
      </c>
      <c r="U38" s="55">
        <v>0</v>
      </c>
      <c r="V38" s="55">
        <v>4013</v>
      </c>
      <c r="W38" s="55">
        <v>70</v>
      </c>
      <c r="X38" s="55">
        <v>4559</v>
      </c>
      <c r="Y38" s="55">
        <v>5778</v>
      </c>
      <c r="Z38" s="55">
        <v>0</v>
      </c>
      <c r="AA38" s="117">
        <v>2087</v>
      </c>
      <c r="AB38" s="55">
        <v>126</v>
      </c>
      <c r="AC38" s="117">
        <v>0</v>
      </c>
      <c r="AD38" s="117">
        <v>9668</v>
      </c>
      <c r="AE38" s="56">
        <v>0</v>
      </c>
      <c r="AF38" s="240">
        <f t="shared" si="0"/>
        <v>150759</v>
      </c>
    </row>
    <row r="39" spans="2:32" ht="17.25">
      <c r="B39" s="61" t="s">
        <v>135</v>
      </c>
      <c r="C39" s="53"/>
      <c r="D39" s="53"/>
      <c r="E39" s="53"/>
      <c r="F39" s="54">
        <v>491450</v>
      </c>
      <c r="G39" s="55">
        <v>347994</v>
      </c>
      <c r="H39" s="55">
        <v>552975</v>
      </c>
      <c r="I39" s="55">
        <v>195963</v>
      </c>
      <c r="J39" s="55">
        <v>28055</v>
      </c>
      <c r="K39" s="55">
        <v>325452</v>
      </c>
      <c r="L39" s="55">
        <v>7317</v>
      </c>
      <c r="M39" s="55">
        <v>0</v>
      </c>
      <c r="N39" s="55">
        <v>80358</v>
      </c>
      <c r="O39" s="55">
        <v>74494</v>
      </c>
      <c r="P39" s="55">
        <v>14590</v>
      </c>
      <c r="Q39" s="55">
        <v>31708</v>
      </c>
      <c r="R39" s="56">
        <v>0</v>
      </c>
      <c r="S39" s="380">
        <v>86071</v>
      </c>
      <c r="T39" s="117">
        <v>12306</v>
      </c>
      <c r="U39" s="55">
        <v>8210</v>
      </c>
      <c r="V39" s="55">
        <v>59378</v>
      </c>
      <c r="W39" s="55">
        <v>0</v>
      </c>
      <c r="X39" s="55">
        <v>16671</v>
      </c>
      <c r="Y39" s="55">
        <v>38492</v>
      </c>
      <c r="Z39" s="55">
        <v>363</v>
      </c>
      <c r="AA39" s="117">
        <v>95522</v>
      </c>
      <c r="AB39" s="55">
        <v>28270</v>
      </c>
      <c r="AC39" s="117">
        <v>21656</v>
      </c>
      <c r="AD39" s="117">
        <v>0</v>
      </c>
      <c r="AE39" s="56">
        <v>0</v>
      </c>
      <c r="AF39" s="240">
        <f t="shared" si="0"/>
        <v>2517295</v>
      </c>
    </row>
    <row r="40" spans="2:32" ht="17.25">
      <c r="B40" s="61" t="s">
        <v>136</v>
      </c>
      <c r="C40" s="53"/>
      <c r="D40" s="53"/>
      <c r="E40" s="53"/>
      <c r="F40" s="54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1863</v>
      </c>
      <c r="N40" s="55">
        <v>0</v>
      </c>
      <c r="O40" s="55">
        <v>0</v>
      </c>
      <c r="P40" s="55">
        <v>0</v>
      </c>
      <c r="Q40" s="55">
        <v>0</v>
      </c>
      <c r="R40" s="56">
        <v>9334</v>
      </c>
      <c r="S40" s="380">
        <v>0</v>
      </c>
      <c r="T40" s="117">
        <v>0</v>
      </c>
      <c r="U40" s="55">
        <v>0</v>
      </c>
      <c r="V40" s="55">
        <v>0</v>
      </c>
      <c r="W40" s="55">
        <v>23794</v>
      </c>
      <c r="X40" s="55">
        <v>0</v>
      </c>
      <c r="Y40" s="55">
        <v>0</v>
      </c>
      <c r="Z40" s="55">
        <v>0</v>
      </c>
      <c r="AA40" s="117">
        <v>0</v>
      </c>
      <c r="AB40" s="55">
        <v>0</v>
      </c>
      <c r="AC40" s="117">
        <v>0</v>
      </c>
      <c r="AD40" s="117">
        <v>95182</v>
      </c>
      <c r="AE40" s="56">
        <v>47063</v>
      </c>
      <c r="AF40" s="240">
        <f t="shared" si="0"/>
        <v>177236</v>
      </c>
    </row>
    <row r="41" spans="2:32" ht="17.25">
      <c r="B41" s="44" t="s">
        <v>137</v>
      </c>
      <c r="C41" s="53"/>
      <c r="D41" s="53"/>
      <c r="E41" s="53"/>
      <c r="F41" s="54">
        <v>684</v>
      </c>
      <c r="G41" s="55">
        <v>313</v>
      </c>
      <c r="H41" s="55">
        <v>0</v>
      </c>
      <c r="I41" s="55">
        <v>85</v>
      </c>
      <c r="J41" s="55">
        <v>808</v>
      </c>
      <c r="K41" s="55">
        <v>0</v>
      </c>
      <c r="L41" s="55">
        <v>205</v>
      </c>
      <c r="M41" s="55">
        <v>0</v>
      </c>
      <c r="N41" s="55">
        <v>12</v>
      </c>
      <c r="O41" s="55">
        <v>252260</v>
      </c>
      <c r="P41" s="55">
        <v>0</v>
      </c>
      <c r="Q41" s="55">
        <v>0</v>
      </c>
      <c r="R41" s="56">
        <v>114</v>
      </c>
      <c r="S41" s="380">
        <v>312</v>
      </c>
      <c r="T41" s="117">
        <v>0</v>
      </c>
      <c r="U41" s="55">
        <v>0</v>
      </c>
      <c r="V41" s="55">
        <v>2597</v>
      </c>
      <c r="W41" s="55">
        <v>0</v>
      </c>
      <c r="X41" s="55">
        <v>250</v>
      </c>
      <c r="Y41" s="55">
        <v>0</v>
      </c>
      <c r="Z41" s="55">
        <v>0</v>
      </c>
      <c r="AA41" s="117">
        <v>0</v>
      </c>
      <c r="AB41" s="55">
        <v>0</v>
      </c>
      <c r="AC41" s="117">
        <v>0</v>
      </c>
      <c r="AD41" s="117">
        <v>0</v>
      </c>
      <c r="AE41" s="56">
        <v>0</v>
      </c>
      <c r="AF41" s="240">
        <f t="shared" si="0"/>
        <v>257640</v>
      </c>
    </row>
    <row r="42" spans="2:32" ht="17.25">
      <c r="B42" s="44"/>
      <c r="C42" s="53" t="s">
        <v>138</v>
      </c>
      <c r="D42" s="53"/>
      <c r="E42" s="53"/>
      <c r="F42" s="54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6">
        <v>0</v>
      </c>
      <c r="S42" s="380">
        <v>0</v>
      </c>
      <c r="T42" s="117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117">
        <v>0</v>
      </c>
      <c r="AB42" s="55">
        <v>0</v>
      </c>
      <c r="AC42" s="117">
        <v>0</v>
      </c>
      <c r="AD42" s="117">
        <v>0</v>
      </c>
      <c r="AE42" s="56">
        <v>0</v>
      </c>
      <c r="AF42" s="240">
        <f t="shared" si="0"/>
        <v>0</v>
      </c>
    </row>
    <row r="43" spans="2:32" ht="17.25">
      <c r="B43" s="44"/>
      <c r="C43" s="53" t="s">
        <v>139</v>
      </c>
      <c r="D43" s="53"/>
      <c r="E43" s="53"/>
      <c r="F43" s="54">
        <v>0</v>
      </c>
      <c r="G43" s="55">
        <v>186</v>
      </c>
      <c r="H43" s="55">
        <v>0</v>
      </c>
      <c r="I43" s="55">
        <v>0</v>
      </c>
      <c r="J43" s="55">
        <v>0</v>
      </c>
      <c r="K43" s="55">
        <v>0</v>
      </c>
      <c r="L43" s="55">
        <v>158</v>
      </c>
      <c r="M43" s="55">
        <v>0</v>
      </c>
      <c r="N43" s="55">
        <v>0</v>
      </c>
      <c r="O43" s="55">
        <v>4840</v>
      </c>
      <c r="P43" s="55">
        <v>0</v>
      </c>
      <c r="Q43" s="55">
        <v>0</v>
      </c>
      <c r="R43" s="56">
        <v>0</v>
      </c>
      <c r="S43" s="380">
        <v>312</v>
      </c>
      <c r="T43" s="117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117">
        <v>0</v>
      </c>
      <c r="AB43" s="55">
        <v>0</v>
      </c>
      <c r="AC43" s="117">
        <v>0</v>
      </c>
      <c r="AD43" s="117">
        <v>0</v>
      </c>
      <c r="AE43" s="56">
        <v>0</v>
      </c>
      <c r="AF43" s="240">
        <f t="shared" si="0"/>
        <v>5496</v>
      </c>
    </row>
    <row r="44" spans="2:32" ht="17.25">
      <c r="B44" s="61"/>
      <c r="C44" s="53" t="s">
        <v>140</v>
      </c>
      <c r="D44" s="53"/>
      <c r="E44" s="53"/>
      <c r="F44" s="54">
        <v>684</v>
      </c>
      <c r="G44" s="55">
        <v>127</v>
      </c>
      <c r="H44" s="55">
        <v>0</v>
      </c>
      <c r="I44" s="55">
        <v>85</v>
      </c>
      <c r="J44" s="55">
        <v>808</v>
      </c>
      <c r="K44" s="55">
        <v>0</v>
      </c>
      <c r="L44" s="55">
        <v>47</v>
      </c>
      <c r="M44" s="55">
        <v>0</v>
      </c>
      <c r="N44" s="55">
        <v>12</v>
      </c>
      <c r="O44" s="55">
        <v>247420</v>
      </c>
      <c r="P44" s="55">
        <v>0</v>
      </c>
      <c r="Q44" s="55">
        <v>0</v>
      </c>
      <c r="R44" s="56">
        <v>114</v>
      </c>
      <c r="S44" s="380">
        <v>0</v>
      </c>
      <c r="T44" s="117">
        <v>0</v>
      </c>
      <c r="U44" s="55">
        <v>0</v>
      </c>
      <c r="V44" s="55">
        <v>2597</v>
      </c>
      <c r="W44" s="55">
        <v>0</v>
      </c>
      <c r="X44" s="55">
        <v>250</v>
      </c>
      <c r="Y44" s="55">
        <v>0</v>
      </c>
      <c r="Z44" s="55">
        <v>0</v>
      </c>
      <c r="AA44" s="117">
        <v>0</v>
      </c>
      <c r="AB44" s="55">
        <v>0</v>
      </c>
      <c r="AC44" s="117">
        <v>0</v>
      </c>
      <c r="AD44" s="117">
        <v>0</v>
      </c>
      <c r="AE44" s="56">
        <v>0</v>
      </c>
      <c r="AF44" s="240">
        <f t="shared" si="0"/>
        <v>252144</v>
      </c>
    </row>
    <row r="45" spans="2:32" ht="17.25">
      <c r="B45" s="44" t="s">
        <v>141</v>
      </c>
      <c r="C45" s="53"/>
      <c r="D45" s="53"/>
      <c r="E45" s="53"/>
      <c r="F45" s="54">
        <v>36869</v>
      </c>
      <c r="G45" s="55">
        <v>31213</v>
      </c>
      <c r="H45" s="55">
        <v>1838</v>
      </c>
      <c r="I45" s="55">
        <v>6183</v>
      </c>
      <c r="J45" s="55">
        <v>17668</v>
      </c>
      <c r="K45" s="55">
        <v>12597</v>
      </c>
      <c r="L45" s="55">
        <v>2294</v>
      </c>
      <c r="M45" s="55">
        <v>686</v>
      </c>
      <c r="N45" s="55">
        <v>482</v>
      </c>
      <c r="O45" s="55">
        <v>17413</v>
      </c>
      <c r="P45" s="55">
        <v>71</v>
      </c>
      <c r="Q45" s="55">
        <v>553</v>
      </c>
      <c r="R45" s="56">
        <v>45662</v>
      </c>
      <c r="S45" s="380">
        <v>4916</v>
      </c>
      <c r="T45" s="117">
        <v>60</v>
      </c>
      <c r="U45" s="55">
        <v>605</v>
      </c>
      <c r="V45" s="55">
        <v>9866</v>
      </c>
      <c r="W45" s="55">
        <v>457</v>
      </c>
      <c r="X45" s="55">
        <v>284</v>
      </c>
      <c r="Y45" s="55">
        <v>0</v>
      </c>
      <c r="Z45" s="55">
        <v>363</v>
      </c>
      <c r="AA45" s="117">
        <v>0</v>
      </c>
      <c r="AB45" s="55">
        <v>0</v>
      </c>
      <c r="AC45" s="117">
        <v>1176</v>
      </c>
      <c r="AD45" s="117">
        <v>0</v>
      </c>
      <c r="AE45" s="56">
        <v>353</v>
      </c>
      <c r="AF45" s="240">
        <f t="shared" si="0"/>
        <v>191609</v>
      </c>
    </row>
    <row r="46" spans="2:32" ht="17.25">
      <c r="B46" s="44"/>
      <c r="C46" s="53" t="s">
        <v>142</v>
      </c>
      <c r="D46" s="53"/>
      <c r="E46" s="53"/>
      <c r="F46" s="54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6">
        <v>0</v>
      </c>
      <c r="S46" s="380">
        <v>0</v>
      </c>
      <c r="T46" s="117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117">
        <v>0</v>
      </c>
      <c r="AB46" s="55">
        <v>0</v>
      </c>
      <c r="AC46" s="117">
        <v>0</v>
      </c>
      <c r="AD46" s="117">
        <v>0</v>
      </c>
      <c r="AE46" s="56">
        <v>0</v>
      </c>
      <c r="AF46" s="240">
        <f t="shared" si="0"/>
        <v>0</v>
      </c>
    </row>
    <row r="47" spans="2:32" ht="17.25">
      <c r="B47" s="61"/>
      <c r="C47" s="53" t="s">
        <v>143</v>
      </c>
      <c r="D47" s="53"/>
      <c r="E47" s="53"/>
      <c r="F47" s="54">
        <v>36869</v>
      </c>
      <c r="G47" s="55">
        <v>31213</v>
      </c>
      <c r="H47" s="55">
        <v>1838</v>
      </c>
      <c r="I47" s="55">
        <v>6183</v>
      </c>
      <c r="J47" s="55">
        <v>17668</v>
      </c>
      <c r="K47" s="55">
        <v>12597</v>
      </c>
      <c r="L47" s="55">
        <v>2294</v>
      </c>
      <c r="M47" s="55">
        <v>686</v>
      </c>
      <c r="N47" s="55">
        <v>482</v>
      </c>
      <c r="O47" s="55">
        <v>17413</v>
      </c>
      <c r="P47" s="55">
        <v>71</v>
      </c>
      <c r="Q47" s="55">
        <v>553</v>
      </c>
      <c r="R47" s="56">
        <v>45662</v>
      </c>
      <c r="S47" s="380">
        <v>4916</v>
      </c>
      <c r="T47" s="117">
        <v>60</v>
      </c>
      <c r="U47" s="55">
        <v>605</v>
      </c>
      <c r="V47" s="55">
        <v>9866</v>
      </c>
      <c r="W47" s="55">
        <v>457</v>
      </c>
      <c r="X47" s="55">
        <v>284</v>
      </c>
      <c r="Y47" s="55">
        <v>0</v>
      </c>
      <c r="Z47" s="55">
        <v>363</v>
      </c>
      <c r="AA47" s="117">
        <v>0</v>
      </c>
      <c r="AB47" s="55">
        <v>0</v>
      </c>
      <c r="AC47" s="117">
        <v>1176</v>
      </c>
      <c r="AD47" s="117">
        <v>0</v>
      </c>
      <c r="AE47" s="56">
        <v>353</v>
      </c>
      <c r="AF47" s="240">
        <f t="shared" si="0"/>
        <v>191609</v>
      </c>
    </row>
    <row r="48" spans="2:32" ht="17.25">
      <c r="B48" s="61" t="s">
        <v>144</v>
      </c>
      <c r="C48" s="53"/>
      <c r="D48" s="53"/>
      <c r="E48" s="53"/>
      <c r="F48" s="54">
        <v>455265</v>
      </c>
      <c r="G48" s="55">
        <v>317094</v>
      </c>
      <c r="H48" s="55">
        <v>551137</v>
      </c>
      <c r="I48" s="55">
        <v>189865</v>
      </c>
      <c r="J48" s="55">
        <v>11195</v>
      </c>
      <c r="K48" s="55">
        <v>312855</v>
      </c>
      <c r="L48" s="55">
        <v>5228</v>
      </c>
      <c r="M48" s="55">
        <v>0</v>
      </c>
      <c r="N48" s="55">
        <v>79888</v>
      </c>
      <c r="O48" s="55">
        <v>309341</v>
      </c>
      <c r="P48" s="55">
        <v>14519</v>
      </c>
      <c r="Q48" s="55">
        <v>31155</v>
      </c>
      <c r="R48" s="56">
        <v>0</v>
      </c>
      <c r="S48" s="380">
        <v>81467</v>
      </c>
      <c r="T48" s="117">
        <v>12246</v>
      </c>
      <c r="U48" s="55">
        <v>7605</v>
      </c>
      <c r="V48" s="55">
        <v>52109</v>
      </c>
      <c r="W48" s="55">
        <v>0</v>
      </c>
      <c r="X48" s="55">
        <v>16637</v>
      </c>
      <c r="Y48" s="55">
        <v>38492</v>
      </c>
      <c r="Z48" s="55">
        <v>0</v>
      </c>
      <c r="AA48" s="117">
        <v>95522</v>
      </c>
      <c r="AB48" s="55">
        <v>28270</v>
      </c>
      <c r="AC48" s="117">
        <v>20480</v>
      </c>
      <c r="AD48" s="117">
        <v>0</v>
      </c>
      <c r="AE48" s="56">
        <v>0</v>
      </c>
      <c r="AF48" s="240">
        <f t="shared" si="0"/>
        <v>2630370</v>
      </c>
    </row>
    <row r="49" spans="2:32" ht="17.25">
      <c r="B49" s="61" t="s">
        <v>145</v>
      </c>
      <c r="C49" s="53"/>
      <c r="D49" s="53"/>
      <c r="E49" s="53"/>
      <c r="F49" s="54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2549</v>
      </c>
      <c r="N49" s="55">
        <v>0</v>
      </c>
      <c r="O49" s="55">
        <v>0</v>
      </c>
      <c r="P49" s="55">
        <v>0</v>
      </c>
      <c r="Q49" s="55">
        <v>0</v>
      </c>
      <c r="R49" s="56">
        <v>54882</v>
      </c>
      <c r="S49" s="380">
        <v>0</v>
      </c>
      <c r="T49" s="117">
        <v>0</v>
      </c>
      <c r="U49" s="55">
        <v>0</v>
      </c>
      <c r="V49" s="55">
        <v>0</v>
      </c>
      <c r="W49" s="55">
        <v>24251</v>
      </c>
      <c r="X49" s="55">
        <v>0</v>
      </c>
      <c r="Y49" s="55">
        <v>0</v>
      </c>
      <c r="Z49" s="55">
        <v>0</v>
      </c>
      <c r="AA49" s="117">
        <v>0</v>
      </c>
      <c r="AB49" s="55">
        <v>0</v>
      </c>
      <c r="AC49" s="117">
        <v>0</v>
      </c>
      <c r="AD49" s="117">
        <v>95182</v>
      </c>
      <c r="AE49" s="56">
        <v>47416</v>
      </c>
      <c r="AF49" s="240">
        <f t="shared" si="0"/>
        <v>224280</v>
      </c>
    </row>
    <row r="50" spans="2:32" ht="17.25">
      <c r="B50" s="44" t="s">
        <v>146</v>
      </c>
      <c r="C50" s="41"/>
      <c r="D50" s="41"/>
      <c r="E50" s="41"/>
      <c r="F50" s="6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382"/>
      <c r="T50" s="119"/>
      <c r="U50" s="63"/>
      <c r="V50" s="63"/>
      <c r="W50" s="63"/>
      <c r="X50" s="63"/>
      <c r="Y50" s="63"/>
      <c r="Z50" s="63"/>
      <c r="AA50" s="119"/>
      <c r="AB50" s="63"/>
      <c r="AC50" s="119"/>
      <c r="AD50" s="119"/>
      <c r="AE50" s="64"/>
      <c r="AF50" s="242"/>
    </row>
    <row r="51" spans="2:32" ht="17.25">
      <c r="B51" s="61" t="s">
        <v>147</v>
      </c>
      <c r="C51" s="53"/>
      <c r="D51" s="53"/>
      <c r="E51" s="53"/>
      <c r="F51" s="54">
        <v>-1522230</v>
      </c>
      <c r="G51" s="55">
        <v>0</v>
      </c>
      <c r="H51" s="55">
        <v>0</v>
      </c>
      <c r="I51" s="55">
        <v>0</v>
      </c>
      <c r="J51" s="55">
        <v>193781</v>
      </c>
      <c r="K51" s="55">
        <v>200000</v>
      </c>
      <c r="L51" s="55">
        <v>545473</v>
      </c>
      <c r="M51" s="55">
        <v>61803</v>
      </c>
      <c r="N51" s="55">
        <v>100057</v>
      </c>
      <c r="O51" s="55">
        <v>0</v>
      </c>
      <c r="P51" s="55">
        <v>13465</v>
      </c>
      <c r="Q51" s="55">
        <v>9812</v>
      </c>
      <c r="R51" s="56">
        <v>-405984</v>
      </c>
      <c r="S51" s="380">
        <v>360985</v>
      </c>
      <c r="T51" s="117">
        <v>1751</v>
      </c>
      <c r="U51" s="55">
        <v>34</v>
      </c>
      <c r="V51" s="55">
        <v>15855</v>
      </c>
      <c r="W51" s="55">
        <v>-73798</v>
      </c>
      <c r="X51" s="55">
        <v>-13077</v>
      </c>
      <c r="Y51" s="55">
        <v>76512</v>
      </c>
      <c r="Z51" s="55">
        <v>-44009</v>
      </c>
      <c r="AA51" s="117">
        <v>0</v>
      </c>
      <c r="AB51" s="55">
        <v>7365</v>
      </c>
      <c r="AC51" s="117">
        <v>108358</v>
      </c>
      <c r="AD51" s="117">
        <v>-405161</v>
      </c>
      <c r="AE51" s="56">
        <v>-175568</v>
      </c>
      <c r="AF51" s="240">
        <f t="shared" si="0"/>
        <v>-944576</v>
      </c>
    </row>
    <row r="52" spans="2:32" ht="17.25">
      <c r="B52" s="44" t="s">
        <v>148</v>
      </c>
      <c r="C52" s="41"/>
      <c r="D52" s="41"/>
      <c r="E52" s="41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382"/>
      <c r="T52" s="119"/>
      <c r="U52" s="63"/>
      <c r="V52" s="63"/>
      <c r="W52" s="63"/>
      <c r="X52" s="63"/>
      <c r="Y52" s="63"/>
      <c r="Z52" s="63"/>
      <c r="AA52" s="119"/>
      <c r="AB52" s="63"/>
      <c r="AC52" s="119"/>
      <c r="AD52" s="119"/>
      <c r="AE52" s="64"/>
      <c r="AF52" s="242"/>
    </row>
    <row r="53" spans="2:32" ht="18" thickBot="1">
      <c r="B53" s="50"/>
      <c r="C53" s="109" t="s">
        <v>233</v>
      </c>
      <c r="D53" s="43"/>
      <c r="E53" s="43"/>
      <c r="F53" s="374">
        <v>-1066965</v>
      </c>
      <c r="G53" s="375">
        <v>317094</v>
      </c>
      <c r="H53" s="375">
        <v>551137</v>
      </c>
      <c r="I53" s="375">
        <v>189865</v>
      </c>
      <c r="J53" s="375">
        <v>204976</v>
      </c>
      <c r="K53" s="375">
        <v>512855</v>
      </c>
      <c r="L53" s="375">
        <v>550701</v>
      </c>
      <c r="M53" s="375">
        <v>59254</v>
      </c>
      <c r="N53" s="375">
        <v>179945</v>
      </c>
      <c r="O53" s="375">
        <v>309341</v>
      </c>
      <c r="P53" s="375">
        <v>27984</v>
      </c>
      <c r="Q53" s="375">
        <v>40967</v>
      </c>
      <c r="R53" s="376">
        <v>-460866</v>
      </c>
      <c r="S53" s="383">
        <v>442452</v>
      </c>
      <c r="T53" s="377">
        <v>13997</v>
      </c>
      <c r="U53" s="375">
        <v>7639</v>
      </c>
      <c r="V53" s="375">
        <v>67964</v>
      </c>
      <c r="W53" s="375">
        <v>-98049</v>
      </c>
      <c r="X53" s="375">
        <v>3560</v>
      </c>
      <c r="Y53" s="375">
        <v>115004</v>
      </c>
      <c r="Z53" s="375">
        <v>-44009</v>
      </c>
      <c r="AA53" s="377">
        <v>95522</v>
      </c>
      <c r="AB53" s="375">
        <v>35635</v>
      </c>
      <c r="AC53" s="377">
        <v>128838</v>
      </c>
      <c r="AD53" s="377">
        <v>-500343</v>
      </c>
      <c r="AE53" s="376">
        <v>-222984</v>
      </c>
      <c r="AF53" s="243">
        <f t="shared" si="0"/>
        <v>1461514</v>
      </c>
    </row>
    <row r="54" spans="2:32" ht="17.2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spans="2:32" ht="17.25">
      <c r="B55" s="41"/>
      <c r="C55" s="41"/>
      <c r="D55" s="41"/>
      <c r="E55" s="41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</sheetData>
  <printOptions horizontalCentered="1"/>
  <pageMargins left="0.61" right="0.51" top="0.7874015748031497" bottom="0.6692913385826772" header="0.5118110236220472" footer="0.5118110236220472"/>
  <pageSetup horizontalDpi="600" verticalDpi="600" orientation="landscape" paperSize="9" scale="55" r:id="rId1"/>
  <colBreaks count="1" manualBreakCount="1">
    <brk id="18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D47"/>
  <sheetViews>
    <sheetView showGridLines="0" showZeros="0" zoomScale="75" zoomScaleNormal="75" workbookViewId="0" topLeftCell="A1">
      <pane xSplit="3" ySplit="8" topLeftCell="D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2" sqref="C2"/>
    </sheetView>
  </sheetViews>
  <sheetFormatPr defaultColWidth="8.66015625" defaultRowHeight="18"/>
  <cols>
    <col min="1" max="1" width="8.83203125" style="0" hidden="1" customWidth="1"/>
    <col min="2" max="2" width="4.66015625" style="0" customWidth="1"/>
    <col min="3" max="3" width="32.41015625" style="0" customWidth="1"/>
    <col min="4" max="30" width="12.58203125" style="0" customWidth="1"/>
  </cols>
  <sheetData>
    <row r="1" spans="2:30" ht="21">
      <c r="B1" s="120" t="s">
        <v>235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2:30" ht="17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2:30" ht="18" thickBot="1">
      <c r="B3" s="135" t="s">
        <v>265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 t="s">
        <v>47</v>
      </c>
      <c r="Q3" s="19"/>
      <c r="R3" s="19"/>
      <c r="S3" s="18"/>
      <c r="T3" s="18"/>
      <c r="U3" s="18"/>
      <c r="V3" s="18"/>
      <c r="W3" s="18"/>
      <c r="X3" s="19"/>
      <c r="Y3" s="18"/>
      <c r="Z3" s="19"/>
      <c r="AA3" s="18"/>
      <c r="AB3" s="18"/>
      <c r="AC3" s="19"/>
      <c r="AD3" s="19" t="s">
        <v>47</v>
      </c>
    </row>
    <row r="4" spans="2:30" ht="17.25">
      <c r="B4" s="185"/>
      <c r="C4" s="187"/>
      <c r="D4" s="185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21"/>
      <c r="Q4" s="326"/>
      <c r="R4" s="186"/>
      <c r="S4" s="186"/>
      <c r="T4" s="186"/>
      <c r="U4" s="186"/>
      <c r="V4" s="186"/>
      <c r="W4" s="186"/>
      <c r="X4" s="186"/>
      <c r="Y4" s="128"/>
      <c r="Z4" s="128"/>
      <c r="AA4" s="128"/>
      <c r="AB4" s="186"/>
      <c r="AC4" s="121"/>
      <c r="AD4" s="161"/>
    </row>
    <row r="5" spans="2:30" ht="17.25">
      <c r="B5" s="20"/>
      <c r="C5" s="188" t="s">
        <v>48</v>
      </c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327"/>
      <c r="R5" s="21"/>
      <c r="S5" s="21"/>
      <c r="T5" s="21"/>
      <c r="U5" s="21"/>
      <c r="V5" s="21"/>
      <c r="W5" s="21"/>
      <c r="X5" s="21"/>
      <c r="Y5" s="129"/>
      <c r="Z5" s="129"/>
      <c r="AA5" s="129"/>
      <c r="AB5" s="21"/>
      <c r="AC5" s="22"/>
      <c r="AD5" s="162"/>
    </row>
    <row r="6" spans="2:30" ht="17.25">
      <c r="B6" s="20"/>
      <c r="C6" s="188"/>
      <c r="D6" s="24" t="s">
        <v>391</v>
      </c>
      <c r="E6" s="23" t="s">
        <v>43</v>
      </c>
      <c r="F6" s="23" t="s">
        <v>392</v>
      </c>
      <c r="G6" s="23" t="s">
        <v>393</v>
      </c>
      <c r="H6" s="23" t="s">
        <v>394</v>
      </c>
      <c r="I6" s="23" t="s">
        <v>395</v>
      </c>
      <c r="J6" s="23" t="s">
        <v>396</v>
      </c>
      <c r="K6" s="23" t="s">
        <v>397</v>
      </c>
      <c r="L6" s="23" t="s">
        <v>398</v>
      </c>
      <c r="M6" s="23" t="s">
        <v>399</v>
      </c>
      <c r="N6" s="23" t="s">
        <v>400</v>
      </c>
      <c r="O6" s="23" t="s">
        <v>401</v>
      </c>
      <c r="P6" s="324" t="s">
        <v>402</v>
      </c>
      <c r="Q6" s="323" t="s">
        <v>403</v>
      </c>
      <c r="R6" s="270" t="s">
        <v>45</v>
      </c>
      <c r="S6" s="23" t="s">
        <v>404</v>
      </c>
      <c r="T6" s="23" t="s">
        <v>405</v>
      </c>
      <c r="U6" s="23" t="s">
        <v>406</v>
      </c>
      <c r="V6" s="23" t="s">
        <v>407</v>
      </c>
      <c r="W6" s="23" t="s">
        <v>408</v>
      </c>
      <c r="X6" s="23" t="s">
        <v>409</v>
      </c>
      <c r="Y6" s="130" t="s">
        <v>410</v>
      </c>
      <c r="Z6" s="130" t="s">
        <v>411</v>
      </c>
      <c r="AA6" s="130" t="s">
        <v>412</v>
      </c>
      <c r="AB6" s="23" t="s">
        <v>413</v>
      </c>
      <c r="AC6" s="25" t="s">
        <v>106</v>
      </c>
      <c r="AD6" s="163" t="s">
        <v>40</v>
      </c>
    </row>
    <row r="7" spans="2:30" ht="17.25">
      <c r="B7" s="152"/>
      <c r="C7" s="188" t="s">
        <v>49</v>
      </c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327"/>
      <c r="R7" s="21"/>
      <c r="S7" s="21"/>
      <c r="T7" s="21"/>
      <c r="U7" s="21"/>
      <c r="V7" s="21"/>
      <c r="W7" s="21"/>
      <c r="X7" s="21"/>
      <c r="Y7" s="129"/>
      <c r="Z7" s="129"/>
      <c r="AA7" s="129"/>
      <c r="AB7" s="21"/>
      <c r="AC7" s="22"/>
      <c r="AD7" s="162"/>
    </row>
    <row r="8" spans="2:30" ht="18" thickBot="1">
      <c r="B8" s="26"/>
      <c r="C8" s="189"/>
      <c r="D8" s="27">
        <v>242012</v>
      </c>
      <c r="E8" s="28">
        <v>242021</v>
      </c>
      <c r="F8" s="28">
        <v>242039</v>
      </c>
      <c r="G8" s="28">
        <v>242047</v>
      </c>
      <c r="H8" s="28">
        <v>242055</v>
      </c>
      <c r="I8" s="28">
        <v>242071</v>
      </c>
      <c r="J8" s="28">
        <v>242080</v>
      </c>
      <c r="K8" s="28">
        <v>242098</v>
      </c>
      <c r="L8" s="28">
        <v>242101</v>
      </c>
      <c r="M8" s="28">
        <v>242110</v>
      </c>
      <c r="N8" s="28">
        <v>242128</v>
      </c>
      <c r="O8" s="28">
        <v>242136</v>
      </c>
      <c r="P8" s="29"/>
      <c r="Q8" s="328"/>
      <c r="R8" s="28"/>
      <c r="S8" s="28">
        <v>243035</v>
      </c>
      <c r="T8" s="28">
        <v>243248</v>
      </c>
      <c r="U8" s="28">
        <v>243418</v>
      </c>
      <c r="V8" s="28">
        <v>243434</v>
      </c>
      <c r="W8" s="28">
        <v>243442</v>
      </c>
      <c r="X8" s="28">
        <v>243817</v>
      </c>
      <c r="Y8" s="131">
        <v>243825</v>
      </c>
      <c r="Z8" s="131">
        <v>243841</v>
      </c>
      <c r="AA8" s="131">
        <v>244031</v>
      </c>
      <c r="AB8" s="28">
        <v>244040</v>
      </c>
      <c r="AC8" s="29">
        <v>244414</v>
      </c>
      <c r="AD8" s="164"/>
    </row>
    <row r="9" spans="2:30" ht="22.5" customHeight="1">
      <c r="B9" s="553" t="s">
        <v>271</v>
      </c>
      <c r="C9" s="190" t="s">
        <v>266</v>
      </c>
      <c r="D9" s="153">
        <v>447673</v>
      </c>
      <c r="E9" s="154">
        <v>489914</v>
      </c>
      <c r="F9" s="154">
        <v>116806</v>
      </c>
      <c r="G9" s="154">
        <v>152447</v>
      </c>
      <c r="H9" s="154">
        <v>142558</v>
      </c>
      <c r="I9" s="154">
        <v>255998</v>
      </c>
      <c r="J9" s="154">
        <v>105833</v>
      </c>
      <c r="K9" s="154">
        <v>39311</v>
      </c>
      <c r="L9" s="154">
        <v>58960</v>
      </c>
      <c r="M9" s="154">
        <v>70975</v>
      </c>
      <c r="N9" s="154">
        <v>33124</v>
      </c>
      <c r="O9" s="154">
        <v>63328</v>
      </c>
      <c r="P9" s="155">
        <v>70244</v>
      </c>
      <c r="Q9" s="329">
        <v>174283</v>
      </c>
      <c r="R9" s="154">
        <v>3356</v>
      </c>
      <c r="S9" s="154">
        <v>24218</v>
      </c>
      <c r="T9" s="154">
        <v>40360</v>
      </c>
      <c r="U9" s="154">
        <v>12664</v>
      </c>
      <c r="V9" s="154">
        <v>19524</v>
      </c>
      <c r="W9" s="154">
        <v>3719</v>
      </c>
      <c r="X9" s="154">
        <v>18494</v>
      </c>
      <c r="Y9" s="156">
        <v>19734</v>
      </c>
      <c r="Z9" s="156">
        <v>7739</v>
      </c>
      <c r="AA9" s="156">
        <v>50567</v>
      </c>
      <c r="AB9" s="154">
        <v>9579</v>
      </c>
      <c r="AC9" s="155">
        <v>25602</v>
      </c>
      <c r="AD9" s="165">
        <f aca="true" t="shared" si="0" ref="AD9:AD47">SUM(D9:AC9)</f>
        <v>2457010</v>
      </c>
    </row>
    <row r="10" spans="2:30" ht="22.5" customHeight="1">
      <c r="B10" s="554"/>
      <c r="C10" s="191" t="s">
        <v>267</v>
      </c>
      <c r="D10" s="157">
        <v>246407</v>
      </c>
      <c r="E10" s="158">
        <v>274924</v>
      </c>
      <c r="F10" s="158">
        <v>55664</v>
      </c>
      <c r="G10" s="158">
        <v>74634</v>
      </c>
      <c r="H10" s="158">
        <v>70339</v>
      </c>
      <c r="I10" s="158">
        <v>133748</v>
      </c>
      <c r="J10" s="158">
        <v>61175</v>
      </c>
      <c r="K10" s="158">
        <v>18679</v>
      </c>
      <c r="L10" s="158">
        <v>39372</v>
      </c>
      <c r="M10" s="158">
        <v>33287</v>
      </c>
      <c r="N10" s="158">
        <v>16418</v>
      </c>
      <c r="O10" s="158">
        <v>31772</v>
      </c>
      <c r="P10" s="159">
        <v>32976</v>
      </c>
      <c r="Q10" s="330">
        <v>89690</v>
      </c>
      <c r="R10" s="158">
        <v>1506</v>
      </c>
      <c r="S10" s="158">
        <v>11987</v>
      </c>
      <c r="T10" s="158">
        <v>19832</v>
      </c>
      <c r="U10" s="158">
        <v>5935</v>
      </c>
      <c r="V10" s="158">
        <v>10032</v>
      </c>
      <c r="W10" s="158">
        <v>3482</v>
      </c>
      <c r="X10" s="158">
        <v>8621</v>
      </c>
      <c r="Y10" s="160">
        <v>9279</v>
      </c>
      <c r="Z10" s="160">
        <v>5648</v>
      </c>
      <c r="AA10" s="160">
        <v>23052</v>
      </c>
      <c r="AB10" s="158">
        <v>5933</v>
      </c>
      <c r="AC10" s="159">
        <v>13249</v>
      </c>
      <c r="AD10" s="166">
        <f t="shared" si="0"/>
        <v>1297641</v>
      </c>
    </row>
    <row r="11" spans="2:30" ht="22.5" customHeight="1">
      <c r="B11" s="554"/>
      <c r="C11" s="191" t="s">
        <v>268</v>
      </c>
      <c r="D11" s="157">
        <v>0</v>
      </c>
      <c r="E11" s="158">
        <v>0</v>
      </c>
      <c r="F11" s="158">
        <v>5790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6407</v>
      </c>
      <c r="M11" s="158">
        <v>0</v>
      </c>
      <c r="N11" s="158">
        <v>4415</v>
      </c>
      <c r="O11" s="158">
        <v>0</v>
      </c>
      <c r="P11" s="159">
        <v>0</v>
      </c>
      <c r="Q11" s="330">
        <v>6791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106</v>
      </c>
      <c r="Y11" s="160">
        <v>1992</v>
      </c>
      <c r="Z11" s="160">
        <v>2043</v>
      </c>
      <c r="AA11" s="160">
        <v>3617</v>
      </c>
      <c r="AB11" s="158">
        <v>1788</v>
      </c>
      <c r="AC11" s="159">
        <v>37</v>
      </c>
      <c r="AD11" s="166">
        <f t="shared" si="0"/>
        <v>32986</v>
      </c>
    </row>
    <row r="12" spans="2:30" ht="22.5" customHeight="1">
      <c r="B12" s="554"/>
      <c r="C12" s="191" t="s">
        <v>269</v>
      </c>
      <c r="D12" s="157">
        <v>0</v>
      </c>
      <c r="E12" s="158">
        <v>240000</v>
      </c>
      <c r="F12" s="158">
        <v>30000</v>
      </c>
      <c r="G12" s="158">
        <v>40000</v>
      </c>
      <c r="H12" s="158">
        <v>16047</v>
      </c>
      <c r="I12" s="158">
        <v>32180</v>
      </c>
      <c r="J12" s="158">
        <v>29964</v>
      </c>
      <c r="K12" s="158">
        <v>1</v>
      </c>
      <c r="L12" s="158">
        <v>0</v>
      </c>
      <c r="M12" s="158">
        <v>28450</v>
      </c>
      <c r="N12" s="158">
        <v>5000</v>
      </c>
      <c r="O12" s="158">
        <v>0</v>
      </c>
      <c r="P12" s="159">
        <v>0</v>
      </c>
      <c r="Q12" s="330">
        <v>94868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60">
        <v>0</v>
      </c>
      <c r="Z12" s="160">
        <v>0</v>
      </c>
      <c r="AA12" s="160">
        <v>0</v>
      </c>
      <c r="AB12" s="158">
        <v>0</v>
      </c>
      <c r="AC12" s="159">
        <v>0</v>
      </c>
      <c r="AD12" s="166">
        <f t="shared" si="0"/>
        <v>516510</v>
      </c>
    </row>
    <row r="13" spans="2:30" ht="22.5" customHeight="1">
      <c r="B13" s="554"/>
      <c r="C13" s="191" t="s">
        <v>270</v>
      </c>
      <c r="D13" s="157">
        <v>118117</v>
      </c>
      <c r="E13" s="158">
        <v>126925</v>
      </c>
      <c r="F13" s="158">
        <v>31784</v>
      </c>
      <c r="G13" s="158">
        <v>44786</v>
      </c>
      <c r="H13" s="158">
        <v>37285</v>
      </c>
      <c r="I13" s="158">
        <v>64898</v>
      </c>
      <c r="J13" s="158">
        <v>24162</v>
      </c>
      <c r="K13" s="158">
        <v>10450</v>
      </c>
      <c r="L13" s="158">
        <v>13758</v>
      </c>
      <c r="M13" s="158">
        <v>19123</v>
      </c>
      <c r="N13" s="158">
        <v>8025</v>
      </c>
      <c r="O13" s="158">
        <v>16722</v>
      </c>
      <c r="P13" s="159">
        <v>30925</v>
      </c>
      <c r="Q13" s="330">
        <v>47058</v>
      </c>
      <c r="R13" s="158">
        <v>693</v>
      </c>
      <c r="S13" s="158">
        <v>10175</v>
      </c>
      <c r="T13" s="158">
        <v>17934</v>
      </c>
      <c r="U13" s="158">
        <v>4762</v>
      </c>
      <c r="V13" s="158">
        <v>7299</v>
      </c>
      <c r="W13" s="158">
        <v>978</v>
      </c>
      <c r="X13" s="158">
        <v>4192</v>
      </c>
      <c r="Y13" s="160">
        <v>5685</v>
      </c>
      <c r="Z13" s="160">
        <v>2623</v>
      </c>
      <c r="AA13" s="160">
        <v>11746</v>
      </c>
      <c r="AB13" s="158">
        <v>3456</v>
      </c>
      <c r="AC13" s="159">
        <v>10973</v>
      </c>
      <c r="AD13" s="166">
        <f t="shared" si="0"/>
        <v>674534</v>
      </c>
    </row>
    <row r="14" spans="2:30" ht="22.5" customHeight="1" thickBot="1">
      <c r="B14" s="555"/>
      <c r="C14" s="192" t="s">
        <v>387</v>
      </c>
      <c r="D14" s="168">
        <v>812197</v>
      </c>
      <c r="E14" s="169">
        <v>1131763</v>
      </c>
      <c r="F14" s="169">
        <v>240044</v>
      </c>
      <c r="G14" s="169">
        <v>311867</v>
      </c>
      <c r="H14" s="169">
        <v>266229</v>
      </c>
      <c r="I14" s="169">
        <v>486824</v>
      </c>
      <c r="J14" s="169">
        <v>221134</v>
      </c>
      <c r="K14" s="169">
        <v>68441</v>
      </c>
      <c r="L14" s="169">
        <v>118497</v>
      </c>
      <c r="M14" s="169">
        <v>151835</v>
      </c>
      <c r="N14" s="169">
        <v>66982</v>
      </c>
      <c r="O14" s="169">
        <v>111822</v>
      </c>
      <c r="P14" s="170">
        <v>134145</v>
      </c>
      <c r="Q14" s="331">
        <v>412690</v>
      </c>
      <c r="R14" s="169">
        <v>5555</v>
      </c>
      <c r="S14" s="169">
        <v>46380</v>
      </c>
      <c r="T14" s="169">
        <v>78126</v>
      </c>
      <c r="U14" s="169">
        <v>23361</v>
      </c>
      <c r="V14" s="169">
        <v>36855</v>
      </c>
      <c r="W14" s="169">
        <v>8179</v>
      </c>
      <c r="X14" s="169">
        <v>31413</v>
      </c>
      <c r="Y14" s="171">
        <v>36690</v>
      </c>
      <c r="Z14" s="171">
        <v>18053</v>
      </c>
      <c r="AA14" s="171">
        <v>88982</v>
      </c>
      <c r="AB14" s="169">
        <v>20756</v>
      </c>
      <c r="AC14" s="170">
        <v>49861</v>
      </c>
      <c r="AD14" s="172">
        <f t="shared" si="0"/>
        <v>4978681</v>
      </c>
    </row>
    <row r="15" spans="2:30" ht="22.5" customHeight="1">
      <c r="B15" s="556" t="s">
        <v>272</v>
      </c>
      <c r="C15" s="557"/>
      <c r="D15" s="31">
        <v>433011</v>
      </c>
      <c r="E15" s="32">
        <v>583465</v>
      </c>
      <c r="F15" s="32">
        <v>175257</v>
      </c>
      <c r="G15" s="32">
        <v>324566</v>
      </c>
      <c r="H15" s="32">
        <v>214833</v>
      </c>
      <c r="I15" s="32">
        <v>590810</v>
      </c>
      <c r="J15" s="32">
        <v>8663</v>
      </c>
      <c r="K15" s="32">
        <v>83872</v>
      </c>
      <c r="L15" s="32">
        <v>107108</v>
      </c>
      <c r="M15" s="32">
        <v>111524</v>
      </c>
      <c r="N15" s="32">
        <v>44761</v>
      </c>
      <c r="O15" s="32">
        <v>211844</v>
      </c>
      <c r="P15" s="33">
        <v>119156</v>
      </c>
      <c r="Q15" s="332">
        <v>364866</v>
      </c>
      <c r="R15" s="32">
        <v>6509</v>
      </c>
      <c r="S15" s="32">
        <v>16980</v>
      </c>
      <c r="T15" s="32">
        <v>70941</v>
      </c>
      <c r="U15" s="32">
        <v>30124</v>
      </c>
      <c r="V15" s="32">
        <v>3386</v>
      </c>
      <c r="W15" s="32">
        <v>31753</v>
      </c>
      <c r="X15" s="32">
        <v>92826</v>
      </c>
      <c r="Y15" s="132">
        <v>9811</v>
      </c>
      <c r="Z15" s="132">
        <v>25291</v>
      </c>
      <c r="AA15" s="132">
        <v>63504</v>
      </c>
      <c r="AB15" s="32">
        <v>57576</v>
      </c>
      <c r="AC15" s="33">
        <v>41731</v>
      </c>
      <c r="AD15" s="167">
        <f t="shared" si="0"/>
        <v>3824168</v>
      </c>
    </row>
    <row r="16" spans="2:30" ht="22.5" customHeight="1">
      <c r="B16" s="20"/>
      <c r="C16" s="183" t="s">
        <v>273</v>
      </c>
      <c r="D16" s="173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5">
        <v>0</v>
      </c>
      <c r="Q16" s="333">
        <v>0</v>
      </c>
      <c r="R16" s="174">
        <v>0</v>
      </c>
      <c r="S16" s="174">
        <v>0</v>
      </c>
      <c r="T16" s="174">
        <v>0</v>
      </c>
      <c r="U16" s="174">
        <v>0</v>
      </c>
      <c r="V16" s="174">
        <v>0</v>
      </c>
      <c r="W16" s="174">
        <v>0</v>
      </c>
      <c r="X16" s="174">
        <v>0</v>
      </c>
      <c r="Y16" s="176">
        <v>0</v>
      </c>
      <c r="Z16" s="176">
        <v>0</v>
      </c>
      <c r="AA16" s="176">
        <v>0</v>
      </c>
      <c r="AB16" s="174">
        <v>0</v>
      </c>
      <c r="AC16" s="175">
        <v>0</v>
      </c>
      <c r="AD16" s="177">
        <f t="shared" si="0"/>
        <v>0</v>
      </c>
    </row>
    <row r="17" spans="2:30" ht="22.5" customHeight="1">
      <c r="B17" s="20"/>
      <c r="C17" s="184" t="s">
        <v>274</v>
      </c>
      <c r="D17" s="178">
        <v>433011</v>
      </c>
      <c r="E17" s="179">
        <v>583465</v>
      </c>
      <c r="F17" s="179">
        <v>175257</v>
      </c>
      <c r="G17" s="179">
        <v>324566</v>
      </c>
      <c r="H17" s="179">
        <v>214833</v>
      </c>
      <c r="I17" s="179">
        <v>590810</v>
      </c>
      <c r="J17" s="179">
        <v>8663</v>
      </c>
      <c r="K17" s="179">
        <v>83872</v>
      </c>
      <c r="L17" s="179">
        <v>107108</v>
      </c>
      <c r="M17" s="179">
        <v>111524</v>
      </c>
      <c r="N17" s="179">
        <v>44761</v>
      </c>
      <c r="O17" s="179">
        <v>211844</v>
      </c>
      <c r="P17" s="180">
        <v>119156</v>
      </c>
      <c r="Q17" s="334">
        <v>364866</v>
      </c>
      <c r="R17" s="179">
        <v>6509</v>
      </c>
      <c r="S17" s="179">
        <v>16980</v>
      </c>
      <c r="T17" s="179">
        <v>70941</v>
      </c>
      <c r="U17" s="179">
        <v>30124</v>
      </c>
      <c r="V17" s="179">
        <v>3386</v>
      </c>
      <c r="W17" s="179">
        <v>31753</v>
      </c>
      <c r="X17" s="179">
        <v>92826</v>
      </c>
      <c r="Y17" s="181">
        <v>9811</v>
      </c>
      <c r="Z17" s="181">
        <v>25291</v>
      </c>
      <c r="AA17" s="181">
        <v>63504</v>
      </c>
      <c r="AB17" s="179">
        <v>57576</v>
      </c>
      <c r="AC17" s="180">
        <v>41731</v>
      </c>
      <c r="AD17" s="182">
        <f t="shared" si="0"/>
        <v>3824168</v>
      </c>
    </row>
    <row r="18" spans="2:30" ht="22.5" customHeight="1">
      <c r="B18" s="194"/>
      <c r="C18" s="195" t="s">
        <v>275</v>
      </c>
      <c r="D18" s="197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9">
        <v>0</v>
      </c>
      <c r="Q18" s="335">
        <v>0</v>
      </c>
      <c r="R18" s="198">
        <v>0</v>
      </c>
      <c r="S18" s="198">
        <v>0</v>
      </c>
      <c r="T18" s="198">
        <v>0</v>
      </c>
      <c r="U18" s="198">
        <v>0</v>
      </c>
      <c r="V18" s="198">
        <v>0</v>
      </c>
      <c r="W18" s="198">
        <v>0</v>
      </c>
      <c r="X18" s="198">
        <v>0</v>
      </c>
      <c r="Y18" s="200">
        <v>0</v>
      </c>
      <c r="Z18" s="200">
        <v>0</v>
      </c>
      <c r="AA18" s="200">
        <v>0</v>
      </c>
      <c r="AB18" s="198">
        <v>0</v>
      </c>
      <c r="AC18" s="199">
        <v>0</v>
      </c>
      <c r="AD18" s="201">
        <f t="shared" si="0"/>
        <v>0</v>
      </c>
    </row>
    <row r="19" spans="2:30" ht="22.5" customHeight="1">
      <c r="B19" s="544" t="s">
        <v>276</v>
      </c>
      <c r="C19" s="545"/>
      <c r="D19" s="202">
        <v>1477510</v>
      </c>
      <c r="E19" s="203">
        <v>1515042</v>
      </c>
      <c r="F19" s="203">
        <v>585658</v>
      </c>
      <c r="G19" s="203">
        <v>903602</v>
      </c>
      <c r="H19" s="203">
        <v>624195</v>
      </c>
      <c r="I19" s="203">
        <v>1283959</v>
      </c>
      <c r="J19" s="203">
        <v>748187</v>
      </c>
      <c r="K19" s="203">
        <v>211850</v>
      </c>
      <c r="L19" s="203">
        <v>336832</v>
      </c>
      <c r="M19" s="203">
        <v>229324</v>
      </c>
      <c r="N19" s="203">
        <v>104774</v>
      </c>
      <c r="O19" s="203">
        <v>374730</v>
      </c>
      <c r="P19" s="204">
        <v>362844</v>
      </c>
      <c r="Q19" s="336">
        <v>684276</v>
      </c>
      <c r="R19" s="203">
        <v>31238</v>
      </c>
      <c r="S19" s="203">
        <v>89018</v>
      </c>
      <c r="T19" s="203">
        <v>249578</v>
      </c>
      <c r="U19" s="203">
        <v>80957</v>
      </c>
      <c r="V19" s="203">
        <v>54296</v>
      </c>
      <c r="W19" s="203">
        <v>98314</v>
      </c>
      <c r="X19" s="203">
        <v>106739</v>
      </c>
      <c r="Y19" s="205">
        <v>88274</v>
      </c>
      <c r="Z19" s="205">
        <v>73436</v>
      </c>
      <c r="AA19" s="205">
        <v>130341</v>
      </c>
      <c r="AB19" s="203">
        <v>143580</v>
      </c>
      <c r="AC19" s="204">
        <v>113779</v>
      </c>
      <c r="AD19" s="206">
        <f t="shared" si="0"/>
        <v>10702333</v>
      </c>
    </row>
    <row r="20" spans="2:30" ht="22.5" customHeight="1">
      <c r="B20" s="544" t="s">
        <v>277</v>
      </c>
      <c r="C20" s="545"/>
      <c r="D20" s="202">
        <v>149916</v>
      </c>
      <c r="E20" s="203">
        <v>184427</v>
      </c>
      <c r="F20" s="203">
        <v>80498</v>
      </c>
      <c r="G20" s="203">
        <v>60229</v>
      </c>
      <c r="H20" s="203">
        <v>160975</v>
      </c>
      <c r="I20" s="203">
        <v>176113</v>
      </c>
      <c r="J20" s="203">
        <v>134147</v>
      </c>
      <c r="K20" s="203">
        <v>37436</v>
      </c>
      <c r="L20" s="203">
        <v>71866</v>
      </c>
      <c r="M20" s="203">
        <v>35667</v>
      </c>
      <c r="N20" s="203">
        <v>31586</v>
      </c>
      <c r="O20" s="203">
        <v>63506</v>
      </c>
      <c r="P20" s="204">
        <v>7734</v>
      </c>
      <c r="Q20" s="336">
        <v>117849</v>
      </c>
      <c r="R20" s="203">
        <v>0</v>
      </c>
      <c r="S20" s="203">
        <v>34731</v>
      </c>
      <c r="T20" s="203">
        <v>64533</v>
      </c>
      <c r="U20" s="203">
        <v>10019</v>
      </c>
      <c r="V20" s="203">
        <v>843</v>
      </c>
      <c r="W20" s="203">
        <v>14919</v>
      </c>
      <c r="X20" s="203">
        <v>12803</v>
      </c>
      <c r="Y20" s="205">
        <v>17747</v>
      </c>
      <c r="Z20" s="205">
        <v>20119</v>
      </c>
      <c r="AA20" s="205">
        <v>32137</v>
      </c>
      <c r="AB20" s="203">
        <v>15784</v>
      </c>
      <c r="AC20" s="204">
        <v>20580</v>
      </c>
      <c r="AD20" s="206">
        <f t="shared" si="0"/>
        <v>1556164</v>
      </c>
    </row>
    <row r="21" spans="2:30" ht="22.5" customHeight="1">
      <c r="B21" s="544" t="s">
        <v>278</v>
      </c>
      <c r="C21" s="545"/>
      <c r="D21" s="202">
        <v>11310</v>
      </c>
      <c r="E21" s="203">
        <v>19697</v>
      </c>
      <c r="F21" s="203">
        <v>713</v>
      </c>
      <c r="G21" s="203">
        <v>3344</v>
      </c>
      <c r="H21" s="203">
        <v>5976</v>
      </c>
      <c r="I21" s="203">
        <v>10231</v>
      </c>
      <c r="J21" s="203">
        <v>3374</v>
      </c>
      <c r="K21" s="203">
        <v>639</v>
      </c>
      <c r="L21" s="203">
        <v>896</v>
      </c>
      <c r="M21" s="203">
        <v>902</v>
      </c>
      <c r="N21" s="203">
        <v>175</v>
      </c>
      <c r="O21" s="203">
        <v>1289</v>
      </c>
      <c r="P21" s="204">
        <v>868</v>
      </c>
      <c r="Q21" s="336">
        <v>1293</v>
      </c>
      <c r="R21" s="203">
        <v>1317</v>
      </c>
      <c r="S21" s="203">
        <v>82</v>
      </c>
      <c r="T21" s="203">
        <v>131</v>
      </c>
      <c r="U21" s="203">
        <v>264</v>
      </c>
      <c r="V21" s="203">
        <v>14</v>
      </c>
      <c r="W21" s="203">
        <v>83</v>
      </c>
      <c r="X21" s="203">
        <v>114</v>
      </c>
      <c r="Y21" s="205">
        <v>214</v>
      </c>
      <c r="Z21" s="205">
        <v>0</v>
      </c>
      <c r="AA21" s="205">
        <v>22</v>
      </c>
      <c r="AB21" s="203">
        <v>200</v>
      </c>
      <c r="AC21" s="204">
        <v>26</v>
      </c>
      <c r="AD21" s="206">
        <f t="shared" si="0"/>
        <v>63174</v>
      </c>
    </row>
    <row r="22" spans="2:30" ht="22.5" customHeight="1">
      <c r="B22" s="544" t="s">
        <v>279</v>
      </c>
      <c r="C22" s="545"/>
      <c r="D22" s="202">
        <v>40344</v>
      </c>
      <c r="E22" s="203">
        <v>22192</v>
      </c>
      <c r="F22" s="203">
        <v>6127</v>
      </c>
      <c r="G22" s="203">
        <v>14831</v>
      </c>
      <c r="H22" s="203">
        <v>6470</v>
      </c>
      <c r="I22" s="203">
        <v>14036</v>
      </c>
      <c r="J22" s="203">
        <v>9264</v>
      </c>
      <c r="K22" s="203">
        <v>4685</v>
      </c>
      <c r="L22" s="203">
        <v>2905</v>
      </c>
      <c r="M22" s="203">
        <v>1365</v>
      </c>
      <c r="N22" s="203">
        <v>5227</v>
      </c>
      <c r="O22" s="203">
        <v>8191</v>
      </c>
      <c r="P22" s="204">
        <v>6276</v>
      </c>
      <c r="Q22" s="336">
        <v>9618</v>
      </c>
      <c r="R22" s="203">
        <v>390</v>
      </c>
      <c r="S22" s="203">
        <v>1729</v>
      </c>
      <c r="T22" s="203">
        <v>2724</v>
      </c>
      <c r="U22" s="203">
        <v>484</v>
      </c>
      <c r="V22" s="203">
        <v>911</v>
      </c>
      <c r="W22" s="203">
        <v>2859</v>
      </c>
      <c r="X22" s="203">
        <v>1452</v>
      </c>
      <c r="Y22" s="205">
        <v>1017</v>
      </c>
      <c r="Z22" s="205">
        <v>1987</v>
      </c>
      <c r="AA22" s="205">
        <v>3274</v>
      </c>
      <c r="AB22" s="203">
        <v>2039</v>
      </c>
      <c r="AC22" s="204">
        <v>1521</v>
      </c>
      <c r="AD22" s="206">
        <f t="shared" si="0"/>
        <v>171918</v>
      </c>
    </row>
    <row r="23" spans="2:30" ht="22.5" customHeight="1">
      <c r="B23" s="544" t="s">
        <v>280</v>
      </c>
      <c r="C23" s="545"/>
      <c r="D23" s="202">
        <v>103466</v>
      </c>
      <c r="E23" s="203">
        <v>116771</v>
      </c>
      <c r="F23" s="203">
        <v>68638</v>
      </c>
      <c r="G23" s="203">
        <v>43871</v>
      </c>
      <c r="H23" s="203">
        <v>154779</v>
      </c>
      <c r="I23" s="203">
        <v>75502</v>
      </c>
      <c r="J23" s="203">
        <v>72128</v>
      </c>
      <c r="K23" s="203">
        <v>20946</v>
      </c>
      <c r="L23" s="203">
        <v>47573</v>
      </c>
      <c r="M23" s="203">
        <v>172204</v>
      </c>
      <c r="N23" s="203">
        <v>7555</v>
      </c>
      <c r="O23" s="203">
        <v>38339</v>
      </c>
      <c r="P23" s="204">
        <v>50532</v>
      </c>
      <c r="Q23" s="336">
        <v>77933</v>
      </c>
      <c r="R23" s="203">
        <v>2848</v>
      </c>
      <c r="S23" s="203">
        <v>8472</v>
      </c>
      <c r="T23" s="203">
        <v>66653</v>
      </c>
      <c r="U23" s="203">
        <v>10803</v>
      </c>
      <c r="V23" s="203">
        <v>9909</v>
      </c>
      <c r="W23" s="203">
        <v>7120</v>
      </c>
      <c r="X23" s="203">
        <v>4745</v>
      </c>
      <c r="Y23" s="205">
        <v>12521</v>
      </c>
      <c r="Z23" s="205">
        <v>9041</v>
      </c>
      <c r="AA23" s="205">
        <v>12165</v>
      </c>
      <c r="AB23" s="203">
        <v>4323</v>
      </c>
      <c r="AC23" s="204">
        <v>43179</v>
      </c>
      <c r="AD23" s="206">
        <f t="shared" si="0"/>
        <v>1242016</v>
      </c>
    </row>
    <row r="24" spans="2:30" ht="22.5" customHeight="1">
      <c r="B24" s="544" t="s">
        <v>282</v>
      </c>
      <c r="C24" s="545"/>
      <c r="D24" s="202">
        <v>10904</v>
      </c>
      <c r="E24" s="203">
        <v>35792</v>
      </c>
      <c r="F24" s="203">
        <v>11947</v>
      </c>
      <c r="G24" s="203">
        <v>13924</v>
      </c>
      <c r="H24" s="203">
        <v>1258</v>
      </c>
      <c r="I24" s="203">
        <v>4506</v>
      </c>
      <c r="J24" s="203">
        <v>5755</v>
      </c>
      <c r="K24" s="203">
        <v>5429</v>
      </c>
      <c r="L24" s="203">
        <v>4186</v>
      </c>
      <c r="M24" s="203">
        <v>93</v>
      </c>
      <c r="N24" s="203">
        <v>6393</v>
      </c>
      <c r="O24" s="203">
        <v>1209</v>
      </c>
      <c r="P24" s="204">
        <v>3882</v>
      </c>
      <c r="Q24" s="336">
        <v>9210</v>
      </c>
      <c r="R24" s="203">
        <v>0</v>
      </c>
      <c r="S24" s="203">
        <v>640</v>
      </c>
      <c r="T24" s="203">
        <v>366</v>
      </c>
      <c r="U24" s="203">
        <v>0</v>
      </c>
      <c r="V24" s="203">
        <v>14</v>
      </c>
      <c r="W24" s="203">
        <v>205</v>
      </c>
      <c r="X24" s="203">
        <v>116</v>
      </c>
      <c r="Y24" s="205">
        <v>0</v>
      </c>
      <c r="Z24" s="205">
        <v>2346</v>
      </c>
      <c r="AA24" s="205">
        <v>4798</v>
      </c>
      <c r="AB24" s="203">
        <v>1159</v>
      </c>
      <c r="AC24" s="204">
        <v>885</v>
      </c>
      <c r="AD24" s="206">
        <f t="shared" si="0"/>
        <v>125017</v>
      </c>
    </row>
    <row r="25" spans="2:30" ht="22.5" customHeight="1">
      <c r="B25" s="544" t="s">
        <v>281</v>
      </c>
      <c r="C25" s="545"/>
      <c r="D25" s="202">
        <v>24423</v>
      </c>
      <c r="E25" s="203">
        <v>11981</v>
      </c>
      <c r="F25" s="203">
        <v>2286</v>
      </c>
      <c r="G25" s="203">
        <v>2325</v>
      </c>
      <c r="H25" s="203">
        <v>4610</v>
      </c>
      <c r="I25" s="203">
        <v>7442</v>
      </c>
      <c r="J25" s="203">
        <v>27734</v>
      </c>
      <c r="K25" s="203">
        <v>1673</v>
      </c>
      <c r="L25" s="203">
        <v>2747</v>
      </c>
      <c r="M25" s="203">
        <v>919</v>
      </c>
      <c r="N25" s="203">
        <v>4734</v>
      </c>
      <c r="O25" s="203">
        <v>2785</v>
      </c>
      <c r="P25" s="204">
        <v>114</v>
      </c>
      <c r="Q25" s="336">
        <v>26082</v>
      </c>
      <c r="R25" s="203">
        <v>0</v>
      </c>
      <c r="S25" s="203">
        <v>641</v>
      </c>
      <c r="T25" s="203">
        <v>3919</v>
      </c>
      <c r="U25" s="203">
        <v>390</v>
      </c>
      <c r="V25" s="203">
        <v>70</v>
      </c>
      <c r="W25" s="203">
        <v>688</v>
      </c>
      <c r="X25" s="203">
        <v>1296</v>
      </c>
      <c r="Y25" s="205">
        <v>525</v>
      </c>
      <c r="Z25" s="205">
        <v>1199</v>
      </c>
      <c r="AA25" s="205">
        <v>1413</v>
      </c>
      <c r="AB25" s="203">
        <v>981</v>
      </c>
      <c r="AC25" s="204">
        <v>1924</v>
      </c>
      <c r="AD25" s="206">
        <f t="shared" si="0"/>
        <v>132901</v>
      </c>
    </row>
    <row r="26" spans="2:30" ht="22.5" customHeight="1">
      <c r="B26" s="544" t="s">
        <v>283</v>
      </c>
      <c r="C26" s="545"/>
      <c r="D26" s="202">
        <v>1881</v>
      </c>
      <c r="E26" s="203">
        <v>6037</v>
      </c>
      <c r="F26" s="203">
        <v>6803</v>
      </c>
      <c r="G26" s="203">
        <v>32214</v>
      </c>
      <c r="H26" s="203">
        <v>0</v>
      </c>
      <c r="I26" s="203">
        <v>254</v>
      </c>
      <c r="J26" s="203">
        <v>10416</v>
      </c>
      <c r="K26" s="203">
        <v>3038</v>
      </c>
      <c r="L26" s="203">
        <v>3125</v>
      </c>
      <c r="M26" s="203">
        <v>0</v>
      </c>
      <c r="N26" s="203">
        <v>801</v>
      </c>
      <c r="O26" s="203">
        <v>940</v>
      </c>
      <c r="P26" s="204">
        <v>3414</v>
      </c>
      <c r="Q26" s="336">
        <v>10441</v>
      </c>
      <c r="R26" s="203">
        <v>0</v>
      </c>
      <c r="S26" s="203">
        <v>0</v>
      </c>
      <c r="T26" s="203">
        <v>3555</v>
      </c>
      <c r="U26" s="203">
        <v>0</v>
      </c>
      <c r="V26" s="203">
        <v>0</v>
      </c>
      <c r="W26" s="203">
        <v>0</v>
      </c>
      <c r="X26" s="203">
        <v>0</v>
      </c>
      <c r="Y26" s="205">
        <v>0</v>
      </c>
      <c r="Z26" s="205">
        <v>94</v>
      </c>
      <c r="AA26" s="205">
        <v>0</v>
      </c>
      <c r="AB26" s="203">
        <v>678</v>
      </c>
      <c r="AC26" s="204">
        <v>0</v>
      </c>
      <c r="AD26" s="206">
        <f t="shared" si="0"/>
        <v>83691</v>
      </c>
    </row>
    <row r="27" spans="2:30" ht="22.5" customHeight="1">
      <c r="B27" s="544" t="s">
        <v>284</v>
      </c>
      <c r="C27" s="545"/>
      <c r="D27" s="202">
        <v>583857</v>
      </c>
      <c r="E27" s="203">
        <v>430913</v>
      </c>
      <c r="F27" s="203">
        <v>199283</v>
      </c>
      <c r="G27" s="203">
        <v>226211</v>
      </c>
      <c r="H27" s="203">
        <v>133625</v>
      </c>
      <c r="I27" s="203">
        <v>209807</v>
      </c>
      <c r="J27" s="203">
        <v>129490</v>
      </c>
      <c r="K27" s="203">
        <v>39455</v>
      </c>
      <c r="L27" s="203">
        <v>43140</v>
      </c>
      <c r="M27" s="203">
        <v>63386</v>
      </c>
      <c r="N27" s="203">
        <v>23393</v>
      </c>
      <c r="O27" s="203">
        <v>47646</v>
      </c>
      <c r="P27" s="204">
        <v>79710</v>
      </c>
      <c r="Q27" s="336">
        <v>132422</v>
      </c>
      <c r="R27" s="203">
        <v>3217</v>
      </c>
      <c r="S27" s="203">
        <v>13618</v>
      </c>
      <c r="T27" s="203">
        <v>18974</v>
      </c>
      <c r="U27" s="203">
        <v>13394</v>
      </c>
      <c r="V27" s="203">
        <v>24018</v>
      </c>
      <c r="W27" s="203">
        <v>29947</v>
      </c>
      <c r="X27" s="203">
        <v>13705</v>
      </c>
      <c r="Y27" s="205">
        <v>23370</v>
      </c>
      <c r="Z27" s="205">
        <v>8471</v>
      </c>
      <c r="AA27" s="205">
        <v>18551</v>
      </c>
      <c r="AB27" s="203">
        <v>16592</v>
      </c>
      <c r="AC27" s="204">
        <v>14944</v>
      </c>
      <c r="AD27" s="206">
        <f t="shared" si="0"/>
        <v>2541139</v>
      </c>
    </row>
    <row r="28" spans="2:30" ht="22.5" customHeight="1">
      <c r="B28" s="551" t="s">
        <v>285</v>
      </c>
      <c r="C28" s="552"/>
      <c r="D28" s="173">
        <v>2446486</v>
      </c>
      <c r="E28" s="174">
        <v>2804566</v>
      </c>
      <c r="F28" s="174">
        <v>817648</v>
      </c>
      <c r="G28" s="174">
        <v>1663396</v>
      </c>
      <c r="H28" s="174">
        <v>359905</v>
      </c>
      <c r="I28" s="174">
        <v>520755</v>
      </c>
      <c r="J28" s="174">
        <v>0</v>
      </c>
      <c r="K28" s="174">
        <v>0</v>
      </c>
      <c r="L28" s="174">
        <v>0</v>
      </c>
      <c r="M28" s="174">
        <v>438417</v>
      </c>
      <c r="N28" s="174">
        <v>0</v>
      </c>
      <c r="O28" s="174">
        <v>0</v>
      </c>
      <c r="P28" s="175">
        <v>949260</v>
      </c>
      <c r="Q28" s="333">
        <v>0</v>
      </c>
      <c r="R28" s="174">
        <v>95008</v>
      </c>
      <c r="S28" s="174">
        <v>0</v>
      </c>
      <c r="T28" s="174">
        <v>143343</v>
      </c>
      <c r="U28" s="174">
        <v>40685</v>
      </c>
      <c r="V28" s="174">
        <v>136404</v>
      </c>
      <c r="W28" s="174">
        <v>132614</v>
      </c>
      <c r="X28" s="174">
        <v>76935</v>
      </c>
      <c r="Y28" s="176">
        <v>10960</v>
      </c>
      <c r="Z28" s="176">
        <v>0</v>
      </c>
      <c r="AA28" s="176">
        <v>0</v>
      </c>
      <c r="AB28" s="174">
        <v>0</v>
      </c>
      <c r="AC28" s="175">
        <v>0</v>
      </c>
      <c r="AD28" s="177">
        <f t="shared" si="0"/>
        <v>10636382</v>
      </c>
    </row>
    <row r="29" spans="2:30" ht="22.5" customHeight="1">
      <c r="B29" s="194"/>
      <c r="C29" s="196" t="s">
        <v>299</v>
      </c>
      <c r="D29" s="197">
        <v>1464188</v>
      </c>
      <c r="E29" s="198">
        <v>1682740</v>
      </c>
      <c r="F29" s="198">
        <v>382930</v>
      </c>
      <c r="G29" s="198">
        <v>998038</v>
      </c>
      <c r="H29" s="198">
        <v>215943</v>
      </c>
      <c r="I29" s="198">
        <v>312453</v>
      </c>
      <c r="J29" s="198">
        <v>0</v>
      </c>
      <c r="K29" s="198">
        <v>0</v>
      </c>
      <c r="L29" s="198">
        <v>0</v>
      </c>
      <c r="M29" s="198">
        <v>263050</v>
      </c>
      <c r="N29" s="198">
        <v>0</v>
      </c>
      <c r="O29" s="198">
        <v>0</v>
      </c>
      <c r="P29" s="199">
        <v>569556</v>
      </c>
      <c r="Q29" s="335">
        <v>0</v>
      </c>
      <c r="R29" s="198">
        <v>57005</v>
      </c>
      <c r="S29" s="198">
        <v>0</v>
      </c>
      <c r="T29" s="198">
        <v>28239</v>
      </c>
      <c r="U29" s="198">
        <v>24411</v>
      </c>
      <c r="V29" s="198">
        <v>96012</v>
      </c>
      <c r="W29" s="198">
        <v>77884</v>
      </c>
      <c r="X29" s="198">
        <v>46161</v>
      </c>
      <c r="Y29" s="200">
        <v>6576</v>
      </c>
      <c r="Z29" s="200">
        <v>0</v>
      </c>
      <c r="AA29" s="200">
        <v>0</v>
      </c>
      <c r="AB29" s="198">
        <v>0</v>
      </c>
      <c r="AC29" s="199">
        <v>0</v>
      </c>
      <c r="AD29" s="201">
        <f t="shared" si="0"/>
        <v>6225186</v>
      </c>
    </row>
    <row r="30" spans="2:30" ht="22.5" customHeight="1">
      <c r="B30" s="544" t="s">
        <v>286</v>
      </c>
      <c r="C30" s="548"/>
      <c r="D30" s="202">
        <v>226732</v>
      </c>
      <c r="E30" s="203">
        <v>535999</v>
      </c>
      <c r="F30" s="203">
        <v>137275</v>
      </c>
      <c r="G30" s="203">
        <v>302176</v>
      </c>
      <c r="H30" s="203">
        <v>75922</v>
      </c>
      <c r="I30" s="203">
        <v>134071</v>
      </c>
      <c r="J30" s="203">
        <v>143787</v>
      </c>
      <c r="K30" s="203">
        <v>31349</v>
      </c>
      <c r="L30" s="203">
        <v>40462</v>
      </c>
      <c r="M30" s="203">
        <v>59503</v>
      </c>
      <c r="N30" s="203">
        <v>18487</v>
      </c>
      <c r="O30" s="203">
        <v>65460</v>
      </c>
      <c r="P30" s="204">
        <v>32229</v>
      </c>
      <c r="Q30" s="336">
        <v>26276</v>
      </c>
      <c r="R30" s="203">
        <v>3675</v>
      </c>
      <c r="S30" s="203">
        <v>10681</v>
      </c>
      <c r="T30" s="203">
        <v>24165</v>
      </c>
      <c r="U30" s="203">
        <v>4896</v>
      </c>
      <c r="V30" s="203">
        <v>13071</v>
      </c>
      <c r="W30" s="203">
        <v>5315</v>
      </c>
      <c r="X30" s="203">
        <v>9056</v>
      </c>
      <c r="Y30" s="205">
        <v>14083</v>
      </c>
      <c r="Z30" s="205">
        <v>10038</v>
      </c>
      <c r="AA30" s="205">
        <v>21721</v>
      </c>
      <c r="AB30" s="203">
        <v>16934</v>
      </c>
      <c r="AC30" s="204">
        <v>6379</v>
      </c>
      <c r="AD30" s="206">
        <f t="shared" si="0"/>
        <v>1969742</v>
      </c>
    </row>
    <row r="31" spans="2:30" ht="22.5" customHeight="1">
      <c r="B31" s="544" t="s">
        <v>287</v>
      </c>
      <c r="C31" s="548"/>
      <c r="D31" s="202">
        <v>6322037</v>
      </c>
      <c r="E31" s="203">
        <v>7398645</v>
      </c>
      <c r="F31" s="203">
        <v>2332177</v>
      </c>
      <c r="G31" s="203">
        <v>3902556</v>
      </c>
      <c r="H31" s="203">
        <v>2008777</v>
      </c>
      <c r="I31" s="203">
        <v>3514310</v>
      </c>
      <c r="J31" s="203">
        <v>1514079</v>
      </c>
      <c r="K31" s="203">
        <v>508813</v>
      </c>
      <c r="L31" s="203">
        <v>779337</v>
      </c>
      <c r="M31" s="203">
        <v>1265139</v>
      </c>
      <c r="N31" s="203">
        <v>314868</v>
      </c>
      <c r="O31" s="203">
        <v>927761</v>
      </c>
      <c r="P31" s="204">
        <v>1750164</v>
      </c>
      <c r="Q31" s="336">
        <v>1872956</v>
      </c>
      <c r="R31" s="203">
        <v>149757</v>
      </c>
      <c r="S31" s="203">
        <v>222972</v>
      </c>
      <c r="T31" s="203">
        <v>727008</v>
      </c>
      <c r="U31" s="203">
        <v>215377</v>
      </c>
      <c r="V31" s="203">
        <v>279791</v>
      </c>
      <c r="W31" s="203">
        <v>331996</v>
      </c>
      <c r="X31" s="203">
        <v>351200</v>
      </c>
      <c r="Y31" s="205">
        <v>215212</v>
      </c>
      <c r="Z31" s="205">
        <v>170075</v>
      </c>
      <c r="AA31" s="205">
        <v>376908</v>
      </c>
      <c r="AB31" s="203">
        <v>280602</v>
      </c>
      <c r="AC31" s="204">
        <v>294809</v>
      </c>
      <c r="AD31" s="206">
        <f t="shared" si="0"/>
        <v>38027326</v>
      </c>
    </row>
    <row r="32" spans="2:30" ht="22.5" customHeight="1">
      <c r="B32" s="544" t="s">
        <v>288</v>
      </c>
      <c r="C32" s="548"/>
      <c r="D32" s="202">
        <v>0</v>
      </c>
      <c r="E32" s="203">
        <v>990</v>
      </c>
      <c r="F32" s="203">
        <v>0</v>
      </c>
      <c r="G32" s="203">
        <v>105</v>
      </c>
      <c r="H32" s="203">
        <v>0</v>
      </c>
      <c r="I32" s="203">
        <v>72</v>
      </c>
      <c r="J32" s="203">
        <v>0</v>
      </c>
      <c r="K32" s="203">
        <v>73</v>
      </c>
      <c r="L32" s="203">
        <v>0</v>
      </c>
      <c r="M32" s="203">
        <v>10</v>
      </c>
      <c r="N32" s="203">
        <v>36</v>
      </c>
      <c r="O32" s="203">
        <v>0</v>
      </c>
      <c r="P32" s="204">
        <v>0</v>
      </c>
      <c r="Q32" s="336">
        <v>0</v>
      </c>
      <c r="R32" s="203">
        <v>0</v>
      </c>
      <c r="S32" s="203">
        <v>0</v>
      </c>
      <c r="T32" s="203">
        <v>0</v>
      </c>
      <c r="U32" s="203">
        <v>0</v>
      </c>
      <c r="V32" s="203">
        <v>0</v>
      </c>
      <c r="W32" s="203">
        <v>0</v>
      </c>
      <c r="X32" s="203">
        <v>0</v>
      </c>
      <c r="Y32" s="205">
        <v>0</v>
      </c>
      <c r="Z32" s="205">
        <v>0</v>
      </c>
      <c r="AA32" s="205">
        <v>0</v>
      </c>
      <c r="AB32" s="203">
        <v>0</v>
      </c>
      <c r="AC32" s="204">
        <v>12</v>
      </c>
      <c r="AD32" s="206">
        <f t="shared" si="0"/>
        <v>1298</v>
      </c>
    </row>
    <row r="33" spans="2:30" ht="22.5" customHeight="1">
      <c r="B33" s="544" t="s">
        <v>289</v>
      </c>
      <c r="C33" s="548"/>
      <c r="D33" s="202">
        <v>372997</v>
      </c>
      <c r="E33" s="203">
        <v>9385</v>
      </c>
      <c r="F33" s="203">
        <v>10419</v>
      </c>
      <c r="G33" s="203">
        <v>454916</v>
      </c>
      <c r="H33" s="203">
        <v>17623</v>
      </c>
      <c r="I33" s="203">
        <v>66275</v>
      </c>
      <c r="J33" s="203">
        <v>2147</v>
      </c>
      <c r="K33" s="203">
        <v>0</v>
      </c>
      <c r="L33" s="203">
        <v>0</v>
      </c>
      <c r="M33" s="203">
        <v>0</v>
      </c>
      <c r="N33" s="203">
        <v>16</v>
      </c>
      <c r="O33" s="203">
        <v>23474</v>
      </c>
      <c r="P33" s="204">
        <v>0</v>
      </c>
      <c r="Q33" s="336">
        <v>11240</v>
      </c>
      <c r="R33" s="203">
        <v>0</v>
      </c>
      <c r="S33" s="203">
        <v>178</v>
      </c>
      <c r="T33" s="203">
        <v>56346</v>
      </c>
      <c r="U33" s="203">
        <v>4948</v>
      </c>
      <c r="V33" s="203">
        <v>5105</v>
      </c>
      <c r="W33" s="203">
        <v>161229</v>
      </c>
      <c r="X33" s="203">
        <v>1642</v>
      </c>
      <c r="Y33" s="205">
        <v>0</v>
      </c>
      <c r="Z33" s="205">
        <v>1002</v>
      </c>
      <c r="AA33" s="205">
        <v>0</v>
      </c>
      <c r="AB33" s="203">
        <v>709</v>
      </c>
      <c r="AC33" s="204">
        <v>0</v>
      </c>
      <c r="AD33" s="206">
        <f t="shared" si="0"/>
        <v>1199651</v>
      </c>
    </row>
    <row r="34" spans="2:30" ht="22.5" customHeight="1">
      <c r="B34" s="544" t="s">
        <v>290</v>
      </c>
      <c r="C34" s="548"/>
      <c r="D34" s="202">
        <v>0</v>
      </c>
      <c r="E34" s="203">
        <v>0</v>
      </c>
      <c r="F34" s="203">
        <v>0</v>
      </c>
      <c r="G34" s="203">
        <v>0</v>
      </c>
      <c r="H34" s="203">
        <v>0</v>
      </c>
      <c r="I34" s="203">
        <v>0</v>
      </c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03">
        <v>0</v>
      </c>
      <c r="P34" s="204">
        <v>0</v>
      </c>
      <c r="Q34" s="336">
        <v>0</v>
      </c>
      <c r="R34" s="203">
        <v>0</v>
      </c>
      <c r="S34" s="203">
        <v>0</v>
      </c>
      <c r="T34" s="203">
        <v>0</v>
      </c>
      <c r="U34" s="203">
        <v>0</v>
      </c>
      <c r="V34" s="203">
        <v>0</v>
      </c>
      <c r="W34" s="203">
        <v>0</v>
      </c>
      <c r="X34" s="203">
        <v>0</v>
      </c>
      <c r="Y34" s="205">
        <v>0</v>
      </c>
      <c r="Z34" s="205">
        <v>0</v>
      </c>
      <c r="AA34" s="205">
        <v>0</v>
      </c>
      <c r="AB34" s="203">
        <v>0</v>
      </c>
      <c r="AC34" s="204">
        <v>0</v>
      </c>
      <c r="AD34" s="206">
        <f t="shared" si="0"/>
        <v>0</v>
      </c>
    </row>
    <row r="35" spans="2:30" ht="22.5" customHeight="1">
      <c r="B35" s="544" t="s">
        <v>291</v>
      </c>
      <c r="C35" s="548"/>
      <c r="D35" s="202">
        <v>102</v>
      </c>
      <c r="E35" s="203">
        <v>0</v>
      </c>
      <c r="F35" s="203">
        <v>0</v>
      </c>
      <c r="G35" s="203">
        <v>0</v>
      </c>
      <c r="H35" s="203">
        <v>146</v>
      </c>
      <c r="I35" s="203">
        <v>0</v>
      </c>
      <c r="J35" s="203">
        <v>15</v>
      </c>
      <c r="K35" s="203">
        <v>444</v>
      </c>
      <c r="L35" s="203">
        <v>0</v>
      </c>
      <c r="M35" s="203">
        <v>0</v>
      </c>
      <c r="N35" s="203">
        <v>149</v>
      </c>
      <c r="O35" s="203">
        <v>2820</v>
      </c>
      <c r="P35" s="204">
        <v>1120</v>
      </c>
      <c r="Q35" s="336">
        <v>1815</v>
      </c>
      <c r="R35" s="203">
        <v>0</v>
      </c>
      <c r="S35" s="203">
        <v>1559</v>
      </c>
      <c r="T35" s="203">
        <v>0</v>
      </c>
      <c r="U35" s="203">
        <v>0</v>
      </c>
      <c r="V35" s="203">
        <v>0</v>
      </c>
      <c r="W35" s="203">
        <v>0</v>
      </c>
      <c r="X35" s="203">
        <v>0</v>
      </c>
      <c r="Y35" s="205">
        <v>6</v>
      </c>
      <c r="Z35" s="205">
        <v>35</v>
      </c>
      <c r="AA35" s="205">
        <v>758</v>
      </c>
      <c r="AB35" s="203">
        <v>0</v>
      </c>
      <c r="AC35" s="204">
        <v>0</v>
      </c>
      <c r="AD35" s="206">
        <f t="shared" si="0"/>
        <v>8969</v>
      </c>
    </row>
    <row r="36" spans="2:30" ht="22.5" customHeight="1">
      <c r="B36" s="544" t="s">
        <v>292</v>
      </c>
      <c r="C36" s="548"/>
      <c r="D36" s="202">
        <v>6695136</v>
      </c>
      <c r="E36" s="203">
        <v>7408030</v>
      </c>
      <c r="F36" s="203">
        <v>2342596</v>
      </c>
      <c r="G36" s="203">
        <v>4357472</v>
      </c>
      <c r="H36" s="203">
        <v>2026546</v>
      </c>
      <c r="I36" s="203">
        <v>3580585</v>
      </c>
      <c r="J36" s="203">
        <v>1516241</v>
      </c>
      <c r="K36" s="203">
        <v>509257</v>
      </c>
      <c r="L36" s="203">
        <v>779337</v>
      </c>
      <c r="M36" s="203">
        <v>1265139</v>
      </c>
      <c r="N36" s="203">
        <v>315033</v>
      </c>
      <c r="O36" s="203">
        <v>954055</v>
      </c>
      <c r="P36" s="204">
        <v>1751284</v>
      </c>
      <c r="Q36" s="336">
        <v>1886011</v>
      </c>
      <c r="R36" s="203">
        <v>149757</v>
      </c>
      <c r="S36" s="203">
        <v>224709</v>
      </c>
      <c r="T36" s="203">
        <v>783354</v>
      </c>
      <c r="U36" s="203">
        <v>220325</v>
      </c>
      <c r="V36" s="203">
        <v>284896</v>
      </c>
      <c r="W36" s="203">
        <v>493225</v>
      </c>
      <c r="X36" s="203">
        <v>352842</v>
      </c>
      <c r="Y36" s="205">
        <v>215218</v>
      </c>
      <c r="Z36" s="205">
        <v>171112</v>
      </c>
      <c r="AA36" s="205">
        <v>377666</v>
      </c>
      <c r="AB36" s="203">
        <v>281311</v>
      </c>
      <c r="AC36" s="204">
        <v>294809</v>
      </c>
      <c r="AD36" s="206">
        <f t="shared" si="0"/>
        <v>39235946</v>
      </c>
    </row>
    <row r="37" spans="2:30" ht="37.5" customHeight="1" thickBot="1">
      <c r="B37" s="549" t="s">
        <v>300</v>
      </c>
      <c r="C37" s="550"/>
      <c r="D37" s="207">
        <f>D36-(D33+D34+D35)</f>
        <v>6322037</v>
      </c>
      <c r="E37" s="208">
        <f aca="true" t="shared" si="1" ref="E37:AC37">E36-(E33+E34+E35)</f>
        <v>7398645</v>
      </c>
      <c r="F37" s="208">
        <f t="shared" si="1"/>
        <v>2332177</v>
      </c>
      <c r="G37" s="208">
        <f t="shared" si="1"/>
        <v>3902556</v>
      </c>
      <c r="H37" s="208">
        <f t="shared" si="1"/>
        <v>2008777</v>
      </c>
      <c r="I37" s="208">
        <f t="shared" si="1"/>
        <v>3514310</v>
      </c>
      <c r="J37" s="208">
        <f t="shared" si="1"/>
        <v>1514079</v>
      </c>
      <c r="K37" s="208">
        <f t="shared" si="1"/>
        <v>508813</v>
      </c>
      <c r="L37" s="208">
        <f t="shared" si="1"/>
        <v>779337</v>
      </c>
      <c r="M37" s="208">
        <f t="shared" si="1"/>
        <v>1265139</v>
      </c>
      <c r="N37" s="208">
        <f t="shared" si="1"/>
        <v>314868</v>
      </c>
      <c r="O37" s="208">
        <f t="shared" si="1"/>
        <v>927761</v>
      </c>
      <c r="P37" s="209">
        <f t="shared" si="1"/>
        <v>1750164</v>
      </c>
      <c r="Q37" s="337">
        <f t="shared" si="1"/>
        <v>1872956</v>
      </c>
      <c r="R37" s="208">
        <f t="shared" si="1"/>
        <v>149757</v>
      </c>
      <c r="S37" s="208">
        <f t="shared" si="1"/>
        <v>222972</v>
      </c>
      <c r="T37" s="208">
        <f t="shared" si="1"/>
        <v>727008</v>
      </c>
      <c r="U37" s="208">
        <f t="shared" si="1"/>
        <v>215377</v>
      </c>
      <c r="V37" s="208">
        <f t="shared" si="1"/>
        <v>279791</v>
      </c>
      <c r="W37" s="208">
        <f t="shared" si="1"/>
        <v>331996</v>
      </c>
      <c r="X37" s="208">
        <f t="shared" si="1"/>
        <v>351200</v>
      </c>
      <c r="Y37" s="210">
        <f t="shared" si="1"/>
        <v>215212</v>
      </c>
      <c r="Z37" s="210">
        <f t="shared" si="1"/>
        <v>170075</v>
      </c>
      <c r="AA37" s="210">
        <f t="shared" si="1"/>
        <v>376908</v>
      </c>
      <c r="AB37" s="208">
        <f t="shared" si="1"/>
        <v>280602</v>
      </c>
      <c r="AC37" s="209">
        <f t="shared" si="1"/>
        <v>294809</v>
      </c>
      <c r="AD37" s="211">
        <f t="shared" si="0"/>
        <v>38027326</v>
      </c>
    </row>
    <row r="38" spans="2:30" ht="22.5" customHeight="1">
      <c r="B38" s="546" t="s">
        <v>293</v>
      </c>
      <c r="C38" s="547"/>
      <c r="D38" s="215">
        <v>267685</v>
      </c>
      <c r="E38" s="216">
        <v>4607</v>
      </c>
      <c r="F38" s="216">
        <v>51338</v>
      </c>
      <c r="G38" s="216">
        <v>43274</v>
      </c>
      <c r="H38" s="216">
        <v>6934</v>
      </c>
      <c r="I38" s="216">
        <v>11647</v>
      </c>
      <c r="J38" s="216">
        <v>18029</v>
      </c>
      <c r="K38" s="216">
        <v>7501</v>
      </c>
      <c r="L38" s="216">
        <v>1512</v>
      </c>
      <c r="M38" s="216">
        <v>42724</v>
      </c>
      <c r="N38" s="216">
        <v>16714</v>
      </c>
      <c r="O38" s="216">
        <v>259999</v>
      </c>
      <c r="P38" s="217">
        <v>1315</v>
      </c>
      <c r="Q38" s="338">
        <v>134933</v>
      </c>
      <c r="R38" s="216">
        <v>0</v>
      </c>
      <c r="S38" s="216">
        <v>700</v>
      </c>
      <c r="T38" s="216">
        <v>53708</v>
      </c>
      <c r="U38" s="216">
        <v>1000</v>
      </c>
      <c r="V38" s="216">
        <v>67500</v>
      </c>
      <c r="W38" s="216">
        <v>10395</v>
      </c>
      <c r="X38" s="216">
        <v>25089</v>
      </c>
      <c r="Y38" s="218">
        <v>500</v>
      </c>
      <c r="Z38" s="218">
        <v>1378</v>
      </c>
      <c r="AA38" s="218">
        <v>16802</v>
      </c>
      <c r="AB38" s="216">
        <v>19511</v>
      </c>
      <c r="AC38" s="217">
        <v>30000</v>
      </c>
      <c r="AD38" s="219">
        <f t="shared" si="0"/>
        <v>1094795</v>
      </c>
    </row>
    <row r="39" spans="2:30" ht="22.5" customHeight="1">
      <c r="B39" s="544" t="s">
        <v>294</v>
      </c>
      <c r="C39" s="545"/>
      <c r="D39" s="202">
        <v>27685</v>
      </c>
      <c r="E39" s="203">
        <v>4607</v>
      </c>
      <c r="F39" s="203">
        <v>14919</v>
      </c>
      <c r="G39" s="203">
        <v>28108</v>
      </c>
      <c r="H39" s="203">
        <v>6934</v>
      </c>
      <c r="I39" s="203">
        <v>11647</v>
      </c>
      <c r="J39" s="203">
        <v>9981</v>
      </c>
      <c r="K39" s="203">
        <v>7501</v>
      </c>
      <c r="L39" s="203">
        <v>1512</v>
      </c>
      <c r="M39" s="203">
        <v>42724</v>
      </c>
      <c r="N39" s="203">
        <v>7088</v>
      </c>
      <c r="O39" s="203">
        <v>65092</v>
      </c>
      <c r="P39" s="204">
        <v>1000</v>
      </c>
      <c r="Q39" s="336">
        <v>134933</v>
      </c>
      <c r="R39" s="203">
        <v>0</v>
      </c>
      <c r="S39" s="203">
        <v>700</v>
      </c>
      <c r="T39" s="203">
        <v>8708</v>
      </c>
      <c r="U39" s="203">
        <v>0</v>
      </c>
      <c r="V39" s="203">
        <v>0</v>
      </c>
      <c r="W39" s="203">
        <v>8235</v>
      </c>
      <c r="X39" s="203">
        <v>25089</v>
      </c>
      <c r="Y39" s="205">
        <v>500</v>
      </c>
      <c r="Z39" s="205">
        <v>1378</v>
      </c>
      <c r="AA39" s="205">
        <v>16405</v>
      </c>
      <c r="AB39" s="203">
        <v>17335</v>
      </c>
      <c r="AC39" s="204">
        <v>0</v>
      </c>
      <c r="AD39" s="206">
        <f t="shared" si="0"/>
        <v>442081</v>
      </c>
    </row>
    <row r="40" spans="2:30" ht="22.5" customHeight="1">
      <c r="B40" s="544" t="s">
        <v>295</v>
      </c>
      <c r="C40" s="545"/>
      <c r="D40" s="202">
        <v>240000</v>
      </c>
      <c r="E40" s="203">
        <v>0</v>
      </c>
      <c r="F40" s="203">
        <v>36419</v>
      </c>
      <c r="G40" s="203">
        <v>15166</v>
      </c>
      <c r="H40" s="203">
        <v>0</v>
      </c>
      <c r="I40" s="203">
        <v>0</v>
      </c>
      <c r="J40" s="203">
        <v>8048</v>
      </c>
      <c r="K40" s="203">
        <v>0</v>
      </c>
      <c r="L40" s="203">
        <v>0</v>
      </c>
      <c r="M40" s="203">
        <v>0</v>
      </c>
      <c r="N40" s="203">
        <v>9626</v>
      </c>
      <c r="O40" s="203">
        <v>194907</v>
      </c>
      <c r="P40" s="204">
        <v>315</v>
      </c>
      <c r="Q40" s="336">
        <v>0</v>
      </c>
      <c r="R40" s="203">
        <v>0</v>
      </c>
      <c r="S40" s="203">
        <v>0</v>
      </c>
      <c r="T40" s="203">
        <v>45000</v>
      </c>
      <c r="U40" s="203">
        <v>1000</v>
      </c>
      <c r="V40" s="203">
        <v>67500</v>
      </c>
      <c r="W40" s="203">
        <v>2160</v>
      </c>
      <c r="X40" s="203">
        <v>0</v>
      </c>
      <c r="Y40" s="205">
        <v>0</v>
      </c>
      <c r="Z40" s="205">
        <v>0</v>
      </c>
      <c r="AA40" s="205">
        <v>397</v>
      </c>
      <c r="AB40" s="203">
        <v>2176</v>
      </c>
      <c r="AC40" s="204">
        <v>30000</v>
      </c>
      <c r="AD40" s="206">
        <f t="shared" si="0"/>
        <v>652714</v>
      </c>
    </row>
    <row r="41" spans="2:30" ht="37.5" customHeight="1">
      <c r="B41" s="193"/>
      <c r="C41" s="212" t="s">
        <v>296</v>
      </c>
      <c r="D41" s="384">
        <v>0</v>
      </c>
      <c r="E41" s="385">
        <v>0</v>
      </c>
      <c r="F41" s="385">
        <v>0</v>
      </c>
      <c r="G41" s="385">
        <v>0</v>
      </c>
      <c r="H41" s="385">
        <v>0</v>
      </c>
      <c r="I41" s="385">
        <v>0</v>
      </c>
      <c r="J41" s="385">
        <v>3248</v>
      </c>
      <c r="K41" s="385">
        <v>0</v>
      </c>
      <c r="L41" s="385">
        <v>0</v>
      </c>
      <c r="M41" s="385">
        <v>0</v>
      </c>
      <c r="N41" s="385">
        <v>7089</v>
      </c>
      <c r="O41" s="385">
        <v>0</v>
      </c>
      <c r="P41" s="386">
        <v>0</v>
      </c>
      <c r="Q41" s="387">
        <v>0</v>
      </c>
      <c r="R41" s="385">
        <v>0</v>
      </c>
      <c r="S41" s="385">
        <v>0</v>
      </c>
      <c r="T41" s="385">
        <v>0</v>
      </c>
      <c r="U41" s="385">
        <v>0</v>
      </c>
      <c r="V41" s="385">
        <v>0</v>
      </c>
      <c r="W41" s="385">
        <v>2160</v>
      </c>
      <c r="X41" s="385">
        <v>0</v>
      </c>
      <c r="Y41" s="388">
        <v>0</v>
      </c>
      <c r="Z41" s="388">
        <v>0</v>
      </c>
      <c r="AA41" s="388">
        <v>0</v>
      </c>
      <c r="AB41" s="385">
        <v>0</v>
      </c>
      <c r="AC41" s="386">
        <v>0</v>
      </c>
      <c r="AD41" s="389">
        <f t="shared" si="0"/>
        <v>12497</v>
      </c>
    </row>
    <row r="42" spans="2:30" ht="22.5" customHeight="1" thickBot="1">
      <c r="B42" s="213"/>
      <c r="C42" s="214" t="s">
        <v>297</v>
      </c>
      <c r="D42" s="207">
        <v>240000</v>
      </c>
      <c r="E42" s="208">
        <v>0</v>
      </c>
      <c r="F42" s="208">
        <v>36419</v>
      </c>
      <c r="G42" s="208">
        <v>15166</v>
      </c>
      <c r="H42" s="208">
        <v>0</v>
      </c>
      <c r="I42" s="208">
        <v>0</v>
      </c>
      <c r="J42" s="208">
        <v>4800</v>
      </c>
      <c r="K42" s="208">
        <v>0</v>
      </c>
      <c r="L42" s="208">
        <v>0</v>
      </c>
      <c r="M42" s="208">
        <v>0</v>
      </c>
      <c r="N42" s="208">
        <v>2537</v>
      </c>
      <c r="O42" s="208">
        <v>194907</v>
      </c>
      <c r="P42" s="209">
        <v>315</v>
      </c>
      <c r="Q42" s="337">
        <v>0</v>
      </c>
      <c r="R42" s="208">
        <v>0</v>
      </c>
      <c r="S42" s="208">
        <v>0</v>
      </c>
      <c r="T42" s="208">
        <v>45000</v>
      </c>
      <c r="U42" s="208">
        <v>1000</v>
      </c>
      <c r="V42" s="208">
        <v>67500</v>
      </c>
      <c r="W42" s="208">
        <v>0</v>
      </c>
      <c r="X42" s="208">
        <v>0</v>
      </c>
      <c r="Y42" s="210">
        <v>0</v>
      </c>
      <c r="Z42" s="210">
        <v>0</v>
      </c>
      <c r="AA42" s="210">
        <v>397</v>
      </c>
      <c r="AB42" s="208">
        <v>2176</v>
      </c>
      <c r="AC42" s="209">
        <v>30000</v>
      </c>
      <c r="AD42" s="211">
        <f t="shared" si="0"/>
        <v>640217</v>
      </c>
    </row>
    <row r="43" spans="2:30" ht="22.5" customHeight="1">
      <c r="B43" s="546" t="s">
        <v>298</v>
      </c>
      <c r="C43" s="547"/>
      <c r="D43" s="215">
        <v>37212</v>
      </c>
      <c r="E43" s="216">
        <v>13038</v>
      </c>
      <c r="F43" s="216">
        <v>15430</v>
      </c>
      <c r="G43" s="216">
        <v>80472</v>
      </c>
      <c r="H43" s="216">
        <v>56387</v>
      </c>
      <c r="I43" s="216">
        <v>18419</v>
      </c>
      <c r="J43" s="216">
        <v>70672</v>
      </c>
      <c r="K43" s="216">
        <v>27628</v>
      </c>
      <c r="L43" s="216">
        <v>12813</v>
      </c>
      <c r="M43" s="216">
        <v>18541</v>
      </c>
      <c r="N43" s="216">
        <v>53462</v>
      </c>
      <c r="O43" s="216">
        <v>174444</v>
      </c>
      <c r="P43" s="217">
        <v>12930</v>
      </c>
      <c r="Q43" s="338">
        <v>162467</v>
      </c>
      <c r="R43" s="216">
        <v>604</v>
      </c>
      <c r="S43" s="216">
        <v>0</v>
      </c>
      <c r="T43" s="216">
        <v>14977</v>
      </c>
      <c r="U43" s="216">
        <v>0</v>
      </c>
      <c r="V43" s="216">
        <v>65835</v>
      </c>
      <c r="W43" s="216">
        <v>59706</v>
      </c>
      <c r="X43" s="216">
        <v>49002</v>
      </c>
      <c r="Y43" s="218">
        <v>860</v>
      </c>
      <c r="Z43" s="218">
        <v>0</v>
      </c>
      <c r="AA43" s="218">
        <v>26181</v>
      </c>
      <c r="AB43" s="216">
        <v>48457</v>
      </c>
      <c r="AC43" s="217">
        <v>0</v>
      </c>
      <c r="AD43" s="219">
        <f t="shared" si="0"/>
        <v>1019537</v>
      </c>
    </row>
    <row r="44" spans="2:30" ht="22.5" customHeight="1">
      <c r="B44" s="544" t="s">
        <v>294</v>
      </c>
      <c r="C44" s="545"/>
      <c r="D44" s="202">
        <v>37212</v>
      </c>
      <c r="E44" s="203">
        <v>13038</v>
      </c>
      <c r="F44" s="203">
        <v>5244</v>
      </c>
      <c r="G44" s="203">
        <v>80472</v>
      </c>
      <c r="H44" s="203">
        <v>56387</v>
      </c>
      <c r="I44" s="203">
        <v>18419</v>
      </c>
      <c r="J44" s="203">
        <v>64002</v>
      </c>
      <c r="K44" s="203">
        <v>27628</v>
      </c>
      <c r="L44" s="203">
        <v>12813</v>
      </c>
      <c r="M44" s="203">
        <v>18317</v>
      </c>
      <c r="N44" s="203">
        <v>15880</v>
      </c>
      <c r="O44" s="203">
        <v>81501</v>
      </c>
      <c r="P44" s="204">
        <v>1575</v>
      </c>
      <c r="Q44" s="336">
        <v>162467</v>
      </c>
      <c r="R44" s="203">
        <v>604</v>
      </c>
      <c r="S44" s="203">
        <v>0</v>
      </c>
      <c r="T44" s="203">
        <v>14977</v>
      </c>
      <c r="U44" s="203">
        <v>0</v>
      </c>
      <c r="V44" s="203">
        <v>0</v>
      </c>
      <c r="W44" s="203">
        <v>53571</v>
      </c>
      <c r="X44" s="203">
        <v>41415</v>
      </c>
      <c r="Y44" s="205">
        <v>860</v>
      </c>
      <c r="Z44" s="205">
        <v>0</v>
      </c>
      <c r="AA44" s="205">
        <v>26181</v>
      </c>
      <c r="AB44" s="203">
        <v>40706</v>
      </c>
      <c r="AC44" s="204">
        <v>0</v>
      </c>
      <c r="AD44" s="206">
        <f t="shared" si="0"/>
        <v>773269</v>
      </c>
    </row>
    <row r="45" spans="2:30" ht="22.5" customHeight="1">
      <c r="B45" s="544" t="s">
        <v>295</v>
      </c>
      <c r="C45" s="545"/>
      <c r="D45" s="202">
        <v>0</v>
      </c>
      <c r="E45" s="203">
        <v>0</v>
      </c>
      <c r="F45" s="203">
        <v>10186</v>
      </c>
      <c r="G45" s="203">
        <v>0</v>
      </c>
      <c r="H45" s="203">
        <v>0</v>
      </c>
      <c r="I45" s="203">
        <v>0</v>
      </c>
      <c r="J45" s="203">
        <v>6670</v>
      </c>
      <c r="K45" s="203">
        <v>0</v>
      </c>
      <c r="L45" s="203">
        <v>0</v>
      </c>
      <c r="M45" s="203">
        <v>224</v>
      </c>
      <c r="N45" s="203">
        <v>37582</v>
      </c>
      <c r="O45" s="203">
        <v>92943</v>
      </c>
      <c r="P45" s="204">
        <v>11355</v>
      </c>
      <c r="Q45" s="336">
        <v>0</v>
      </c>
      <c r="R45" s="203">
        <v>0</v>
      </c>
      <c r="S45" s="203">
        <v>0</v>
      </c>
      <c r="T45" s="203">
        <v>0</v>
      </c>
      <c r="U45" s="203">
        <v>0</v>
      </c>
      <c r="V45" s="203">
        <v>65835</v>
      </c>
      <c r="W45" s="203">
        <v>6135</v>
      </c>
      <c r="X45" s="203">
        <v>7587</v>
      </c>
      <c r="Y45" s="205">
        <v>0</v>
      </c>
      <c r="Z45" s="205">
        <v>0</v>
      </c>
      <c r="AA45" s="205">
        <v>0</v>
      </c>
      <c r="AB45" s="203">
        <v>7751</v>
      </c>
      <c r="AC45" s="204">
        <v>0</v>
      </c>
      <c r="AD45" s="206">
        <f t="shared" si="0"/>
        <v>246268</v>
      </c>
    </row>
    <row r="46" spans="2:30" ht="38.25" customHeight="1">
      <c r="B46" s="193"/>
      <c r="C46" s="212" t="s">
        <v>296</v>
      </c>
      <c r="D46" s="384">
        <v>0</v>
      </c>
      <c r="E46" s="385">
        <v>0</v>
      </c>
      <c r="F46" s="385">
        <v>0</v>
      </c>
      <c r="G46" s="385">
        <v>0</v>
      </c>
      <c r="H46" s="385">
        <v>0</v>
      </c>
      <c r="I46" s="385">
        <v>0</v>
      </c>
      <c r="J46" s="385">
        <v>6670</v>
      </c>
      <c r="K46" s="385">
        <v>0</v>
      </c>
      <c r="L46" s="385">
        <v>0</v>
      </c>
      <c r="M46" s="385">
        <v>0</v>
      </c>
      <c r="N46" s="385">
        <v>6914</v>
      </c>
      <c r="O46" s="385">
        <v>0</v>
      </c>
      <c r="P46" s="386">
        <v>0</v>
      </c>
      <c r="Q46" s="387">
        <v>0</v>
      </c>
      <c r="R46" s="385">
        <v>0</v>
      </c>
      <c r="S46" s="385">
        <v>0</v>
      </c>
      <c r="T46" s="385">
        <v>0</v>
      </c>
      <c r="U46" s="385">
        <v>0</v>
      </c>
      <c r="V46" s="385">
        <v>0</v>
      </c>
      <c r="W46" s="385">
        <v>0</v>
      </c>
      <c r="X46" s="385">
        <v>0</v>
      </c>
      <c r="Y46" s="388">
        <v>0</v>
      </c>
      <c r="Z46" s="388">
        <v>0</v>
      </c>
      <c r="AA46" s="388">
        <v>0</v>
      </c>
      <c r="AB46" s="385">
        <v>0</v>
      </c>
      <c r="AC46" s="386">
        <v>0</v>
      </c>
      <c r="AD46" s="389">
        <f t="shared" si="0"/>
        <v>13584</v>
      </c>
    </row>
    <row r="47" spans="2:30" ht="22.5" customHeight="1" thickBot="1">
      <c r="B47" s="213"/>
      <c r="C47" s="214" t="s">
        <v>297</v>
      </c>
      <c r="D47" s="207">
        <v>0</v>
      </c>
      <c r="E47" s="208">
        <v>0</v>
      </c>
      <c r="F47" s="208">
        <v>10186</v>
      </c>
      <c r="G47" s="208">
        <v>0</v>
      </c>
      <c r="H47" s="208">
        <v>0</v>
      </c>
      <c r="I47" s="208">
        <v>0</v>
      </c>
      <c r="J47" s="208">
        <v>0</v>
      </c>
      <c r="K47" s="208">
        <v>0</v>
      </c>
      <c r="L47" s="208">
        <v>0</v>
      </c>
      <c r="M47" s="208">
        <v>224</v>
      </c>
      <c r="N47" s="208">
        <v>30668</v>
      </c>
      <c r="O47" s="208">
        <v>92943</v>
      </c>
      <c r="P47" s="209">
        <v>11355</v>
      </c>
      <c r="Q47" s="337">
        <v>0</v>
      </c>
      <c r="R47" s="208">
        <v>0</v>
      </c>
      <c r="S47" s="208">
        <v>0</v>
      </c>
      <c r="T47" s="208">
        <v>0</v>
      </c>
      <c r="U47" s="208">
        <v>0</v>
      </c>
      <c r="V47" s="208">
        <v>65835</v>
      </c>
      <c r="W47" s="208">
        <v>6135</v>
      </c>
      <c r="X47" s="208">
        <v>7587</v>
      </c>
      <c r="Y47" s="210">
        <v>0</v>
      </c>
      <c r="Z47" s="210">
        <v>0</v>
      </c>
      <c r="AA47" s="210">
        <v>0</v>
      </c>
      <c r="AB47" s="208">
        <v>7751</v>
      </c>
      <c r="AC47" s="209">
        <v>0</v>
      </c>
      <c r="AD47" s="211">
        <f t="shared" si="0"/>
        <v>232684</v>
      </c>
    </row>
  </sheetData>
  <mergeCells count="26">
    <mergeCell ref="B21:C21"/>
    <mergeCell ref="B22:C22"/>
    <mergeCell ref="B23:C23"/>
    <mergeCell ref="B24:C24"/>
    <mergeCell ref="B9:B14"/>
    <mergeCell ref="B15:C15"/>
    <mergeCell ref="B19:C19"/>
    <mergeCell ref="B20:C20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38:C38"/>
    <mergeCell ref="B39:C39"/>
    <mergeCell ref="B40:C40"/>
    <mergeCell ref="B43:C43"/>
  </mergeCells>
  <printOptions horizontalCentered="1"/>
  <pageMargins left="0.61" right="0.58" top="0.61" bottom="0.58" header="0.5118110236220472" footer="0.6"/>
  <pageSetup horizontalDpi="600" verticalDpi="600" orientation="landscape" paperSize="9" scale="49" r:id="rId2"/>
  <colBreaks count="1" manualBreakCount="1">
    <brk id="16" max="4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2"/>
  <sheetViews>
    <sheetView showGridLines="0" showZeros="0" zoomScale="75" zoomScaleNormal="75" workbookViewId="0" topLeftCell="A1">
      <pane xSplit="3" ySplit="8" topLeftCell="D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2" sqref="C2"/>
    </sheetView>
  </sheetViews>
  <sheetFormatPr defaultColWidth="8.66015625" defaultRowHeight="18"/>
  <cols>
    <col min="1" max="2" width="2.58203125" style="0" customWidth="1"/>
    <col min="3" max="3" width="29.66015625" style="0" customWidth="1"/>
    <col min="4" max="30" width="12.58203125" style="0" customWidth="1"/>
  </cols>
  <sheetData>
    <row r="1" spans="1:30" ht="21">
      <c r="A1" s="120" t="s">
        <v>235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7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8" thickBot="1">
      <c r="A3" s="18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 t="s">
        <v>47</v>
      </c>
      <c r="Q3" s="19"/>
      <c r="R3" s="19"/>
      <c r="S3" s="18"/>
      <c r="T3" s="18"/>
      <c r="U3" s="18"/>
      <c r="V3" s="18"/>
      <c r="W3" s="18"/>
      <c r="X3" s="19"/>
      <c r="Y3" s="18"/>
      <c r="Z3" s="19"/>
      <c r="AA3" s="18"/>
      <c r="AB3" s="18"/>
      <c r="AC3" s="19"/>
      <c r="AD3" s="19" t="s">
        <v>47</v>
      </c>
    </row>
    <row r="4" spans="1:30" ht="17.25">
      <c r="A4" s="20"/>
      <c r="B4" s="17"/>
      <c r="C4" s="17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186"/>
      <c r="P4" s="121"/>
      <c r="Q4" s="122"/>
      <c r="R4" s="21"/>
      <c r="S4" s="21"/>
      <c r="T4" s="21"/>
      <c r="U4" s="21"/>
      <c r="V4" s="21"/>
      <c r="W4" s="21"/>
      <c r="X4" s="186"/>
      <c r="Y4" s="128"/>
      <c r="Z4" s="128"/>
      <c r="AA4" s="128"/>
      <c r="AB4" s="186"/>
      <c r="AC4" s="121"/>
      <c r="AD4" s="161"/>
    </row>
    <row r="5" spans="1:30" ht="17.25">
      <c r="A5" s="20"/>
      <c r="B5" s="17"/>
      <c r="C5" s="17" t="s">
        <v>48</v>
      </c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123"/>
      <c r="R5" s="21"/>
      <c r="S5" s="21"/>
      <c r="T5" s="21"/>
      <c r="U5" s="21"/>
      <c r="V5" s="21"/>
      <c r="W5" s="21"/>
      <c r="X5" s="21"/>
      <c r="Y5" s="129"/>
      <c r="Z5" s="129"/>
      <c r="AA5" s="129"/>
      <c r="AB5" s="21"/>
      <c r="AC5" s="22"/>
      <c r="AD5" s="162"/>
    </row>
    <row r="6" spans="1:30" ht="17.25">
      <c r="A6" s="20"/>
      <c r="B6" s="17"/>
      <c r="C6" s="17"/>
      <c r="D6" s="24" t="s">
        <v>391</v>
      </c>
      <c r="E6" s="23" t="s">
        <v>43</v>
      </c>
      <c r="F6" s="23" t="s">
        <v>392</v>
      </c>
      <c r="G6" s="23" t="s">
        <v>393</v>
      </c>
      <c r="H6" s="23" t="s">
        <v>394</v>
      </c>
      <c r="I6" s="23" t="s">
        <v>395</v>
      </c>
      <c r="J6" s="23" t="s">
        <v>396</v>
      </c>
      <c r="K6" s="23" t="s">
        <v>397</v>
      </c>
      <c r="L6" s="23" t="s">
        <v>398</v>
      </c>
      <c r="M6" s="23" t="s">
        <v>399</v>
      </c>
      <c r="N6" s="23" t="s">
        <v>400</v>
      </c>
      <c r="O6" s="23" t="s">
        <v>401</v>
      </c>
      <c r="P6" s="324" t="s">
        <v>402</v>
      </c>
      <c r="Q6" s="346" t="s">
        <v>403</v>
      </c>
      <c r="R6" s="270" t="s">
        <v>45</v>
      </c>
      <c r="S6" s="23" t="s">
        <v>404</v>
      </c>
      <c r="T6" s="23" t="s">
        <v>405</v>
      </c>
      <c r="U6" s="23" t="s">
        <v>406</v>
      </c>
      <c r="V6" s="23" t="s">
        <v>407</v>
      </c>
      <c r="W6" s="23" t="s">
        <v>408</v>
      </c>
      <c r="X6" s="23" t="s">
        <v>409</v>
      </c>
      <c r="Y6" s="130" t="s">
        <v>410</v>
      </c>
      <c r="Z6" s="130" t="s">
        <v>411</v>
      </c>
      <c r="AA6" s="130" t="s">
        <v>412</v>
      </c>
      <c r="AB6" s="23" t="s">
        <v>413</v>
      </c>
      <c r="AC6" s="25" t="s">
        <v>106</v>
      </c>
      <c r="AD6" s="163" t="s">
        <v>40</v>
      </c>
    </row>
    <row r="7" spans="1:30" ht="17.25">
      <c r="A7" s="20"/>
      <c r="B7" s="17" t="s">
        <v>49</v>
      </c>
      <c r="C7" s="17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123"/>
      <c r="R7" s="21"/>
      <c r="S7" s="21"/>
      <c r="T7" s="21"/>
      <c r="U7" s="21"/>
      <c r="V7" s="21"/>
      <c r="W7" s="21"/>
      <c r="X7" s="21"/>
      <c r="Y7" s="129"/>
      <c r="Z7" s="129"/>
      <c r="AA7" s="129"/>
      <c r="AB7" s="21"/>
      <c r="AC7" s="22"/>
      <c r="AD7" s="162"/>
    </row>
    <row r="8" spans="1:30" ht="18" thickBot="1">
      <c r="A8" s="26"/>
      <c r="B8" s="18"/>
      <c r="C8" s="18"/>
      <c r="D8" s="27">
        <v>242012</v>
      </c>
      <c r="E8" s="28">
        <v>242021</v>
      </c>
      <c r="F8" s="28">
        <v>242039</v>
      </c>
      <c r="G8" s="28">
        <v>242047</v>
      </c>
      <c r="H8" s="28">
        <v>242055</v>
      </c>
      <c r="I8" s="28">
        <v>242071</v>
      </c>
      <c r="J8" s="28">
        <v>242080</v>
      </c>
      <c r="K8" s="28">
        <v>242098</v>
      </c>
      <c r="L8" s="28">
        <v>242101</v>
      </c>
      <c r="M8" s="28">
        <v>242110</v>
      </c>
      <c r="N8" s="28">
        <v>242128</v>
      </c>
      <c r="O8" s="28">
        <v>242136</v>
      </c>
      <c r="P8" s="29"/>
      <c r="Q8" s="124"/>
      <c r="R8" s="28"/>
      <c r="S8" s="28">
        <v>243035</v>
      </c>
      <c r="T8" s="28">
        <v>243248</v>
      </c>
      <c r="U8" s="28">
        <v>243418</v>
      </c>
      <c r="V8" s="28">
        <v>243434</v>
      </c>
      <c r="W8" s="28">
        <v>243442</v>
      </c>
      <c r="X8" s="28">
        <v>243817</v>
      </c>
      <c r="Y8" s="131">
        <v>243825</v>
      </c>
      <c r="Z8" s="131">
        <v>243841</v>
      </c>
      <c r="AA8" s="131">
        <v>244031</v>
      </c>
      <c r="AB8" s="28">
        <v>244040</v>
      </c>
      <c r="AC8" s="29">
        <v>244414</v>
      </c>
      <c r="AD8" s="164"/>
    </row>
    <row r="9" spans="1:30" ht="17.25">
      <c r="A9" s="20" t="s">
        <v>50</v>
      </c>
      <c r="B9" s="30"/>
      <c r="C9" s="30"/>
      <c r="D9" s="31">
        <v>39808055</v>
      </c>
      <c r="E9" s="32">
        <v>37789315</v>
      </c>
      <c r="F9" s="32">
        <v>18892582</v>
      </c>
      <c r="G9" s="32">
        <v>27091776</v>
      </c>
      <c r="H9" s="32">
        <v>26157211</v>
      </c>
      <c r="I9" s="32">
        <v>41701340</v>
      </c>
      <c r="J9" s="32">
        <v>22516664</v>
      </c>
      <c r="K9" s="32">
        <v>6334623</v>
      </c>
      <c r="L9" s="32">
        <v>10626358</v>
      </c>
      <c r="M9" s="32">
        <v>8395033</v>
      </c>
      <c r="N9" s="32">
        <v>3874251</v>
      </c>
      <c r="O9" s="32">
        <v>13358662</v>
      </c>
      <c r="P9" s="33">
        <v>11485786</v>
      </c>
      <c r="Q9" s="125">
        <v>21872457</v>
      </c>
      <c r="R9" s="32">
        <v>566597</v>
      </c>
      <c r="S9" s="32">
        <v>4528453</v>
      </c>
      <c r="T9" s="32">
        <v>5682627</v>
      </c>
      <c r="U9" s="32">
        <v>2012781</v>
      </c>
      <c r="V9" s="32">
        <v>1852173</v>
      </c>
      <c r="W9" s="32">
        <v>4336671</v>
      </c>
      <c r="X9" s="32">
        <v>5926326</v>
      </c>
      <c r="Y9" s="132">
        <v>3316801</v>
      </c>
      <c r="Z9" s="132">
        <v>1787533</v>
      </c>
      <c r="AA9" s="132">
        <v>4008204</v>
      </c>
      <c r="AB9" s="32">
        <v>2767667</v>
      </c>
      <c r="AC9" s="33">
        <v>2933901</v>
      </c>
      <c r="AD9" s="167">
        <f aca="true" t="shared" si="0" ref="AD9:AD62">SUM(D9:AC9)</f>
        <v>329623847</v>
      </c>
    </row>
    <row r="10" spans="1:30" ht="17.25">
      <c r="A10" s="20"/>
      <c r="B10" s="17" t="s">
        <v>51</v>
      </c>
      <c r="C10" s="34"/>
      <c r="D10" s="35">
        <v>39353346</v>
      </c>
      <c r="E10" s="36">
        <v>37779327</v>
      </c>
      <c r="F10" s="36">
        <v>18692209</v>
      </c>
      <c r="G10" s="36">
        <v>27004634</v>
      </c>
      <c r="H10" s="36">
        <v>25796535</v>
      </c>
      <c r="I10" s="36">
        <v>41699681</v>
      </c>
      <c r="J10" s="36">
        <v>20534446</v>
      </c>
      <c r="K10" s="36">
        <v>6333822</v>
      </c>
      <c r="L10" s="36">
        <v>10625477</v>
      </c>
      <c r="M10" s="36">
        <v>8351826</v>
      </c>
      <c r="N10" s="36">
        <v>3873128</v>
      </c>
      <c r="O10" s="36">
        <v>13356523</v>
      </c>
      <c r="P10" s="37">
        <v>11292536</v>
      </c>
      <c r="Q10" s="126">
        <v>21433229</v>
      </c>
      <c r="R10" s="36">
        <v>564637</v>
      </c>
      <c r="S10" s="36">
        <v>4528222</v>
      </c>
      <c r="T10" s="36">
        <v>5682084</v>
      </c>
      <c r="U10" s="36">
        <v>2012206</v>
      </c>
      <c r="V10" s="36">
        <v>1852011</v>
      </c>
      <c r="W10" s="36">
        <v>4336671</v>
      </c>
      <c r="X10" s="36">
        <v>5926326</v>
      </c>
      <c r="Y10" s="133">
        <v>3315345</v>
      </c>
      <c r="Z10" s="133">
        <v>1787332</v>
      </c>
      <c r="AA10" s="133">
        <v>4008154</v>
      </c>
      <c r="AB10" s="36">
        <v>2767667</v>
      </c>
      <c r="AC10" s="37">
        <v>2922570</v>
      </c>
      <c r="AD10" s="231">
        <f t="shared" si="0"/>
        <v>325829944</v>
      </c>
    </row>
    <row r="11" spans="1:30" ht="17.25">
      <c r="A11" s="20"/>
      <c r="B11" s="17"/>
      <c r="C11" s="34" t="s">
        <v>52</v>
      </c>
      <c r="D11" s="35">
        <v>1711806</v>
      </c>
      <c r="E11" s="36">
        <v>1664191</v>
      </c>
      <c r="F11" s="36">
        <v>1339931</v>
      </c>
      <c r="G11" s="36">
        <v>538833</v>
      </c>
      <c r="H11" s="36">
        <v>1721777</v>
      </c>
      <c r="I11" s="36">
        <v>1080810</v>
      </c>
      <c r="J11" s="36">
        <v>1573278</v>
      </c>
      <c r="K11" s="36">
        <v>806773</v>
      </c>
      <c r="L11" s="36">
        <v>414641</v>
      </c>
      <c r="M11" s="36">
        <v>406618</v>
      </c>
      <c r="N11" s="36">
        <v>57955</v>
      </c>
      <c r="O11" s="36">
        <v>276365</v>
      </c>
      <c r="P11" s="37">
        <v>423778</v>
      </c>
      <c r="Q11" s="126">
        <v>1229164</v>
      </c>
      <c r="R11" s="36">
        <v>2097</v>
      </c>
      <c r="S11" s="36">
        <v>80139</v>
      </c>
      <c r="T11" s="36">
        <v>183794</v>
      </c>
      <c r="U11" s="36">
        <v>158429</v>
      </c>
      <c r="V11" s="36">
        <v>73111</v>
      </c>
      <c r="W11" s="36">
        <v>68290</v>
      </c>
      <c r="X11" s="36">
        <v>102305</v>
      </c>
      <c r="Y11" s="133">
        <v>138849</v>
      </c>
      <c r="Z11" s="133">
        <v>44702</v>
      </c>
      <c r="AA11" s="133">
        <v>118138</v>
      </c>
      <c r="AB11" s="36">
        <v>71384</v>
      </c>
      <c r="AC11" s="37">
        <v>236621</v>
      </c>
      <c r="AD11" s="231">
        <f t="shared" si="0"/>
        <v>14523779</v>
      </c>
    </row>
    <row r="12" spans="1:30" ht="17.25">
      <c r="A12" s="20"/>
      <c r="B12" s="17"/>
      <c r="C12" s="34" t="s">
        <v>53</v>
      </c>
      <c r="D12" s="35">
        <v>64652315</v>
      </c>
      <c r="E12" s="36">
        <v>65146953</v>
      </c>
      <c r="F12" s="36">
        <v>27965705</v>
      </c>
      <c r="G12" s="36">
        <v>44945357</v>
      </c>
      <c r="H12" s="36">
        <v>33945442</v>
      </c>
      <c r="I12" s="36">
        <v>59727951</v>
      </c>
      <c r="J12" s="36">
        <v>29951496</v>
      </c>
      <c r="K12" s="36">
        <v>8160638</v>
      </c>
      <c r="L12" s="36">
        <v>15504638</v>
      </c>
      <c r="M12" s="36">
        <v>13072389</v>
      </c>
      <c r="N12" s="36">
        <v>5300916</v>
      </c>
      <c r="O12" s="36">
        <v>17881823</v>
      </c>
      <c r="P12" s="37">
        <v>17448979</v>
      </c>
      <c r="Q12" s="126">
        <v>31776555</v>
      </c>
      <c r="R12" s="36">
        <v>1142361</v>
      </c>
      <c r="S12" s="36">
        <v>6195586</v>
      </c>
      <c r="T12" s="36">
        <v>9670750</v>
      </c>
      <c r="U12" s="36">
        <v>2739771</v>
      </c>
      <c r="V12" s="36">
        <v>2670839</v>
      </c>
      <c r="W12" s="36">
        <v>5855159</v>
      </c>
      <c r="X12" s="36">
        <v>7134091</v>
      </c>
      <c r="Y12" s="133">
        <v>4187360</v>
      </c>
      <c r="Z12" s="133">
        <v>3006114</v>
      </c>
      <c r="AA12" s="133">
        <v>6472674</v>
      </c>
      <c r="AB12" s="36">
        <v>4447834</v>
      </c>
      <c r="AC12" s="37">
        <v>3999048</v>
      </c>
      <c r="AD12" s="231">
        <f t="shared" si="0"/>
        <v>493002744</v>
      </c>
    </row>
    <row r="13" spans="1:30" ht="17.25">
      <c r="A13" s="20"/>
      <c r="B13" s="17"/>
      <c r="C13" s="34" t="s">
        <v>54</v>
      </c>
      <c r="D13" s="35">
        <v>27187686</v>
      </c>
      <c r="E13" s="36">
        <v>29395321</v>
      </c>
      <c r="F13" s="36">
        <v>10851843</v>
      </c>
      <c r="G13" s="36">
        <v>18607365</v>
      </c>
      <c r="H13" s="36">
        <v>10711217</v>
      </c>
      <c r="I13" s="36">
        <v>19257037</v>
      </c>
      <c r="J13" s="36">
        <v>11019634</v>
      </c>
      <c r="K13" s="36">
        <v>2649333</v>
      </c>
      <c r="L13" s="36">
        <v>5314641</v>
      </c>
      <c r="M13" s="36">
        <v>5214470</v>
      </c>
      <c r="N13" s="36">
        <v>1722372</v>
      </c>
      <c r="O13" s="36">
        <v>4832067</v>
      </c>
      <c r="P13" s="37">
        <v>6653279</v>
      </c>
      <c r="Q13" s="126">
        <v>11580281</v>
      </c>
      <c r="R13" s="36">
        <v>579821</v>
      </c>
      <c r="S13" s="36">
        <v>1747503</v>
      </c>
      <c r="T13" s="36">
        <v>4213280</v>
      </c>
      <c r="U13" s="36">
        <v>885994</v>
      </c>
      <c r="V13" s="36">
        <v>891939</v>
      </c>
      <c r="W13" s="36">
        <v>1600064</v>
      </c>
      <c r="X13" s="36">
        <v>1347015</v>
      </c>
      <c r="Y13" s="133">
        <v>1010864</v>
      </c>
      <c r="Z13" s="133">
        <v>1263484</v>
      </c>
      <c r="AA13" s="133">
        <v>2726625</v>
      </c>
      <c r="AB13" s="36">
        <v>1751551</v>
      </c>
      <c r="AC13" s="37">
        <v>1387841</v>
      </c>
      <c r="AD13" s="231">
        <f t="shared" si="0"/>
        <v>184402527</v>
      </c>
    </row>
    <row r="14" spans="1:30" ht="17.25">
      <c r="A14" s="20"/>
      <c r="B14" s="17"/>
      <c r="C14" s="34" t="s">
        <v>55</v>
      </c>
      <c r="D14" s="35">
        <v>172525</v>
      </c>
      <c r="E14" s="36">
        <v>363504</v>
      </c>
      <c r="F14" s="36">
        <v>238416</v>
      </c>
      <c r="G14" s="36">
        <v>127240</v>
      </c>
      <c r="H14" s="36">
        <v>840533</v>
      </c>
      <c r="I14" s="36">
        <v>147957</v>
      </c>
      <c r="J14" s="36">
        <v>29306</v>
      </c>
      <c r="K14" s="36">
        <v>15744</v>
      </c>
      <c r="L14" s="36">
        <v>20839</v>
      </c>
      <c r="M14" s="36">
        <v>87289</v>
      </c>
      <c r="N14" s="36">
        <v>236629</v>
      </c>
      <c r="O14" s="36">
        <v>30402</v>
      </c>
      <c r="P14" s="37">
        <v>73058</v>
      </c>
      <c r="Q14" s="126">
        <v>7791</v>
      </c>
      <c r="R14" s="36">
        <v>0</v>
      </c>
      <c r="S14" s="36">
        <v>0</v>
      </c>
      <c r="T14" s="36">
        <v>40820</v>
      </c>
      <c r="U14" s="36">
        <v>0</v>
      </c>
      <c r="V14" s="36">
        <v>0</v>
      </c>
      <c r="W14" s="36">
        <v>13286</v>
      </c>
      <c r="X14" s="36">
        <v>36945</v>
      </c>
      <c r="Y14" s="133">
        <v>0</v>
      </c>
      <c r="Z14" s="133">
        <v>0</v>
      </c>
      <c r="AA14" s="133">
        <v>143967</v>
      </c>
      <c r="AB14" s="36">
        <v>0</v>
      </c>
      <c r="AC14" s="37">
        <v>74742</v>
      </c>
      <c r="AD14" s="231">
        <f t="shared" si="0"/>
        <v>2700993</v>
      </c>
    </row>
    <row r="15" spans="1:30" ht="17.25">
      <c r="A15" s="20"/>
      <c r="B15" s="30"/>
      <c r="C15" s="30" t="s">
        <v>56</v>
      </c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125"/>
      <c r="R15" s="32"/>
      <c r="S15" s="32"/>
      <c r="T15" s="32"/>
      <c r="U15" s="32"/>
      <c r="V15" s="32"/>
      <c r="W15" s="32"/>
      <c r="X15" s="32"/>
      <c r="Y15" s="132"/>
      <c r="Z15" s="132"/>
      <c r="AA15" s="132"/>
      <c r="AB15" s="32"/>
      <c r="AC15" s="33"/>
      <c r="AD15" s="167">
        <f t="shared" si="0"/>
        <v>0</v>
      </c>
    </row>
    <row r="16" spans="1:30" ht="17.25">
      <c r="A16" s="20"/>
      <c r="B16" s="30" t="s">
        <v>57</v>
      </c>
      <c r="C16" s="30"/>
      <c r="D16" s="31">
        <v>336717</v>
      </c>
      <c r="E16" s="32">
        <v>9988</v>
      </c>
      <c r="F16" s="32">
        <v>150318</v>
      </c>
      <c r="G16" s="32">
        <v>87142</v>
      </c>
      <c r="H16" s="32">
        <v>63268</v>
      </c>
      <c r="I16" s="32">
        <v>1659</v>
      </c>
      <c r="J16" s="32">
        <v>1423533</v>
      </c>
      <c r="K16" s="32">
        <v>740</v>
      </c>
      <c r="L16" s="32">
        <v>881</v>
      </c>
      <c r="M16" s="32">
        <v>33520</v>
      </c>
      <c r="N16" s="32">
        <v>1123</v>
      </c>
      <c r="O16" s="32">
        <v>2139</v>
      </c>
      <c r="P16" s="33">
        <v>193250</v>
      </c>
      <c r="Q16" s="125">
        <v>518</v>
      </c>
      <c r="R16" s="32">
        <v>1960</v>
      </c>
      <c r="S16" s="32">
        <v>231</v>
      </c>
      <c r="T16" s="32">
        <v>543</v>
      </c>
      <c r="U16" s="32">
        <v>575</v>
      </c>
      <c r="V16" s="32">
        <v>162</v>
      </c>
      <c r="W16" s="32">
        <v>0</v>
      </c>
      <c r="X16" s="32">
        <v>0</v>
      </c>
      <c r="Y16" s="132">
        <v>1456</v>
      </c>
      <c r="Z16" s="132">
        <v>201</v>
      </c>
      <c r="AA16" s="132">
        <v>50</v>
      </c>
      <c r="AB16" s="32">
        <v>0</v>
      </c>
      <c r="AC16" s="33">
        <v>11331</v>
      </c>
      <c r="AD16" s="167">
        <f t="shared" si="0"/>
        <v>2321305</v>
      </c>
    </row>
    <row r="17" spans="1:30" ht="18" thickBot="1">
      <c r="A17" s="26"/>
      <c r="B17" s="18" t="s">
        <v>58</v>
      </c>
      <c r="C17" s="18"/>
      <c r="D17" s="38">
        <v>117992</v>
      </c>
      <c r="E17" s="39">
        <v>0</v>
      </c>
      <c r="F17" s="39">
        <v>50055</v>
      </c>
      <c r="G17" s="39">
        <v>0</v>
      </c>
      <c r="H17" s="39">
        <v>297408</v>
      </c>
      <c r="I17" s="39">
        <v>0</v>
      </c>
      <c r="J17" s="39">
        <v>558685</v>
      </c>
      <c r="K17" s="39">
        <v>61</v>
      </c>
      <c r="L17" s="39">
        <v>0</v>
      </c>
      <c r="M17" s="39">
        <v>9687</v>
      </c>
      <c r="N17" s="39">
        <v>0</v>
      </c>
      <c r="O17" s="39">
        <v>0</v>
      </c>
      <c r="P17" s="40">
        <v>0</v>
      </c>
      <c r="Q17" s="127">
        <v>438710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134">
        <v>0</v>
      </c>
      <c r="Z17" s="134">
        <v>0</v>
      </c>
      <c r="AA17" s="134">
        <v>0</v>
      </c>
      <c r="AB17" s="39">
        <v>0</v>
      </c>
      <c r="AC17" s="40">
        <v>0</v>
      </c>
      <c r="AD17" s="232">
        <f t="shared" si="0"/>
        <v>1472598</v>
      </c>
    </row>
    <row r="18" spans="1:30" ht="17.25">
      <c r="A18" s="20" t="s">
        <v>59</v>
      </c>
      <c r="B18" s="30"/>
      <c r="C18" s="30"/>
      <c r="D18" s="31">
        <v>5588879</v>
      </c>
      <c r="E18" s="32">
        <v>3409875</v>
      </c>
      <c r="F18" s="32">
        <v>2972227</v>
      </c>
      <c r="G18" s="32">
        <v>1865395</v>
      </c>
      <c r="H18" s="32">
        <v>2986524</v>
      </c>
      <c r="I18" s="32">
        <v>5011499</v>
      </c>
      <c r="J18" s="32">
        <v>2442444</v>
      </c>
      <c r="K18" s="32">
        <v>471171</v>
      </c>
      <c r="L18" s="32">
        <v>1224115</v>
      </c>
      <c r="M18" s="32">
        <v>504561</v>
      </c>
      <c r="N18" s="32">
        <v>175318</v>
      </c>
      <c r="O18" s="32">
        <v>2316387</v>
      </c>
      <c r="P18" s="33">
        <v>1668776</v>
      </c>
      <c r="Q18" s="125">
        <v>2961899</v>
      </c>
      <c r="R18" s="32">
        <v>740982</v>
      </c>
      <c r="S18" s="32">
        <v>331850</v>
      </c>
      <c r="T18" s="32">
        <v>1077118</v>
      </c>
      <c r="U18" s="32">
        <v>324589</v>
      </c>
      <c r="V18" s="32">
        <v>489198</v>
      </c>
      <c r="W18" s="32">
        <v>683377</v>
      </c>
      <c r="X18" s="32">
        <v>733419</v>
      </c>
      <c r="Y18" s="132">
        <v>497494</v>
      </c>
      <c r="Z18" s="132">
        <v>163899</v>
      </c>
      <c r="AA18" s="132">
        <v>529851</v>
      </c>
      <c r="AB18" s="32">
        <v>233930</v>
      </c>
      <c r="AC18" s="33">
        <v>154168</v>
      </c>
      <c r="AD18" s="167">
        <f t="shared" si="0"/>
        <v>39558945</v>
      </c>
    </row>
    <row r="19" spans="1:30" ht="17.25">
      <c r="A19" s="20"/>
      <c r="B19" s="30" t="s">
        <v>60</v>
      </c>
      <c r="C19" s="30"/>
      <c r="D19" s="31">
        <v>4725129</v>
      </c>
      <c r="E19" s="32">
        <v>2160099</v>
      </c>
      <c r="F19" s="32">
        <v>1414319</v>
      </c>
      <c r="G19" s="32">
        <v>1292363</v>
      </c>
      <c r="H19" s="32">
        <v>2497037</v>
      </c>
      <c r="I19" s="32">
        <v>4401295</v>
      </c>
      <c r="J19" s="32">
        <v>2255926</v>
      </c>
      <c r="K19" s="32">
        <v>452125</v>
      </c>
      <c r="L19" s="32">
        <v>1103231</v>
      </c>
      <c r="M19" s="32">
        <v>243507</v>
      </c>
      <c r="N19" s="32">
        <v>112438</v>
      </c>
      <c r="O19" s="32">
        <v>2203141</v>
      </c>
      <c r="P19" s="33">
        <v>1202935</v>
      </c>
      <c r="Q19" s="125">
        <v>2406894</v>
      </c>
      <c r="R19" s="32">
        <v>722309</v>
      </c>
      <c r="S19" s="32">
        <v>317924</v>
      </c>
      <c r="T19" s="32">
        <v>1047122</v>
      </c>
      <c r="U19" s="32">
        <v>286974</v>
      </c>
      <c r="V19" s="32">
        <v>386086</v>
      </c>
      <c r="W19" s="32">
        <v>658179</v>
      </c>
      <c r="X19" s="32">
        <v>622372</v>
      </c>
      <c r="Y19" s="132">
        <v>333245</v>
      </c>
      <c r="Z19" s="132">
        <v>144941</v>
      </c>
      <c r="AA19" s="132">
        <v>438892</v>
      </c>
      <c r="AB19" s="32">
        <v>184965</v>
      </c>
      <c r="AC19" s="33">
        <v>143995</v>
      </c>
      <c r="AD19" s="167">
        <f t="shared" si="0"/>
        <v>31757443</v>
      </c>
    </row>
    <row r="20" spans="1:30" ht="17.25">
      <c r="A20" s="20"/>
      <c r="B20" s="30" t="s">
        <v>61</v>
      </c>
      <c r="C20" s="30"/>
      <c r="D20" s="31">
        <v>713720</v>
      </c>
      <c r="E20" s="32">
        <v>1026243</v>
      </c>
      <c r="F20" s="32">
        <v>216789</v>
      </c>
      <c r="G20" s="32">
        <v>453505</v>
      </c>
      <c r="H20" s="32">
        <v>474595</v>
      </c>
      <c r="I20" s="32">
        <v>534296</v>
      </c>
      <c r="J20" s="32">
        <v>151137</v>
      </c>
      <c r="K20" s="32">
        <v>17976</v>
      </c>
      <c r="L20" s="32">
        <v>108558</v>
      </c>
      <c r="M20" s="32">
        <v>253674</v>
      </c>
      <c r="N20" s="32">
        <v>38494</v>
      </c>
      <c r="O20" s="32">
        <v>110957</v>
      </c>
      <c r="P20" s="33">
        <v>446048</v>
      </c>
      <c r="Q20" s="125">
        <v>538276</v>
      </c>
      <c r="R20" s="32">
        <v>13883</v>
      </c>
      <c r="S20" s="32">
        <v>6811</v>
      </c>
      <c r="T20" s="32">
        <v>27924</v>
      </c>
      <c r="U20" s="32">
        <v>36495</v>
      </c>
      <c r="V20" s="32">
        <v>100532</v>
      </c>
      <c r="W20" s="32">
        <v>18860</v>
      </c>
      <c r="X20" s="32">
        <v>107754</v>
      </c>
      <c r="Y20" s="132">
        <v>151214</v>
      </c>
      <c r="Z20" s="132">
        <v>10467</v>
      </c>
      <c r="AA20" s="132">
        <v>68599</v>
      </c>
      <c r="AB20" s="32">
        <v>36655</v>
      </c>
      <c r="AC20" s="33">
        <v>7138</v>
      </c>
      <c r="AD20" s="167">
        <f t="shared" si="0"/>
        <v>5670600</v>
      </c>
    </row>
    <row r="21" spans="1:30" ht="17.25">
      <c r="A21" s="20"/>
      <c r="B21" s="30" t="s">
        <v>62</v>
      </c>
      <c r="C21" s="30"/>
      <c r="D21" s="31">
        <v>96108</v>
      </c>
      <c r="E21" s="32">
        <v>63799</v>
      </c>
      <c r="F21" s="32">
        <v>41610</v>
      </c>
      <c r="G21" s="32">
        <v>19527</v>
      </c>
      <c r="H21" s="32">
        <v>14892</v>
      </c>
      <c r="I21" s="32">
        <v>12508</v>
      </c>
      <c r="J21" s="32">
        <v>35381</v>
      </c>
      <c r="K21" s="32">
        <v>1029</v>
      </c>
      <c r="L21" s="32">
        <v>12270</v>
      </c>
      <c r="M21" s="32">
        <v>6380</v>
      </c>
      <c r="N21" s="32">
        <v>13486</v>
      </c>
      <c r="O21" s="32">
        <v>2289</v>
      </c>
      <c r="P21" s="33">
        <v>18601</v>
      </c>
      <c r="Q21" s="125">
        <v>16729</v>
      </c>
      <c r="R21" s="32">
        <v>4790</v>
      </c>
      <c r="S21" s="32">
        <v>7002</v>
      </c>
      <c r="T21" s="32">
        <v>1885</v>
      </c>
      <c r="U21" s="32">
        <v>1120</v>
      </c>
      <c r="V21" s="32">
        <v>2580</v>
      </c>
      <c r="W21" s="32">
        <v>6338</v>
      </c>
      <c r="X21" s="32">
        <v>3293</v>
      </c>
      <c r="Y21" s="132">
        <v>8435</v>
      </c>
      <c r="Z21" s="132">
        <v>8491</v>
      </c>
      <c r="AA21" s="132">
        <v>6501</v>
      </c>
      <c r="AB21" s="32">
        <v>12310</v>
      </c>
      <c r="AC21" s="33">
        <v>3035</v>
      </c>
      <c r="AD21" s="167">
        <f t="shared" si="0"/>
        <v>420389</v>
      </c>
    </row>
    <row r="22" spans="1:30" ht="18" thickBot="1">
      <c r="A22" s="26"/>
      <c r="B22" s="18" t="s">
        <v>63</v>
      </c>
      <c r="C22" s="18"/>
      <c r="D22" s="38">
        <v>0</v>
      </c>
      <c r="E22" s="39">
        <v>0</v>
      </c>
      <c r="F22" s="39">
        <v>699509</v>
      </c>
      <c r="G22" s="39">
        <v>100000</v>
      </c>
      <c r="H22" s="39">
        <v>0</v>
      </c>
      <c r="I22" s="39">
        <v>0</v>
      </c>
      <c r="J22" s="39">
        <v>0</v>
      </c>
      <c r="K22" s="39">
        <v>41</v>
      </c>
      <c r="L22" s="39">
        <v>0</v>
      </c>
      <c r="M22" s="39">
        <v>1000</v>
      </c>
      <c r="N22" s="39">
        <v>0</v>
      </c>
      <c r="O22" s="39">
        <v>0</v>
      </c>
      <c r="P22" s="40">
        <v>0</v>
      </c>
      <c r="Q22" s="127">
        <v>0</v>
      </c>
      <c r="R22" s="39">
        <v>0</v>
      </c>
      <c r="S22" s="39">
        <v>113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134">
        <v>0</v>
      </c>
      <c r="Z22" s="134">
        <v>0</v>
      </c>
      <c r="AA22" s="134">
        <v>0</v>
      </c>
      <c r="AB22" s="39">
        <v>0</v>
      </c>
      <c r="AC22" s="40">
        <v>0</v>
      </c>
      <c r="AD22" s="232">
        <f t="shared" si="0"/>
        <v>800663</v>
      </c>
    </row>
    <row r="23" spans="1:30" ht="18" thickBot="1">
      <c r="A23" s="26" t="s">
        <v>64</v>
      </c>
      <c r="B23" s="18"/>
      <c r="C23" s="18"/>
      <c r="D23" s="38">
        <v>66440</v>
      </c>
      <c r="E23" s="39">
        <v>175721</v>
      </c>
      <c r="F23" s="39">
        <v>0</v>
      </c>
      <c r="G23" s="39">
        <v>0</v>
      </c>
      <c r="H23" s="39">
        <v>489</v>
      </c>
      <c r="I23" s="39">
        <v>0</v>
      </c>
      <c r="J23" s="39">
        <v>0</v>
      </c>
      <c r="K23" s="39">
        <v>0</v>
      </c>
      <c r="L23" s="39">
        <v>11426</v>
      </c>
      <c r="M23" s="39">
        <v>0</v>
      </c>
      <c r="N23" s="39">
        <v>0</v>
      </c>
      <c r="O23" s="39">
        <v>0</v>
      </c>
      <c r="P23" s="40">
        <v>0</v>
      </c>
      <c r="Q23" s="127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134">
        <v>0</v>
      </c>
      <c r="Z23" s="134">
        <v>16</v>
      </c>
      <c r="AA23" s="134">
        <v>0</v>
      </c>
      <c r="AB23" s="39">
        <v>0</v>
      </c>
      <c r="AC23" s="40">
        <v>0</v>
      </c>
      <c r="AD23" s="232">
        <f t="shared" si="0"/>
        <v>254092</v>
      </c>
    </row>
    <row r="24" spans="1:30" ht="18" thickBot="1">
      <c r="A24" s="26" t="s">
        <v>65</v>
      </c>
      <c r="B24" s="18"/>
      <c r="C24" s="18"/>
      <c r="D24" s="38">
        <v>45463374</v>
      </c>
      <c r="E24" s="39">
        <v>41374911</v>
      </c>
      <c r="F24" s="39">
        <v>21864809</v>
      </c>
      <c r="G24" s="39">
        <v>28957171</v>
      </c>
      <c r="H24" s="39">
        <v>29144224</v>
      </c>
      <c r="I24" s="39">
        <v>46712839</v>
      </c>
      <c r="J24" s="39">
        <v>24959108</v>
      </c>
      <c r="K24" s="39">
        <v>6805794</v>
      </c>
      <c r="L24" s="39">
        <v>11861899</v>
      </c>
      <c r="M24" s="39">
        <v>8899594</v>
      </c>
      <c r="N24" s="39">
        <v>4049569</v>
      </c>
      <c r="O24" s="39">
        <v>15675049</v>
      </c>
      <c r="P24" s="40">
        <v>13154562</v>
      </c>
      <c r="Q24" s="127">
        <v>24834356</v>
      </c>
      <c r="R24" s="39">
        <v>1307579</v>
      </c>
      <c r="S24" s="39">
        <v>4860303</v>
      </c>
      <c r="T24" s="39">
        <v>6759745</v>
      </c>
      <c r="U24" s="39">
        <v>2337370</v>
      </c>
      <c r="V24" s="39">
        <v>2341371</v>
      </c>
      <c r="W24" s="39">
        <v>5020048</v>
      </c>
      <c r="X24" s="39">
        <v>6659745</v>
      </c>
      <c r="Y24" s="134">
        <v>3814295</v>
      </c>
      <c r="Z24" s="134">
        <v>1951448</v>
      </c>
      <c r="AA24" s="134">
        <v>4538055</v>
      </c>
      <c r="AB24" s="39">
        <v>3001597</v>
      </c>
      <c r="AC24" s="40">
        <v>3088069</v>
      </c>
      <c r="AD24" s="232">
        <f t="shared" si="0"/>
        <v>369436884</v>
      </c>
    </row>
    <row r="25" spans="1:30" ht="17.25">
      <c r="A25" s="20" t="s">
        <v>66</v>
      </c>
      <c r="B25" s="30"/>
      <c r="C25" s="30"/>
      <c r="D25" s="31">
        <v>12999</v>
      </c>
      <c r="E25" s="32">
        <v>1016723</v>
      </c>
      <c r="F25" s="32">
        <v>553015</v>
      </c>
      <c r="G25" s="32">
        <v>330643</v>
      </c>
      <c r="H25" s="32">
        <v>261230</v>
      </c>
      <c r="I25" s="32">
        <v>716058</v>
      </c>
      <c r="J25" s="32">
        <v>421207</v>
      </c>
      <c r="K25" s="32">
        <v>143084</v>
      </c>
      <c r="L25" s="32">
        <v>74255</v>
      </c>
      <c r="M25" s="32">
        <v>157216</v>
      </c>
      <c r="N25" s="32">
        <v>7853</v>
      </c>
      <c r="O25" s="32">
        <v>8073</v>
      </c>
      <c r="P25" s="33">
        <v>0</v>
      </c>
      <c r="Q25" s="125">
        <v>140000</v>
      </c>
      <c r="R25" s="32">
        <v>0</v>
      </c>
      <c r="S25" s="32">
        <v>0</v>
      </c>
      <c r="T25" s="32">
        <v>35062</v>
      </c>
      <c r="U25" s="32">
        <v>0</v>
      </c>
      <c r="V25" s="32">
        <v>15000</v>
      </c>
      <c r="W25" s="32">
        <v>0</v>
      </c>
      <c r="X25" s="32">
        <v>0</v>
      </c>
      <c r="Y25" s="132">
        <v>0</v>
      </c>
      <c r="Z25" s="132">
        <v>0</v>
      </c>
      <c r="AA25" s="132">
        <v>0</v>
      </c>
      <c r="AB25" s="32">
        <v>0</v>
      </c>
      <c r="AC25" s="33">
        <v>0</v>
      </c>
      <c r="AD25" s="167">
        <f t="shared" si="0"/>
        <v>3892418</v>
      </c>
    </row>
    <row r="26" spans="1:30" ht="17.25">
      <c r="A26" s="20"/>
      <c r="B26" s="30" t="s">
        <v>67</v>
      </c>
      <c r="C26" s="30"/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3">
        <v>0</v>
      </c>
      <c r="Q26" s="125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132">
        <v>0</v>
      </c>
      <c r="Z26" s="132">
        <v>0</v>
      </c>
      <c r="AA26" s="132">
        <v>0</v>
      </c>
      <c r="AB26" s="32">
        <v>0</v>
      </c>
      <c r="AC26" s="33">
        <v>0</v>
      </c>
      <c r="AD26" s="167">
        <f t="shared" si="0"/>
        <v>0</v>
      </c>
    </row>
    <row r="27" spans="1:30" ht="17.25">
      <c r="A27" s="20"/>
      <c r="B27" s="30" t="s">
        <v>68</v>
      </c>
      <c r="C27" s="30"/>
      <c r="D27" s="31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3">
        <v>0</v>
      </c>
      <c r="Q27" s="125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132">
        <v>0</v>
      </c>
      <c r="Z27" s="132">
        <v>0</v>
      </c>
      <c r="AA27" s="132">
        <v>0</v>
      </c>
      <c r="AB27" s="32">
        <v>0</v>
      </c>
      <c r="AC27" s="33">
        <v>0</v>
      </c>
      <c r="AD27" s="167">
        <f t="shared" si="0"/>
        <v>0</v>
      </c>
    </row>
    <row r="28" spans="1:30" ht="17.25">
      <c r="A28" s="20"/>
      <c r="B28" s="30" t="s">
        <v>69</v>
      </c>
      <c r="C28" s="30"/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3">
        <v>0</v>
      </c>
      <c r="Q28" s="125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132">
        <v>0</v>
      </c>
      <c r="Z28" s="132">
        <v>0</v>
      </c>
      <c r="AA28" s="132">
        <v>0</v>
      </c>
      <c r="AB28" s="32">
        <v>0</v>
      </c>
      <c r="AC28" s="33">
        <v>0</v>
      </c>
      <c r="AD28" s="167">
        <f t="shared" si="0"/>
        <v>0</v>
      </c>
    </row>
    <row r="29" spans="1:30" ht="17.25">
      <c r="A29" s="20"/>
      <c r="B29" s="30" t="s">
        <v>70</v>
      </c>
      <c r="C29" s="30"/>
      <c r="D29" s="31">
        <v>12999</v>
      </c>
      <c r="E29" s="32">
        <v>1016723</v>
      </c>
      <c r="F29" s="32">
        <v>553015</v>
      </c>
      <c r="G29" s="32">
        <v>330643</v>
      </c>
      <c r="H29" s="32">
        <v>261230</v>
      </c>
      <c r="I29" s="32">
        <v>716058</v>
      </c>
      <c r="J29" s="32">
        <v>421207</v>
      </c>
      <c r="K29" s="32">
        <v>143084</v>
      </c>
      <c r="L29" s="32">
        <v>74255</v>
      </c>
      <c r="M29" s="32">
        <v>157216</v>
      </c>
      <c r="N29" s="32">
        <v>7853</v>
      </c>
      <c r="O29" s="32">
        <v>8073</v>
      </c>
      <c r="P29" s="33">
        <v>0</v>
      </c>
      <c r="Q29" s="125">
        <v>140000</v>
      </c>
      <c r="R29" s="32">
        <v>0</v>
      </c>
      <c r="S29" s="32">
        <v>0</v>
      </c>
      <c r="T29" s="32">
        <v>35062</v>
      </c>
      <c r="U29" s="32">
        <v>0</v>
      </c>
      <c r="V29" s="32">
        <v>15000</v>
      </c>
      <c r="W29" s="32">
        <v>0</v>
      </c>
      <c r="X29" s="32">
        <v>0</v>
      </c>
      <c r="Y29" s="132">
        <v>0</v>
      </c>
      <c r="Z29" s="132">
        <v>0</v>
      </c>
      <c r="AA29" s="132">
        <v>0</v>
      </c>
      <c r="AB29" s="32">
        <v>0</v>
      </c>
      <c r="AC29" s="33">
        <v>0</v>
      </c>
      <c r="AD29" s="167">
        <f t="shared" si="0"/>
        <v>3892418</v>
      </c>
    </row>
    <row r="30" spans="1:30" ht="18" thickBot="1">
      <c r="A30" s="26"/>
      <c r="B30" s="18" t="s">
        <v>71</v>
      </c>
      <c r="C30" s="18"/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40">
        <v>0</v>
      </c>
      <c r="Q30" s="127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134">
        <v>0</v>
      </c>
      <c r="Z30" s="134">
        <v>0</v>
      </c>
      <c r="AA30" s="134">
        <v>0</v>
      </c>
      <c r="AB30" s="39">
        <v>0</v>
      </c>
      <c r="AC30" s="40">
        <v>0</v>
      </c>
      <c r="AD30" s="232">
        <f t="shared" si="0"/>
        <v>0</v>
      </c>
    </row>
    <row r="31" spans="1:30" ht="17.25">
      <c r="A31" s="20" t="s">
        <v>72</v>
      </c>
      <c r="B31" s="30"/>
      <c r="C31" s="30"/>
      <c r="D31" s="31">
        <v>671630</v>
      </c>
      <c r="E31" s="32">
        <v>1314693</v>
      </c>
      <c r="F31" s="32">
        <v>415248</v>
      </c>
      <c r="G31" s="32">
        <v>505472</v>
      </c>
      <c r="H31" s="32">
        <v>382564</v>
      </c>
      <c r="I31" s="32">
        <v>496871</v>
      </c>
      <c r="J31" s="32">
        <v>208804</v>
      </c>
      <c r="K31" s="32">
        <v>62246</v>
      </c>
      <c r="L31" s="32">
        <v>267945</v>
      </c>
      <c r="M31" s="32">
        <v>56572</v>
      </c>
      <c r="N31" s="32">
        <v>9845</v>
      </c>
      <c r="O31" s="32">
        <v>334341</v>
      </c>
      <c r="P31" s="33">
        <v>202180</v>
      </c>
      <c r="Q31" s="125">
        <v>348146</v>
      </c>
      <c r="R31" s="32">
        <v>10651</v>
      </c>
      <c r="S31" s="32">
        <v>67793</v>
      </c>
      <c r="T31" s="32">
        <v>82102</v>
      </c>
      <c r="U31" s="32">
        <v>28139</v>
      </c>
      <c r="V31" s="32">
        <v>85617</v>
      </c>
      <c r="W31" s="32">
        <v>83508</v>
      </c>
      <c r="X31" s="32">
        <v>262037</v>
      </c>
      <c r="Y31" s="132">
        <v>49899</v>
      </c>
      <c r="Z31" s="132">
        <v>4320</v>
      </c>
      <c r="AA31" s="132">
        <v>57859</v>
      </c>
      <c r="AB31" s="32">
        <v>2001</v>
      </c>
      <c r="AC31" s="33">
        <v>5251</v>
      </c>
      <c r="AD31" s="167">
        <f t="shared" si="0"/>
        <v>6015734</v>
      </c>
    </row>
    <row r="32" spans="1:30" ht="17.25">
      <c r="A32" s="20"/>
      <c r="B32" s="30" t="s">
        <v>73</v>
      </c>
      <c r="C32" s="30"/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3">
        <v>0</v>
      </c>
      <c r="Q32" s="125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132">
        <v>0</v>
      </c>
      <c r="Z32" s="132">
        <v>0</v>
      </c>
      <c r="AA32" s="132">
        <v>0</v>
      </c>
      <c r="AB32" s="32">
        <v>0</v>
      </c>
      <c r="AC32" s="33">
        <v>0</v>
      </c>
      <c r="AD32" s="167">
        <f t="shared" si="0"/>
        <v>0</v>
      </c>
    </row>
    <row r="33" spans="1:30" ht="17.25">
      <c r="A33" s="20"/>
      <c r="B33" s="30" t="s">
        <v>74</v>
      </c>
      <c r="C33" s="30"/>
      <c r="D33" s="31">
        <v>528254</v>
      </c>
      <c r="E33" s="32">
        <v>1266770</v>
      </c>
      <c r="F33" s="32">
        <v>413674</v>
      </c>
      <c r="G33" s="32">
        <v>501639</v>
      </c>
      <c r="H33" s="32">
        <v>300546</v>
      </c>
      <c r="I33" s="32">
        <v>336248</v>
      </c>
      <c r="J33" s="32">
        <v>148218</v>
      </c>
      <c r="K33" s="32">
        <v>56746</v>
      </c>
      <c r="L33" s="32">
        <v>233817</v>
      </c>
      <c r="M33" s="32">
        <v>55572</v>
      </c>
      <c r="N33" s="32">
        <v>9844</v>
      </c>
      <c r="O33" s="32">
        <v>332797</v>
      </c>
      <c r="P33" s="33">
        <v>193156</v>
      </c>
      <c r="Q33" s="125">
        <v>332383</v>
      </c>
      <c r="R33" s="32">
        <v>10651</v>
      </c>
      <c r="S33" s="32">
        <v>67793</v>
      </c>
      <c r="T33" s="32">
        <v>36973</v>
      </c>
      <c r="U33" s="32">
        <v>12484</v>
      </c>
      <c r="V33" s="32">
        <v>69321</v>
      </c>
      <c r="W33" s="32">
        <v>65856</v>
      </c>
      <c r="X33" s="32">
        <v>12370</v>
      </c>
      <c r="Y33" s="132">
        <v>49899</v>
      </c>
      <c r="Z33" s="132">
        <v>4289</v>
      </c>
      <c r="AA33" s="132">
        <v>57859</v>
      </c>
      <c r="AB33" s="32">
        <v>1916</v>
      </c>
      <c r="AC33" s="33">
        <v>5236</v>
      </c>
      <c r="AD33" s="167">
        <f t="shared" si="0"/>
        <v>5104311</v>
      </c>
    </row>
    <row r="34" spans="1:30" ht="18" thickBot="1">
      <c r="A34" s="26"/>
      <c r="B34" s="18" t="s">
        <v>75</v>
      </c>
      <c r="C34" s="18"/>
      <c r="D34" s="38">
        <v>143376</v>
      </c>
      <c r="E34" s="39">
        <v>47923</v>
      </c>
      <c r="F34" s="39">
        <v>1574</v>
      </c>
      <c r="G34" s="39">
        <v>3833</v>
      </c>
      <c r="H34" s="39">
        <v>82018</v>
      </c>
      <c r="I34" s="39">
        <v>160623</v>
      </c>
      <c r="J34" s="39">
        <v>60586</v>
      </c>
      <c r="K34" s="39">
        <v>5500</v>
      </c>
      <c r="L34" s="39">
        <v>34128</v>
      </c>
      <c r="M34" s="39">
        <v>1000</v>
      </c>
      <c r="N34" s="39">
        <v>1</v>
      </c>
      <c r="O34" s="39">
        <v>1544</v>
      </c>
      <c r="P34" s="40">
        <v>9024</v>
      </c>
      <c r="Q34" s="127">
        <v>15763</v>
      </c>
      <c r="R34" s="39">
        <v>0</v>
      </c>
      <c r="S34" s="39">
        <v>0</v>
      </c>
      <c r="T34" s="39">
        <v>45129</v>
      </c>
      <c r="U34" s="39">
        <v>15655</v>
      </c>
      <c r="V34" s="39">
        <v>16296</v>
      </c>
      <c r="W34" s="39">
        <v>17652</v>
      </c>
      <c r="X34" s="39">
        <v>249667</v>
      </c>
      <c r="Y34" s="134">
        <v>0</v>
      </c>
      <c r="Z34" s="134">
        <v>31</v>
      </c>
      <c r="AA34" s="134">
        <v>0</v>
      </c>
      <c r="AB34" s="39">
        <v>85</v>
      </c>
      <c r="AC34" s="40">
        <v>15</v>
      </c>
      <c r="AD34" s="232">
        <f t="shared" si="0"/>
        <v>911423</v>
      </c>
    </row>
    <row r="35" spans="1:30" ht="18" thickBot="1">
      <c r="A35" s="26" t="s">
        <v>76</v>
      </c>
      <c r="B35" s="18"/>
      <c r="C35" s="18"/>
      <c r="D35" s="38">
        <v>684629</v>
      </c>
      <c r="E35" s="39">
        <v>2331416</v>
      </c>
      <c r="F35" s="39">
        <v>968263</v>
      </c>
      <c r="G35" s="39">
        <v>836115</v>
      </c>
      <c r="H35" s="39">
        <v>643794</v>
      </c>
      <c r="I35" s="39">
        <v>1212929</v>
      </c>
      <c r="J35" s="39">
        <v>630011</v>
      </c>
      <c r="K35" s="39">
        <v>205330</v>
      </c>
      <c r="L35" s="39">
        <v>342200</v>
      </c>
      <c r="M35" s="39">
        <v>213788</v>
      </c>
      <c r="N35" s="39">
        <v>17698</v>
      </c>
      <c r="O35" s="39">
        <v>342414</v>
      </c>
      <c r="P35" s="40">
        <v>202180</v>
      </c>
      <c r="Q35" s="127">
        <v>488146</v>
      </c>
      <c r="R35" s="39">
        <v>10651</v>
      </c>
      <c r="S35" s="39">
        <v>67793</v>
      </c>
      <c r="T35" s="39">
        <v>117164</v>
      </c>
      <c r="U35" s="39">
        <v>28139</v>
      </c>
      <c r="V35" s="39">
        <v>100617</v>
      </c>
      <c r="W35" s="39">
        <v>83508</v>
      </c>
      <c r="X35" s="39">
        <v>262037</v>
      </c>
      <c r="Y35" s="134">
        <v>49899</v>
      </c>
      <c r="Z35" s="134">
        <v>4320</v>
      </c>
      <c r="AA35" s="134">
        <v>57859</v>
      </c>
      <c r="AB35" s="39">
        <v>2001</v>
      </c>
      <c r="AC35" s="40">
        <v>5251</v>
      </c>
      <c r="AD35" s="232">
        <f t="shared" si="0"/>
        <v>9908152</v>
      </c>
    </row>
    <row r="36" spans="1:30" ht="17.25">
      <c r="A36" s="20" t="s">
        <v>77</v>
      </c>
      <c r="B36" s="30"/>
      <c r="C36" s="30"/>
      <c r="D36" s="31">
        <v>21349364</v>
      </c>
      <c r="E36" s="32">
        <v>26609081</v>
      </c>
      <c r="F36" s="32">
        <v>10665786</v>
      </c>
      <c r="G36" s="32">
        <v>14998289</v>
      </c>
      <c r="H36" s="32">
        <v>9757515</v>
      </c>
      <c r="I36" s="32">
        <v>24733024</v>
      </c>
      <c r="J36" s="32">
        <v>6513230</v>
      </c>
      <c r="K36" s="32">
        <v>5104001</v>
      </c>
      <c r="L36" s="32">
        <v>4228090</v>
      </c>
      <c r="M36" s="32">
        <v>4443638</v>
      </c>
      <c r="N36" s="32">
        <v>2391643</v>
      </c>
      <c r="O36" s="32">
        <v>7440842</v>
      </c>
      <c r="P36" s="33">
        <v>4732742</v>
      </c>
      <c r="Q36" s="125">
        <v>22344128</v>
      </c>
      <c r="R36" s="32">
        <v>331866</v>
      </c>
      <c r="S36" s="32">
        <v>992803</v>
      </c>
      <c r="T36" s="32">
        <v>2640623</v>
      </c>
      <c r="U36" s="32">
        <v>1847164</v>
      </c>
      <c r="V36" s="32">
        <v>292803</v>
      </c>
      <c r="W36" s="32">
        <v>1782326</v>
      </c>
      <c r="X36" s="32">
        <v>4121717</v>
      </c>
      <c r="Y36" s="132">
        <v>2198814</v>
      </c>
      <c r="Z36" s="132">
        <v>1294476</v>
      </c>
      <c r="AA36" s="132">
        <v>2558876</v>
      </c>
      <c r="AB36" s="32">
        <v>3431485</v>
      </c>
      <c r="AC36" s="33">
        <v>2398434</v>
      </c>
      <c r="AD36" s="167">
        <f t="shared" si="0"/>
        <v>189202760</v>
      </c>
    </row>
    <row r="37" spans="1:30" ht="17.25">
      <c r="A37" s="20"/>
      <c r="B37" s="17" t="s">
        <v>78</v>
      </c>
      <c r="C37" s="34"/>
      <c r="D37" s="35">
        <v>6518180</v>
      </c>
      <c r="E37" s="36">
        <v>9082338</v>
      </c>
      <c r="F37" s="36">
        <v>5137249</v>
      </c>
      <c r="G37" s="36">
        <v>4815784</v>
      </c>
      <c r="H37" s="36">
        <v>2569227</v>
      </c>
      <c r="I37" s="36">
        <v>7332223</v>
      </c>
      <c r="J37" s="36">
        <v>6046348</v>
      </c>
      <c r="K37" s="36">
        <v>1184721</v>
      </c>
      <c r="L37" s="36">
        <v>1051094</v>
      </c>
      <c r="M37" s="36">
        <v>1858475</v>
      </c>
      <c r="N37" s="36">
        <v>486314</v>
      </c>
      <c r="O37" s="36">
        <v>1836620</v>
      </c>
      <c r="P37" s="37">
        <v>1408334</v>
      </c>
      <c r="Q37" s="126">
        <v>12535538</v>
      </c>
      <c r="R37" s="36">
        <v>331866</v>
      </c>
      <c r="S37" s="36">
        <v>461841</v>
      </c>
      <c r="T37" s="36">
        <v>1085099</v>
      </c>
      <c r="U37" s="36">
        <v>405168</v>
      </c>
      <c r="V37" s="36">
        <v>248282</v>
      </c>
      <c r="W37" s="36">
        <v>504114</v>
      </c>
      <c r="X37" s="36">
        <v>1343269</v>
      </c>
      <c r="Y37" s="133">
        <v>1589200</v>
      </c>
      <c r="Z37" s="133">
        <v>524594</v>
      </c>
      <c r="AA37" s="133">
        <v>402857</v>
      </c>
      <c r="AB37" s="36">
        <v>902163</v>
      </c>
      <c r="AC37" s="37">
        <v>255301</v>
      </c>
      <c r="AD37" s="231">
        <f t="shared" si="0"/>
        <v>69916199</v>
      </c>
    </row>
    <row r="38" spans="1:30" ht="17.25">
      <c r="A38" s="20"/>
      <c r="B38" s="17"/>
      <c r="C38" s="34" t="s">
        <v>79</v>
      </c>
      <c r="D38" s="35">
        <v>4383541</v>
      </c>
      <c r="E38" s="36">
        <v>306838</v>
      </c>
      <c r="F38" s="36">
        <v>33623</v>
      </c>
      <c r="G38" s="36">
        <v>735504</v>
      </c>
      <c r="H38" s="36">
        <v>75073</v>
      </c>
      <c r="I38" s="36">
        <v>169079</v>
      </c>
      <c r="J38" s="36">
        <v>35279</v>
      </c>
      <c r="K38" s="36">
        <v>93606</v>
      </c>
      <c r="L38" s="36">
        <v>60787</v>
      </c>
      <c r="M38" s="36">
        <v>123467</v>
      </c>
      <c r="N38" s="36">
        <v>14722</v>
      </c>
      <c r="O38" s="36">
        <v>716766</v>
      </c>
      <c r="P38" s="37">
        <v>10317</v>
      </c>
      <c r="Q38" s="126">
        <v>11932638</v>
      </c>
      <c r="R38" s="36">
        <v>19214</v>
      </c>
      <c r="S38" s="36">
        <v>32024</v>
      </c>
      <c r="T38" s="36">
        <v>52102</v>
      </c>
      <c r="U38" s="36">
        <v>91149</v>
      </c>
      <c r="V38" s="36">
        <v>67320</v>
      </c>
      <c r="W38" s="36">
        <v>504114</v>
      </c>
      <c r="X38" s="36">
        <v>0</v>
      </c>
      <c r="Y38" s="133">
        <v>14168</v>
      </c>
      <c r="Z38" s="133">
        <v>37884</v>
      </c>
      <c r="AA38" s="133">
        <v>68124</v>
      </c>
      <c r="AB38" s="36">
        <v>854768</v>
      </c>
      <c r="AC38" s="37">
        <v>0</v>
      </c>
      <c r="AD38" s="231">
        <f t="shared" si="0"/>
        <v>20432107</v>
      </c>
    </row>
    <row r="39" spans="1:30" ht="17.25">
      <c r="A39" s="20"/>
      <c r="B39" s="17"/>
      <c r="C39" s="34" t="s">
        <v>80</v>
      </c>
      <c r="D39" s="35">
        <v>0</v>
      </c>
      <c r="E39" s="36">
        <v>0</v>
      </c>
      <c r="F39" s="36">
        <v>0</v>
      </c>
      <c r="G39" s="36">
        <v>0</v>
      </c>
      <c r="H39" s="36">
        <v>24850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7">
        <v>747802</v>
      </c>
      <c r="Q39" s="12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133">
        <v>0</v>
      </c>
      <c r="Z39" s="133">
        <v>0</v>
      </c>
      <c r="AA39" s="133">
        <v>0</v>
      </c>
      <c r="AB39" s="36">
        <v>0</v>
      </c>
      <c r="AC39" s="37">
        <v>0</v>
      </c>
      <c r="AD39" s="231">
        <f t="shared" si="0"/>
        <v>772652</v>
      </c>
    </row>
    <row r="40" spans="1:30" ht="17.25">
      <c r="A40" s="20"/>
      <c r="B40" s="17"/>
      <c r="C40" s="34" t="s">
        <v>81</v>
      </c>
      <c r="D40" s="35">
        <v>1294151</v>
      </c>
      <c r="E40" s="36">
        <v>0</v>
      </c>
      <c r="F40" s="36">
        <v>524953</v>
      </c>
      <c r="G40" s="36">
        <v>2173318</v>
      </c>
      <c r="H40" s="36">
        <v>950695</v>
      </c>
      <c r="I40" s="36">
        <v>467400</v>
      </c>
      <c r="J40" s="36">
        <v>542539</v>
      </c>
      <c r="K40" s="36">
        <v>220116</v>
      </c>
      <c r="L40" s="36">
        <v>227600</v>
      </c>
      <c r="M40" s="36">
        <v>0</v>
      </c>
      <c r="N40" s="36">
        <v>58300</v>
      </c>
      <c r="O40" s="36">
        <v>671919</v>
      </c>
      <c r="P40" s="37">
        <v>0</v>
      </c>
      <c r="Q40" s="126">
        <v>602900</v>
      </c>
      <c r="R40" s="36">
        <v>25200</v>
      </c>
      <c r="S40" s="36">
        <v>74970</v>
      </c>
      <c r="T40" s="36">
        <v>549236</v>
      </c>
      <c r="U40" s="36">
        <v>21618</v>
      </c>
      <c r="V40" s="36">
        <v>180962</v>
      </c>
      <c r="W40" s="36">
        <v>0</v>
      </c>
      <c r="X40" s="36">
        <v>1343269</v>
      </c>
      <c r="Y40" s="133">
        <v>0</v>
      </c>
      <c r="Z40" s="133">
        <v>219710</v>
      </c>
      <c r="AA40" s="133">
        <v>0</v>
      </c>
      <c r="AB40" s="36">
        <v>47395</v>
      </c>
      <c r="AC40" s="37">
        <v>0</v>
      </c>
      <c r="AD40" s="231">
        <f t="shared" si="0"/>
        <v>10196251</v>
      </c>
    </row>
    <row r="41" spans="1:30" ht="17.25">
      <c r="A41" s="20"/>
      <c r="B41" s="30"/>
      <c r="C41" s="30" t="s">
        <v>82</v>
      </c>
      <c r="D41" s="31">
        <v>840488</v>
      </c>
      <c r="E41" s="32">
        <v>8775500</v>
      </c>
      <c r="F41" s="32">
        <v>4578673</v>
      </c>
      <c r="G41" s="32">
        <v>1906962</v>
      </c>
      <c r="H41" s="32">
        <v>1518609</v>
      </c>
      <c r="I41" s="32">
        <v>6695744</v>
      </c>
      <c r="J41" s="32">
        <v>5468530</v>
      </c>
      <c r="K41" s="32">
        <v>870999</v>
      </c>
      <c r="L41" s="32">
        <v>762707</v>
      </c>
      <c r="M41" s="32">
        <v>1735008</v>
      </c>
      <c r="N41" s="32">
        <v>413292</v>
      </c>
      <c r="O41" s="32">
        <v>447935</v>
      </c>
      <c r="P41" s="33">
        <v>650215</v>
      </c>
      <c r="Q41" s="125">
        <v>0</v>
      </c>
      <c r="R41" s="32">
        <v>287452</v>
      </c>
      <c r="S41" s="32">
        <v>354847</v>
      </c>
      <c r="T41" s="32">
        <v>483761</v>
      </c>
      <c r="U41" s="32">
        <v>292401</v>
      </c>
      <c r="V41" s="32">
        <v>0</v>
      </c>
      <c r="W41" s="32">
        <v>0</v>
      </c>
      <c r="X41" s="32">
        <v>0</v>
      </c>
      <c r="Y41" s="132">
        <v>1575032</v>
      </c>
      <c r="Z41" s="132">
        <v>267000</v>
      </c>
      <c r="AA41" s="132">
        <v>334733</v>
      </c>
      <c r="AB41" s="32">
        <v>0</v>
      </c>
      <c r="AC41" s="33">
        <v>255301</v>
      </c>
      <c r="AD41" s="167">
        <f t="shared" si="0"/>
        <v>38515189</v>
      </c>
    </row>
    <row r="42" spans="1:30" ht="17.25">
      <c r="A42" s="20"/>
      <c r="B42" s="17" t="s">
        <v>83</v>
      </c>
      <c r="C42" s="34"/>
      <c r="D42" s="35">
        <v>14831184</v>
      </c>
      <c r="E42" s="36">
        <v>17526743</v>
      </c>
      <c r="F42" s="36">
        <v>5528537</v>
      </c>
      <c r="G42" s="36">
        <v>10182505</v>
      </c>
      <c r="H42" s="36">
        <v>7188288</v>
      </c>
      <c r="I42" s="36">
        <v>17400801</v>
      </c>
      <c r="J42" s="36">
        <v>466882</v>
      </c>
      <c r="K42" s="36">
        <v>3919280</v>
      </c>
      <c r="L42" s="36">
        <v>3176996</v>
      </c>
      <c r="M42" s="36">
        <v>2585163</v>
      </c>
      <c r="N42" s="36">
        <v>1905329</v>
      </c>
      <c r="O42" s="36">
        <v>5604222</v>
      </c>
      <c r="P42" s="37">
        <v>3324408</v>
      </c>
      <c r="Q42" s="126">
        <v>9808590</v>
      </c>
      <c r="R42" s="36">
        <v>0</v>
      </c>
      <c r="S42" s="36">
        <v>530962</v>
      </c>
      <c r="T42" s="36">
        <v>1555524</v>
      </c>
      <c r="U42" s="36">
        <v>1441996</v>
      </c>
      <c r="V42" s="36">
        <v>44521</v>
      </c>
      <c r="W42" s="36">
        <v>1278212</v>
      </c>
      <c r="X42" s="36">
        <v>2778448</v>
      </c>
      <c r="Y42" s="133">
        <v>609614</v>
      </c>
      <c r="Z42" s="133">
        <v>769882</v>
      </c>
      <c r="AA42" s="133">
        <v>2156019</v>
      </c>
      <c r="AB42" s="36">
        <v>2529322</v>
      </c>
      <c r="AC42" s="37">
        <v>2143133</v>
      </c>
      <c r="AD42" s="231">
        <f t="shared" si="0"/>
        <v>119286561</v>
      </c>
    </row>
    <row r="43" spans="1:30" ht="17.25">
      <c r="A43" s="20"/>
      <c r="B43" s="17"/>
      <c r="C43" s="34" t="s">
        <v>84</v>
      </c>
      <c r="D43" s="35">
        <v>14831184</v>
      </c>
      <c r="E43" s="36">
        <v>17526743</v>
      </c>
      <c r="F43" s="36">
        <v>5528537</v>
      </c>
      <c r="G43" s="36">
        <v>10182505</v>
      </c>
      <c r="H43" s="36">
        <v>7188288</v>
      </c>
      <c r="I43" s="36">
        <v>17400801</v>
      </c>
      <c r="J43" s="36">
        <v>466882</v>
      </c>
      <c r="K43" s="36">
        <v>3919280</v>
      </c>
      <c r="L43" s="36">
        <v>3176996</v>
      </c>
      <c r="M43" s="36">
        <v>2585163</v>
      </c>
      <c r="N43" s="36">
        <v>1905329</v>
      </c>
      <c r="O43" s="36">
        <v>5604222</v>
      </c>
      <c r="P43" s="37">
        <v>3324408</v>
      </c>
      <c r="Q43" s="126">
        <v>9808590</v>
      </c>
      <c r="R43" s="36">
        <v>0</v>
      </c>
      <c r="S43" s="36">
        <v>530962</v>
      </c>
      <c r="T43" s="36">
        <v>1555524</v>
      </c>
      <c r="U43" s="36">
        <v>1441996</v>
      </c>
      <c r="V43" s="36">
        <v>44521</v>
      </c>
      <c r="W43" s="36">
        <v>1278212</v>
      </c>
      <c r="X43" s="36">
        <v>2778448</v>
      </c>
      <c r="Y43" s="133">
        <v>609614</v>
      </c>
      <c r="Z43" s="133">
        <v>769882</v>
      </c>
      <c r="AA43" s="133">
        <v>2156019</v>
      </c>
      <c r="AB43" s="36">
        <v>2529322</v>
      </c>
      <c r="AC43" s="37">
        <v>2143133</v>
      </c>
      <c r="AD43" s="231">
        <f t="shared" si="0"/>
        <v>119286561</v>
      </c>
    </row>
    <row r="44" spans="1:30" ht="18" thickBot="1">
      <c r="A44" s="26"/>
      <c r="B44" s="18"/>
      <c r="C44" s="18" t="s">
        <v>85</v>
      </c>
      <c r="D44" s="38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40">
        <v>0</v>
      </c>
      <c r="Q44" s="127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134">
        <v>0</v>
      </c>
      <c r="Z44" s="134">
        <v>0</v>
      </c>
      <c r="AA44" s="134">
        <v>0</v>
      </c>
      <c r="AB44" s="39">
        <v>0</v>
      </c>
      <c r="AC44" s="40">
        <v>0</v>
      </c>
      <c r="AD44" s="232">
        <f t="shared" si="0"/>
        <v>0</v>
      </c>
    </row>
    <row r="45" spans="1:30" ht="17.25">
      <c r="A45" s="20" t="s">
        <v>86</v>
      </c>
      <c r="B45" s="30"/>
      <c r="C45" s="30"/>
      <c r="D45" s="31">
        <v>23429381</v>
      </c>
      <c r="E45" s="32">
        <v>12434414</v>
      </c>
      <c r="F45" s="32">
        <v>10230760</v>
      </c>
      <c r="G45" s="32">
        <v>13122767</v>
      </c>
      <c r="H45" s="32">
        <v>18742915</v>
      </c>
      <c r="I45" s="32">
        <v>20766886</v>
      </c>
      <c r="J45" s="32">
        <v>17815867</v>
      </c>
      <c r="K45" s="32">
        <v>1496463</v>
      </c>
      <c r="L45" s="32">
        <v>7291609</v>
      </c>
      <c r="M45" s="32">
        <v>4242168</v>
      </c>
      <c r="N45" s="32">
        <v>1640228</v>
      </c>
      <c r="O45" s="32">
        <v>7891793</v>
      </c>
      <c r="P45" s="33">
        <v>8219640</v>
      </c>
      <c r="Q45" s="125">
        <v>2002082</v>
      </c>
      <c r="R45" s="32">
        <v>965062</v>
      </c>
      <c r="S45" s="32">
        <v>3799707</v>
      </c>
      <c r="T45" s="32">
        <v>4001958</v>
      </c>
      <c r="U45" s="32">
        <v>462067</v>
      </c>
      <c r="V45" s="32">
        <v>1947951</v>
      </c>
      <c r="W45" s="32">
        <v>3154214</v>
      </c>
      <c r="X45" s="32">
        <v>2275991</v>
      </c>
      <c r="Y45" s="132">
        <v>1565582</v>
      </c>
      <c r="Z45" s="132">
        <v>652652</v>
      </c>
      <c r="AA45" s="132">
        <v>1921320</v>
      </c>
      <c r="AB45" s="32">
        <v>-431889</v>
      </c>
      <c r="AC45" s="33">
        <v>684384</v>
      </c>
      <c r="AD45" s="167">
        <f t="shared" si="0"/>
        <v>170325972</v>
      </c>
    </row>
    <row r="46" spans="1:30" ht="17.25">
      <c r="A46" s="20"/>
      <c r="B46" s="17" t="s">
        <v>87</v>
      </c>
      <c r="C46" s="34"/>
      <c r="D46" s="35">
        <v>24496346</v>
      </c>
      <c r="E46" s="36">
        <v>12117320</v>
      </c>
      <c r="F46" s="36">
        <v>9622191</v>
      </c>
      <c r="G46" s="36">
        <v>12931502</v>
      </c>
      <c r="H46" s="36">
        <v>17666741</v>
      </c>
      <c r="I46" s="36">
        <v>19854031</v>
      </c>
      <c r="J46" s="36">
        <v>17265166</v>
      </c>
      <c r="K46" s="36">
        <v>1230562</v>
      </c>
      <c r="L46" s="36">
        <v>6752342</v>
      </c>
      <c r="M46" s="36">
        <v>3862705</v>
      </c>
      <c r="N46" s="36">
        <v>1591847</v>
      </c>
      <c r="O46" s="36">
        <v>7564494</v>
      </c>
      <c r="P46" s="37">
        <v>8386169</v>
      </c>
      <c r="Q46" s="126">
        <v>1540530</v>
      </c>
      <c r="R46" s="36">
        <v>517065</v>
      </c>
      <c r="S46" s="36">
        <v>3650991</v>
      </c>
      <c r="T46" s="36">
        <v>3358639</v>
      </c>
      <c r="U46" s="36">
        <v>553290</v>
      </c>
      <c r="V46" s="36">
        <v>1878772</v>
      </c>
      <c r="W46" s="36">
        <v>2908710</v>
      </c>
      <c r="X46" s="36">
        <v>2320000</v>
      </c>
      <c r="Y46" s="133">
        <v>1445877</v>
      </c>
      <c r="Z46" s="133">
        <v>539017</v>
      </c>
      <c r="AA46" s="133">
        <v>1556414</v>
      </c>
      <c r="AB46" s="36">
        <v>68454</v>
      </c>
      <c r="AC46" s="37">
        <v>907368</v>
      </c>
      <c r="AD46" s="231">
        <f t="shared" si="0"/>
        <v>164586543</v>
      </c>
    </row>
    <row r="47" spans="1:30" ht="17.25">
      <c r="A47" s="20"/>
      <c r="B47" s="17"/>
      <c r="C47" s="34" t="s">
        <v>88</v>
      </c>
      <c r="D47" s="35">
        <v>2872775</v>
      </c>
      <c r="E47" s="36">
        <v>730925</v>
      </c>
      <c r="F47" s="36">
        <v>371344</v>
      </c>
      <c r="G47" s="36">
        <v>3028118</v>
      </c>
      <c r="H47" s="36">
        <v>686655</v>
      </c>
      <c r="I47" s="36">
        <v>21100</v>
      </c>
      <c r="J47" s="36">
        <v>433303</v>
      </c>
      <c r="K47" s="36">
        <v>414568</v>
      </c>
      <c r="L47" s="36">
        <v>105515</v>
      </c>
      <c r="M47" s="36">
        <v>889501</v>
      </c>
      <c r="N47" s="36">
        <v>462426</v>
      </c>
      <c r="O47" s="36">
        <v>1979696</v>
      </c>
      <c r="P47" s="37">
        <v>2463353</v>
      </c>
      <c r="Q47" s="126">
        <v>895086</v>
      </c>
      <c r="R47" s="36">
        <v>40577</v>
      </c>
      <c r="S47" s="36">
        <v>0</v>
      </c>
      <c r="T47" s="36">
        <v>897754</v>
      </c>
      <c r="U47" s="36">
        <v>0</v>
      </c>
      <c r="V47" s="36">
        <v>0</v>
      </c>
      <c r="W47" s="36">
        <v>1783846</v>
      </c>
      <c r="X47" s="36">
        <v>0</v>
      </c>
      <c r="Y47" s="133">
        <v>0</v>
      </c>
      <c r="Z47" s="133">
        <v>156455</v>
      </c>
      <c r="AA47" s="133">
        <v>508373</v>
      </c>
      <c r="AB47" s="36">
        <v>19593</v>
      </c>
      <c r="AC47" s="37">
        <v>351351</v>
      </c>
      <c r="AD47" s="231">
        <f t="shared" si="0"/>
        <v>19112314</v>
      </c>
    </row>
    <row r="48" spans="1:30" ht="17.25">
      <c r="A48" s="20"/>
      <c r="B48" s="17"/>
      <c r="C48" s="34" t="s">
        <v>89</v>
      </c>
      <c r="D48" s="35">
        <v>118158</v>
      </c>
      <c r="E48" s="36">
        <v>0</v>
      </c>
      <c r="F48" s="36">
        <v>34931</v>
      </c>
      <c r="G48" s="36">
        <v>0</v>
      </c>
      <c r="H48" s="36">
        <v>385</v>
      </c>
      <c r="I48" s="36">
        <v>344531</v>
      </c>
      <c r="J48" s="36">
        <v>0</v>
      </c>
      <c r="K48" s="36">
        <v>0</v>
      </c>
      <c r="L48" s="36">
        <v>32292</v>
      </c>
      <c r="M48" s="36">
        <v>120421</v>
      </c>
      <c r="N48" s="36">
        <v>20780</v>
      </c>
      <c r="O48" s="36">
        <v>30259</v>
      </c>
      <c r="P48" s="37">
        <v>12840</v>
      </c>
      <c r="Q48" s="126">
        <v>0</v>
      </c>
      <c r="R48" s="36">
        <v>0</v>
      </c>
      <c r="S48" s="36">
        <v>0</v>
      </c>
      <c r="T48" s="36">
        <v>48602</v>
      </c>
      <c r="U48" s="36">
        <v>0</v>
      </c>
      <c r="V48" s="36">
        <v>0</v>
      </c>
      <c r="W48" s="36">
        <v>0</v>
      </c>
      <c r="X48" s="36">
        <v>0</v>
      </c>
      <c r="Y48" s="133">
        <v>0</v>
      </c>
      <c r="Z48" s="133">
        <v>0</v>
      </c>
      <c r="AA48" s="133">
        <v>76514</v>
      </c>
      <c r="AB48" s="36">
        <v>0</v>
      </c>
      <c r="AC48" s="37">
        <v>0</v>
      </c>
      <c r="AD48" s="231">
        <f t="shared" si="0"/>
        <v>839713</v>
      </c>
    </row>
    <row r="49" spans="1:30" ht="17.25">
      <c r="A49" s="20"/>
      <c r="B49" s="17"/>
      <c r="C49" s="34" t="s">
        <v>90</v>
      </c>
      <c r="D49" s="35">
        <v>12500186</v>
      </c>
      <c r="E49" s="36">
        <v>7586237</v>
      </c>
      <c r="F49" s="36">
        <v>4329448</v>
      </c>
      <c r="G49" s="36">
        <v>5606601</v>
      </c>
      <c r="H49" s="36">
        <v>15465424</v>
      </c>
      <c r="I49" s="36">
        <v>11187390</v>
      </c>
      <c r="J49" s="36">
        <v>14131616</v>
      </c>
      <c r="K49" s="36">
        <v>377360</v>
      </c>
      <c r="L49" s="36">
        <v>5196540</v>
      </c>
      <c r="M49" s="36">
        <v>2621858</v>
      </c>
      <c r="N49" s="36">
        <v>352018</v>
      </c>
      <c r="O49" s="36">
        <v>2992014</v>
      </c>
      <c r="P49" s="37">
        <v>3036166</v>
      </c>
      <c r="Q49" s="126">
        <v>465783</v>
      </c>
      <c r="R49" s="36">
        <v>261349</v>
      </c>
      <c r="S49" s="36">
        <v>3645131</v>
      </c>
      <c r="T49" s="36">
        <v>1437555</v>
      </c>
      <c r="U49" s="36">
        <v>139074</v>
      </c>
      <c r="V49" s="36">
        <v>745518</v>
      </c>
      <c r="W49" s="36">
        <v>1107994</v>
      </c>
      <c r="X49" s="36">
        <v>805406</v>
      </c>
      <c r="Y49" s="133">
        <v>737720</v>
      </c>
      <c r="Z49" s="133">
        <v>303159</v>
      </c>
      <c r="AA49" s="133">
        <v>519379</v>
      </c>
      <c r="AB49" s="36">
        <v>8700</v>
      </c>
      <c r="AC49" s="37">
        <v>356677</v>
      </c>
      <c r="AD49" s="231">
        <f t="shared" si="0"/>
        <v>95916303</v>
      </c>
    </row>
    <row r="50" spans="1:30" ht="17.25">
      <c r="A50" s="20"/>
      <c r="B50" s="17"/>
      <c r="C50" s="34" t="s">
        <v>91</v>
      </c>
      <c r="D50" s="35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230925</v>
      </c>
      <c r="N50" s="36">
        <v>0</v>
      </c>
      <c r="O50" s="36">
        <v>0</v>
      </c>
      <c r="P50" s="37">
        <v>0</v>
      </c>
      <c r="Q50" s="12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133">
        <v>0</v>
      </c>
      <c r="Z50" s="133">
        <v>0</v>
      </c>
      <c r="AA50" s="133">
        <v>0</v>
      </c>
      <c r="AB50" s="36">
        <v>0</v>
      </c>
      <c r="AC50" s="37">
        <v>0</v>
      </c>
      <c r="AD50" s="231">
        <f t="shared" si="0"/>
        <v>230925</v>
      </c>
    </row>
    <row r="51" spans="1:30" ht="17.25">
      <c r="A51" s="20"/>
      <c r="B51" s="30"/>
      <c r="C51" s="30" t="s">
        <v>92</v>
      </c>
      <c r="D51" s="31">
        <v>9005227</v>
      </c>
      <c r="E51" s="32">
        <v>3800158</v>
      </c>
      <c r="F51" s="32">
        <v>4886468</v>
      </c>
      <c r="G51" s="32">
        <v>4296783</v>
      </c>
      <c r="H51" s="32">
        <v>1514277</v>
      </c>
      <c r="I51" s="32">
        <v>8301010</v>
      </c>
      <c r="J51" s="32">
        <v>2700247</v>
      </c>
      <c r="K51" s="32">
        <v>438634</v>
      </c>
      <c r="L51" s="32">
        <v>1417995</v>
      </c>
      <c r="M51" s="32">
        <v>0</v>
      </c>
      <c r="N51" s="32">
        <v>756623</v>
      </c>
      <c r="O51" s="32">
        <v>2562525</v>
      </c>
      <c r="P51" s="33">
        <v>2873810</v>
      </c>
      <c r="Q51" s="125">
        <v>179661</v>
      </c>
      <c r="R51" s="32">
        <v>215139</v>
      </c>
      <c r="S51" s="32">
        <v>5860</v>
      </c>
      <c r="T51" s="32">
        <v>974728</v>
      </c>
      <c r="U51" s="32">
        <v>414216</v>
      </c>
      <c r="V51" s="32">
        <v>1133254</v>
      </c>
      <c r="W51" s="32">
        <v>16870</v>
      </c>
      <c r="X51" s="32">
        <v>1514594</v>
      </c>
      <c r="Y51" s="132">
        <v>708157</v>
      </c>
      <c r="Z51" s="132">
        <v>79403</v>
      </c>
      <c r="AA51" s="132">
        <v>452148</v>
      </c>
      <c r="AB51" s="32">
        <v>40161</v>
      </c>
      <c r="AC51" s="33">
        <v>199340</v>
      </c>
      <c r="AD51" s="167">
        <f t="shared" si="0"/>
        <v>48487288</v>
      </c>
    </row>
    <row r="52" spans="1:30" ht="17.25">
      <c r="A52" s="20"/>
      <c r="B52" s="17" t="s">
        <v>93</v>
      </c>
      <c r="C52" s="34"/>
      <c r="D52" s="35">
        <v>-1066965</v>
      </c>
      <c r="E52" s="36">
        <v>317094</v>
      </c>
      <c r="F52" s="36">
        <v>608569</v>
      </c>
      <c r="G52" s="36">
        <v>191265</v>
      </c>
      <c r="H52" s="36">
        <v>1076174</v>
      </c>
      <c r="I52" s="36">
        <v>912855</v>
      </c>
      <c r="J52" s="36">
        <v>550701</v>
      </c>
      <c r="K52" s="36">
        <v>265901</v>
      </c>
      <c r="L52" s="36">
        <v>539267</v>
      </c>
      <c r="M52" s="36">
        <v>379463</v>
      </c>
      <c r="N52" s="36">
        <v>48381</v>
      </c>
      <c r="O52" s="36">
        <v>327299</v>
      </c>
      <c r="P52" s="37">
        <v>-166529</v>
      </c>
      <c r="Q52" s="126">
        <v>461552</v>
      </c>
      <c r="R52" s="36">
        <v>447997</v>
      </c>
      <c r="S52" s="36">
        <v>148716</v>
      </c>
      <c r="T52" s="36">
        <v>643319</v>
      </c>
      <c r="U52" s="36">
        <v>-91223</v>
      </c>
      <c r="V52" s="36">
        <v>69179</v>
      </c>
      <c r="W52" s="36">
        <v>245504</v>
      </c>
      <c r="X52" s="36">
        <v>-44009</v>
      </c>
      <c r="Y52" s="133">
        <v>119705</v>
      </c>
      <c r="Z52" s="133">
        <v>113635</v>
      </c>
      <c r="AA52" s="133">
        <v>364906</v>
      </c>
      <c r="AB52" s="36">
        <v>-500343</v>
      </c>
      <c r="AC52" s="37">
        <v>-222984</v>
      </c>
      <c r="AD52" s="231">
        <f t="shared" si="0"/>
        <v>5739429</v>
      </c>
    </row>
    <row r="53" spans="1:30" ht="17.25">
      <c r="A53" s="20"/>
      <c r="B53" s="17"/>
      <c r="C53" s="34" t="s">
        <v>94</v>
      </c>
      <c r="D53" s="35">
        <v>0</v>
      </c>
      <c r="E53" s="36">
        <v>0</v>
      </c>
      <c r="F53" s="36">
        <v>0</v>
      </c>
      <c r="G53" s="36">
        <v>0</v>
      </c>
      <c r="H53" s="36">
        <v>310772</v>
      </c>
      <c r="I53" s="36">
        <v>0</v>
      </c>
      <c r="J53" s="36">
        <v>0</v>
      </c>
      <c r="K53" s="36">
        <v>180211</v>
      </c>
      <c r="L53" s="36">
        <v>67976</v>
      </c>
      <c r="M53" s="36">
        <v>30000</v>
      </c>
      <c r="N53" s="36">
        <v>6151</v>
      </c>
      <c r="O53" s="36">
        <v>153660</v>
      </c>
      <c r="P53" s="37">
        <v>121310</v>
      </c>
      <c r="Q53" s="126">
        <v>19100</v>
      </c>
      <c r="R53" s="36">
        <v>0</v>
      </c>
      <c r="S53" s="36">
        <v>22600</v>
      </c>
      <c r="T53" s="36">
        <v>109921</v>
      </c>
      <c r="U53" s="36">
        <v>1</v>
      </c>
      <c r="V53" s="36">
        <v>13319</v>
      </c>
      <c r="W53" s="36">
        <v>125500</v>
      </c>
      <c r="X53" s="36">
        <v>0</v>
      </c>
      <c r="Y53" s="133">
        <v>1591</v>
      </c>
      <c r="Z53" s="133">
        <v>18000</v>
      </c>
      <c r="AA53" s="133">
        <v>28172</v>
      </c>
      <c r="AB53" s="36">
        <v>0</v>
      </c>
      <c r="AC53" s="37">
        <v>0</v>
      </c>
      <c r="AD53" s="231">
        <f t="shared" si="0"/>
        <v>1208284</v>
      </c>
    </row>
    <row r="54" spans="1:30" ht="17.25">
      <c r="A54" s="20"/>
      <c r="B54" s="17"/>
      <c r="C54" s="34" t="s">
        <v>95</v>
      </c>
      <c r="D54" s="35">
        <v>0</v>
      </c>
      <c r="E54" s="36">
        <v>0</v>
      </c>
      <c r="F54" s="36">
        <v>0</v>
      </c>
      <c r="G54" s="36">
        <v>1400</v>
      </c>
      <c r="H54" s="36">
        <v>55426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15410</v>
      </c>
      <c r="P54" s="37">
        <v>0</v>
      </c>
      <c r="Q54" s="126">
        <v>0</v>
      </c>
      <c r="R54" s="36">
        <v>63500</v>
      </c>
      <c r="S54" s="36">
        <v>0</v>
      </c>
      <c r="T54" s="36">
        <v>57990</v>
      </c>
      <c r="U54" s="36">
        <v>0</v>
      </c>
      <c r="V54" s="36">
        <v>0</v>
      </c>
      <c r="W54" s="36">
        <v>0</v>
      </c>
      <c r="X54" s="36">
        <v>0</v>
      </c>
      <c r="Y54" s="133">
        <v>10000</v>
      </c>
      <c r="Z54" s="133">
        <v>0</v>
      </c>
      <c r="AA54" s="133">
        <v>0</v>
      </c>
      <c r="AB54" s="36">
        <v>0</v>
      </c>
      <c r="AC54" s="37">
        <v>0</v>
      </c>
      <c r="AD54" s="231">
        <f t="shared" si="0"/>
        <v>203726</v>
      </c>
    </row>
    <row r="55" spans="1:30" ht="17.25">
      <c r="A55" s="20"/>
      <c r="B55" s="17"/>
      <c r="C55" s="34" t="s">
        <v>96</v>
      </c>
      <c r="D55" s="35">
        <v>0</v>
      </c>
      <c r="E55" s="36">
        <v>0</v>
      </c>
      <c r="F55" s="36">
        <v>57432</v>
      </c>
      <c r="G55" s="36">
        <v>0</v>
      </c>
      <c r="H55" s="36">
        <v>505000</v>
      </c>
      <c r="I55" s="36">
        <v>400000</v>
      </c>
      <c r="J55" s="36">
        <v>0</v>
      </c>
      <c r="K55" s="36">
        <v>26436</v>
      </c>
      <c r="L55" s="36">
        <v>291346</v>
      </c>
      <c r="M55" s="36">
        <v>40122</v>
      </c>
      <c r="N55" s="36">
        <v>14246</v>
      </c>
      <c r="O55" s="36">
        <v>117262</v>
      </c>
      <c r="P55" s="37">
        <v>173027</v>
      </c>
      <c r="Q55" s="126">
        <v>0</v>
      </c>
      <c r="R55" s="36">
        <v>370500</v>
      </c>
      <c r="S55" s="36">
        <v>118477</v>
      </c>
      <c r="T55" s="36">
        <v>307444</v>
      </c>
      <c r="U55" s="36">
        <v>6825</v>
      </c>
      <c r="V55" s="36">
        <v>52300</v>
      </c>
      <c r="W55" s="36">
        <v>5000</v>
      </c>
      <c r="X55" s="36">
        <v>0</v>
      </c>
      <c r="Y55" s="133">
        <v>12592</v>
      </c>
      <c r="Z55" s="133">
        <v>60000</v>
      </c>
      <c r="AA55" s="133">
        <v>207896</v>
      </c>
      <c r="AB55" s="36">
        <v>0</v>
      </c>
      <c r="AC55" s="37">
        <v>0</v>
      </c>
      <c r="AD55" s="231">
        <f t="shared" si="0"/>
        <v>2765905</v>
      </c>
    </row>
    <row r="56" spans="1:30" ht="17.25">
      <c r="A56" s="20"/>
      <c r="B56" s="17"/>
      <c r="C56" s="34" t="s">
        <v>97</v>
      </c>
      <c r="D56" s="35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7">
        <v>0</v>
      </c>
      <c r="Q56" s="126">
        <v>0</v>
      </c>
      <c r="R56" s="36">
        <v>0</v>
      </c>
      <c r="S56" s="36">
        <v>0</v>
      </c>
      <c r="T56" s="36">
        <v>100000</v>
      </c>
      <c r="U56" s="36">
        <v>0</v>
      </c>
      <c r="V56" s="36">
        <v>0</v>
      </c>
      <c r="W56" s="36">
        <v>0</v>
      </c>
      <c r="X56" s="36">
        <v>0</v>
      </c>
      <c r="Y56" s="133">
        <v>0</v>
      </c>
      <c r="Z56" s="133">
        <v>0</v>
      </c>
      <c r="AA56" s="133">
        <v>0</v>
      </c>
      <c r="AB56" s="36">
        <v>0</v>
      </c>
      <c r="AC56" s="37">
        <v>0</v>
      </c>
      <c r="AD56" s="231">
        <f t="shared" si="0"/>
        <v>100000</v>
      </c>
    </row>
    <row r="57" spans="1:30" ht="17.25">
      <c r="A57" s="20"/>
      <c r="B57" s="558" t="s">
        <v>238</v>
      </c>
      <c r="C57" s="136" t="s">
        <v>236</v>
      </c>
      <c r="D57" s="35">
        <v>0</v>
      </c>
      <c r="E57" s="36">
        <v>317094</v>
      </c>
      <c r="F57" s="36">
        <v>551137</v>
      </c>
      <c r="G57" s="36">
        <v>189865</v>
      </c>
      <c r="H57" s="36">
        <v>204976</v>
      </c>
      <c r="I57" s="36">
        <v>512855</v>
      </c>
      <c r="J57" s="36">
        <v>550701</v>
      </c>
      <c r="K57" s="36">
        <v>59254</v>
      </c>
      <c r="L57" s="36">
        <v>179945</v>
      </c>
      <c r="M57" s="36">
        <v>309341</v>
      </c>
      <c r="N57" s="36">
        <v>27984</v>
      </c>
      <c r="O57" s="36">
        <v>40967</v>
      </c>
      <c r="P57" s="37">
        <v>0</v>
      </c>
      <c r="Q57" s="126">
        <v>442452</v>
      </c>
      <c r="R57" s="36">
        <v>13997</v>
      </c>
      <c r="S57" s="36">
        <v>7639</v>
      </c>
      <c r="T57" s="36">
        <v>67964</v>
      </c>
      <c r="U57" s="36">
        <v>0</v>
      </c>
      <c r="V57" s="36">
        <v>3560</v>
      </c>
      <c r="W57" s="36">
        <v>115004</v>
      </c>
      <c r="X57" s="36">
        <v>0</v>
      </c>
      <c r="Y57" s="133">
        <v>95522</v>
      </c>
      <c r="Z57" s="133">
        <v>35635</v>
      </c>
      <c r="AA57" s="133">
        <v>128838</v>
      </c>
      <c r="AB57" s="36">
        <v>0</v>
      </c>
      <c r="AC57" s="37">
        <v>0</v>
      </c>
      <c r="AD57" s="231">
        <f t="shared" si="0"/>
        <v>3854730</v>
      </c>
    </row>
    <row r="58" spans="1:30" ht="18" thickBot="1">
      <c r="A58" s="26"/>
      <c r="B58" s="559"/>
      <c r="C58" s="135" t="s">
        <v>237</v>
      </c>
      <c r="D58" s="38">
        <v>1066965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40">
        <v>460866</v>
      </c>
      <c r="Q58" s="127">
        <v>0</v>
      </c>
      <c r="R58" s="39">
        <v>0</v>
      </c>
      <c r="S58" s="39">
        <v>0</v>
      </c>
      <c r="T58" s="39">
        <v>0</v>
      </c>
      <c r="U58" s="39">
        <v>98049</v>
      </c>
      <c r="V58" s="39">
        <v>0</v>
      </c>
      <c r="W58" s="39">
        <v>0</v>
      </c>
      <c r="X58" s="39">
        <v>44009</v>
      </c>
      <c r="Y58" s="134">
        <v>0</v>
      </c>
      <c r="Z58" s="134">
        <v>0</v>
      </c>
      <c r="AA58" s="134">
        <v>0</v>
      </c>
      <c r="AB58" s="39">
        <v>500343</v>
      </c>
      <c r="AC58" s="40">
        <v>222984</v>
      </c>
      <c r="AD58" s="232">
        <f t="shared" si="0"/>
        <v>2393216</v>
      </c>
    </row>
    <row r="59" spans="1:30" ht="18" thickBot="1">
      <c r="A59" s="26" t="s">
        <v>98</v>
      </c>
      <c r="B59" s="18"/>
      <c r="C59" s="18"/>
      <c r="D59" s="38">
        <v>44778745</v>
      </c>
      <c r="E59" s="39">
        <v>39043495</v>
      </c>
      <c r="F59" s="39">
        <v>20896546</v>
      </c>
      <c r="G59" s="39">
        <v>28121056</v>
      </c>
      <c r="H59" s="39">
        <v>28500430</v>
      </c>
      <c r="I59" s="39">
        <v>45499910</v>
      </c>
      <c r="J59" s="39">
        <v>24329097</v>
      </c>
      <c r="K59" s="39">
        <v>6600464</v>
      </c>
      <c r="L59" s="39">
        <v>11519699</v>
      </c>
      <c r="M59" s="39">
        <v>8685806</v>
      </c>
      <c r="N59" s="39">
        <v>4031871</v>
      </c>
      <c r="O59" s="39">
        <v>15332635</v>
      </c>
      <c r="P59" s="40">
        <v>12952382</v>
      </c>
      <c r="Q59" s="127">
        <v>24346210</v>
      </c>
      <c r="R59" s="39">
        <v>1296928</v>
      </c>
      <c r="S59" s="39">
        <v>4792510</v>
      </c>
      <c r="T59" s="39">
        <v>6642581</v>
      </c>
      <c r="U59" s="39">
        <v>2309231</v>
      </c>
      <c r="V59" s="39">
        <v>2240754</v>
      </c>
      <c r="W59" s="39">
        <v>4936540</v>
      </c>
      <c r="X59" s="39">
        <v>6397708</v>
      </c>
      <c r="Y59" s="134">
        <v>3764396</v>
      </c>
      <c r="Z59" s="134">
        <v>1947128</v>
      </c>
      <c r="AA59" s="134">
        <v>4480196</v>
      </c>
      <c r="AB59" s="39">
        <v>2999596</v>
      </c>
      <c r="AC59" s="40">
        <v>3082818</v>
      </c>
      <c r="AD59" s="232">
        <f t="shared" si="0"/>
        <v>359528732</v>
      </c>
    </row>
    <row r="60" spans="1:30" ht="18" thickBot="1">
      <c r="A60" s="26" t="s">
        <v>99</v>
      </c>
      <c r="B60" s="18"/>
      <c r="C60" s="18"/>
      <c r="D60" s="38">
        <v>45463374</v>
      </c>
      <c r="E60" s="39">
        <v>41374911</v>
      </c>
      <c r="F60" s="39">
        <v>21864809</v>
      </c>
      <c r="G60" s="39">
        <v>28957171</v>
      </c>
      <c r="H60" s="39">
        <v>29144224</v>
      </c>
      <c r="I60" s="39">
        <v>46712839</v>
      </c>
      <c r="J60" s="39">
        <v>24959108</v>
      </c>
      <c r="K60" s="39">
        <v>6805794</v>
      </c>
      <c r="L60" s="39">
        <v>11861899</v>
      </c>
      <c r="M60" s="39">
        <v>8899594</v>
      </c>
      <c r="N60" s="39">
        <v>4049569</v>
      </c>
      <c r="O60" s="39">
        <v>15675049</v>
      </c>
      <c r="P60" s="40">
        <v>13154562</v>
      </c>
      <c r="Q60" s="127">
        <v>24834356</v>
      </c>
      <c r="R60" s="39">
        <v>1307579</v>
      </c>
      <c r="S60" s="39">
        <v>4860303</v>
      </c>
      <c r="T60" s="39">
        <v>6759745</v>
      </c>
      <c r="U60" s="39">
        <v>2337370</v>
      </c>
      <c r="V60" s="39">
        <v>2341371</v>
      </c>
      <c r="W60" s="39">
        <v>5020048</v>
      </c>
      <c r="X60" s="39">
        <v>6659745</v>
      </c>
      <c r="Y60" s="134">
        <v>3814295</v>
      </c>
      <c r="Z60" s="134">
        <v>1951448</v>
      </c>
      <c r="AA60" s="134">
        <v>4538055</v>
      </c>
      <c r="AB60" s="39">
        <v>3001597</v>
      </c>
      <c r="AC60" s="40">
        <v>3088069</v>
      </c>
      <c r="AD60" s="232">
        <f t="shared" si="0"/>
        <v>369436884</v>
      </c>
    </row>
    <row r="61" spans="1:30" ht="18" thickBot="1">
      <c r="A61" s="26" t="s">
        <v>100</v>
      </c>
      <c r="B61" s="18"/>
      <c r="C61" s="18"/>
      <c r="D61" s="38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40">
        <v>0</v>
      </c>
      <c r="Q61" s="127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134">
        <v>0</v>
      </c>
      <c r="Z61" s="134">
        <v>0</v>
      </c>
      <c r="AA61" s="134">
        <v>0</v>
      </c>
      <c r="AB61" s="39">
        <v>0</v>
      </c>
      <c r="AC61" s="40">
        <v>0</v>
      </c>
      <c r="AD61" s="232">
        <f t="shared" si="0"/>
        <v>0</v>
      </c>
    </row>
    <row r="62" spans="1:30" ht="18" thickBot="1">
      <c r="A62" s="26" t="s">
        <v>101</v>
      </c>
      <c r="B62" s="18"/>
      <c r="C62" s="18"/>
      <c r="D62" s="38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40">
        <v>0</v>
      </c>
      <c r="Q62" s="127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134">
        <v>0</v>
      </c>
      <c r="Z62" s="134">
        <v>0</v>
      </c>
      <c r="AA62" s="134">
        <v>0</v>
      </c>
      <c r="AB62" s="39">
        <v>0</v>
      </c>
      <c r="AC62" s="40">
        <v>0</v>
      </c>
      <c r="AD62" s="232">
        <f t="shared" si="0"/>
        <v>0</v>
      </c>
    </row>
  </sheetData>
  <mergeCells count="1">
    <mergeCell ref="B57:B58"/>
  </mergeCells>
  <printOptions horizontalCentered="1"/>
  <pageMargins left="0.7874015748031497" right="0.7874015748031497" top="0.61" bottom="0.2362204724409449" header="0.5118110236220472" footer="0.24"/>
  <pageSetup horizontalDpi="600" verticalDpi="600" orientation="landscape" paperSize="9" scale="48" r:id="rId2"/>
  <colBreaks count="1" manualBreakCount="1">
    <brk id="16" max="6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"/>
  <sheetViews>
    <sheetView showGridLines="0" showZeros="0" zoomScale="75" zoomScaleNormal="75" workbookViewId="0" topLeftCell="A1">
      <pane xSplit="3" ySplit="8" topLeftCell="D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3" sqref="D3"/>
    </sheetView>
  </sheetViews>
  <sheetFormatPr defaultColWidth="8.66015625" defaultRowHeight="18"/>
  <cols>
    <col min="1" max="1" width="4.58203125" style="0" customWidth="1"/>
    <col min="2" max="2" width="4.83203125" style="0" customWidth="1"/>
    <col min="3" max="3" width="22.66015625" style="0" customWidth="1"/>
    <col min="4" max="30" width="12.66015625" style="0" customWidth="1"/>
  </cols>
  <sheetData>
    <row r="1" spans="1:30" ht="21">
      <c r="A1" s="120" t="s">
        <v>235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17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ht="18" thickBot="1">
      <c r="A3" s="67" t="s">
        <v>149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 t="s">
        <v>47</v>
      </c>
      <c r="Q3" s="68"/>
      <c r="R3" s="68"/>
      <c r="S3" s="67"/>
      <c r="T3" s="67"/>
      <c r="U3" s="67"/>
      <c r="V3" s="67"/>
      <c r="W3" s="67"/>
      <c r="X3" s="68"/>
      <c r="Y3" s="67"/>
      <c r="Z3" s="67"/>
      <c r="AA3" s="67"/>
      <c r="AB3" s="67"/>
      <c r="AC3" s="68"/>
      <c r="AD3" s="68" t="s">
        <v>47</v>
      </c>
    </row>
    <row r="4" spans="1:30" ht="17.25">
      <c r="A4" s="250"/>
      <c r="B4" s="251"/>
      <c r="C4" s="252"/>
      <c r="D4" s="69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1"/>
      <c r="Q4" s="372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90"/>
      <c r="AD4" s="144"/>
    </row>
    <row r="5" spans="1:30" ht="17.25">
      <c r="A5" s="69"/>
      <c r="B5" s="249" t="s">
        <v>48</v>
      </c>
      <c r="C5" s="253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339"/>
      <c r="Q5" s="345"/>
      <c r="R5" s="249"/>
      <c r="S5" s="70"/>
      <c r="T5" s="70"/>
      <c r="U5" s="70"/>
      <c r="V5" s="70"/>
      <c r="W5" s="70"/>
      <c r="X5" s="71"/>
      <c r="Y5" s="249"/>
      <c r="Z5" s="70"/>
      <c r="AA5" s="70"/>
      <c r="AB5" s="70"/>
      <c r="AC5" s="391"/>
      <c r="AD5" s="145"/>
    </row>
    <row r="6" spans="1:30" ht="17.25">
      <c r="A6" s="69"/>
      <c r="B6" s="249"/>
      <c r="C6" s="253"/>
      <c r="D6" s="73" t="s">
        <v>391</v>
      </c>
      <c r="E6" s="72" t="s">
        <v>43</v>
      </c>
      <c r="F6" s="72" t="s">
        <v>392</v>
      </c>
      <c r="G6" s="72" t="s">
        <v>393</v>
      </c>
      <c r="H6" s="72" t="s">
        <v>394</v>
      </c>
      <c r="I6" s="72" t="s">
        <v>395</v>
      </c>
      <c r="J6" s="72" t="s">
        <v>396</v>
      </c>
      <c r="K6" s="72" t="s">
        <v>397</v>
      </c>
      <c r="L6" s="72" t="s">
        <v>398</v>
      </c>
      <c r="M6" s="72" t="s">
        <v>399</v>
      </c>
      <c r="N6" s="72" t="s">
        <v>400</v>
      </c>
      <c r="O6" s="74" t="s">
        <v>401</v>
      </c>
      <c r="P6" s="324" t="s">
        <v>402</v>
      </c>
      <c r="Q6" s="346" t="s">
        <v>403</v>
      </c>
      <c r="R6" s="270" t="s">
        <v>45</v>
      </c>
      <c r="S6" s="72" t="s">
        <v>404</v>
      </c>
      <c r="T6" s="72" t="s">
        <v>405</v>
      </c>
      <c r="U6" s="72" t="s">
        <v>406</v>
      </c>
      <c r="V6" s="72" t="s">
        <v>407</v>
      </c>
      <c r="W6" s="72" t="s">
        <v>408</v>
      </c>
      <c r="X6" s="74" t="s">
        <v>409</v>
      </c>
      <c r="Y6" s="344" t="s">
        <v>410</v>
      </c>
      <c r="Z6" s="72" t="s">
        <v>411</v>
      </c>
      <c r="AA6" s="72" t="s">
        <v>412</v>
      </c>
      <c r="AB6" s="72" t="s">
        <v>413</v>
      </c>
      <c r="AC6" s="392" t="s">
        <v>106</v>
      </c>
      <c r="AD6" s="146" t="s">
        <v>40</v>
      </c>
    </row>
    <row r="7" spans="1:30" ht="17.25">
      <c r="A7" s="69"/>
      <c r="B7" s="249" t="s">
        <v>49</v>
      </c>
      <c r="C7" s="253"/>
      <c r="D7" s="69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  <c r="P7" s="339"/>
      <c r="Q7" s="345"/>
      <c r="R7" s="249"/>
      <c r="S7" s="70"/>
      <c r="T7" s="70"/>
      <c r="U7" s="70"/>
      <c r="V7" s="70"/>
      <c r="W7" s="70"/>
      <c r="X7" s="71"/>
      <c r="Y7" s="249"/>
      <c r="Z7" s="70"/>
      <c r="AA7" s="70"/>
      <c r="AB7" s="70"/>
      <c r="AC7" s="391"/>
      <c r="AD7" s="145"/>
    </row>
    <row r="8" spans="1:30" ht="18" thickBot="1">
      <c r="A8" s="75"/>
      <c r="B8" s="67"/>
      <c r="C8" s="254"/>
      <c r="D8" s="76">
        <v>242012</v>
      </c>
      <c r="E8" s="77">
        <v>242021</v>
      </c>
      <c r="F8" s="77">
        <v>242039</v>
      </c>
      <c r="G8" s="77">
        <v>242047</v>
      </c>
      <c r="H8" s="77">
        <v>242055</v>
      </c>
      <c r="I8" s="77">
        <v>242071</v>
      </c>
      <c r="J8" s="77">
        <v>242080</v>
      </c>
      <c r="K8" s="77">
        <v>242098</v>
      </c>
      <c r="L8" s="77">
        <v>242101</v>
      </c>
      <c r="M8" s="77">
        <v>242110</v>
      </c>
      <c r="N8" s="77">
        <v>242128</v>
      </c>
      <c r="O8" s="78">
        <v>242136</v>
      </c>
      <c r="P8" s="340"/>
      <c r="Q8" s="347"/>
      <c r="R8" s="266"/>
      <c r="S8" s="77">
        <v>243035</v>
      </c>
      <c r="T8" s="77">
        <v>243248</v>
      </c>
      <c r="U8" s="77">
        <v>243418</v>
      </c>
      <c r="V8" s="77">
        <v>243434</v>
      </c>
      <c r="W8" s="77">
        <v>243442</v>
      </c>
      <c r="X8" s="78">
        <v>243817</v>
      </c>
      <c r="Y8" s="266">
        <v>243825</v>
      </c>
      <c r="Z8" s="77">
        <v>243841</v>
      </c>
      <c r="AA8" s="77">
        <v>244031</v>
      </c>
      <c r="AB8" s="77">
        <v>244040</v>
      </c>
      <c r="AC8" s="393">
        <v>244414</v>
      </c>
      <c r="AD8" s="147"/>
    </row>
    <row r="9" spans="1:30" ht="27.75" customHeight="1">
      <c r="A9" s="567" t="s">
        <v>249</v>
      </c>
      <c r="B9" s="141" t="s">
        <v>254</v>
      </c>
      <c r="C9" s="255"/>
      <c r="D9" s="80">
        <v>1309600</v>
      </c>
      <c r="E9" s="81">
        <v>860000</v>
      </c>
      <c r="F9" s="81">
        <v>267000</v>
      </c>
      <c r="G9" s="81">
        <v>801900</v>
      </c>
      <c r="H9" s="81">
        <v>572100</v>
      </c>
      <c r="I9" s="81">
        <v>200000</v>
      </c>
      <c r="J9" s="81">
        <v>0</v>
      </c>
      <c r="K9" s="81">
        <v>10000</v>
      </c>
      <c r="L9" s="81">
        <v>0</v>
      </c>
      <c r="M9" s="81">
        <v>726100</v>
      </c>
      <c r="N9" s="81">
        <v>120300</v>
      </c>
      <c r="O9" s="82">
        <v>256500</v>
      </c>
      <c r="P9" s="341">
        <v>577100</v>
      </c>
      <c r="Q9" s="348">
        <v>2371300</v>
      </c>
      <c r="R9" s="267">
        <v>0</v>
      </c>
      <c r="S9" s="81">
        <v>0</v>
      </c>
      <c r="T9" s="81">
        <v>0</v>
      </c>
      <c r="U9" s="81">
        <v>0</v>
      </c>
      <c r="V9" s="81">
        <v>0</v>
      </c>
      <c r="W9" s="81">
        <v>85400</v>
      </c>
      <c r="X9" s="82">
        <v>236000</v>
      </c>
      <c r="Y9" s="267">
        <v>50000</v>
      </c>
      <c r="Z9" s="81">
        <v>30000</v>
      </c>
      <c r="AA9" s="81">
        <v>226800</v>
      </c>
      <c r="AB9" s="81">
        <v>146700</v>
      </c>
      <c r="AC9" s="394">
        <v>0</v>
      </c>
      <c r="AD9" s="148">
        <f aca="true" t="shared" si="0" ref="AD9:AD37">SUM(D9:AC9)</f>
        <v>8846800</v>
      </c>
    </row>
    <row r="10" spans="1:30" ht="27.75" customHeight="1">
      <c r="A10" s="565"/>
      <c r="B10" s="141" t="s">
        <v>255</v>
      </c>
      <c r="C10" s="255"/>
      <c r="D10" s="80">
        <v>0</v>
      </c>
      <c r="E10" s="81">
        <v>0</v>
      </c>
      <c r="F10" s="81">
        <v>0</v>
      </c>
      <c r="G10" s="81">
        <v>65006</v>
      </c>
      <c r="H10" s="81">
        <v>45748</v>
      </c>
      <c r="I10" s="81">
        <v>6855</v>
      </c>
      <c r="J10" s="81">
        <v>69772</v>
      </c>
      <c r="K10" s="81">
        <v>0</v>
      </c>
      <c r="L10" s="81">
        <v>0</v>
      </c>
      <c r="M10" s="81">
        <v>0</v>
      </c>
      <c r="N10" s="81">
        <v>2400</v>
      </c>
      <c r="O10" s="82">
        <v>174444</v>
      </c>
      <c r="P10" s="341">
        <v>0</v>
      </c>
      <c r="Q10" s="348">
        <v>112000</v>
      </c>
      <c r="R10" s="267">
        <v>0</v>
      </c>
      <c r="S10" s="81">
        <v>0</v>
      </c>
      <c r="T10" s="81">
        <v>8253</v>
      </c>
      <c r="U10" s="81">
        <v>0</v>
      </c>
      <c r="V10" s="81">
        <v>0</v>
      </c>
      <c r="W10" s="81">
        <v>0</v>
      </c>
      <c r="X10" s="82">
        <v>41415</v>
      </c>
      <c r="Y10" s="267">
        <v>0</v>
      </c>
      <c r="Z10" s="81">
        <v>0</v>
      </c>
      <c r="AA10" s="81">
        <v>0</v>
      </c>
      <c r="AB10" s="81">
        <v>47713</v>
      </c>
      <c r="AC10" s="394">
        <v>0</v>
      </c>
      <c r="AD10" s="148">
        <f t="shared" si="0"/>
        <v>573606</v>
      </c>
    </row>
    <row r="11" spans="1:30" ht="27.75" customHeight="1">
      <c r="A11" s="565"/>
      <c r="B11" s="141" t="s">
        <v>256</v>
      </c>
      <c r="C11" s="255"/>
      <c r="D11" s="80">
        <v>5490</v>
      </c>
      <c r="E11" s="81">
        <v>13038</v>
      </c>
      <c r="F11" s="81">
        <v>5244</v>
      </c>
      <c r="G11" s="81">
        <v>15466</v>
      </c>
      <c r="H11" s="81">
        <v>10639</v>
      </c>
      <c r="I11" s="81">
        <v>11564</v>
      </c>
      <c r="J11" s="81">
        <v>900</v>
      </c>
      <c r="K11" s="81">
        <v>4300</v>
      </c>
      <c r="L11" s="81">
        <v>12813</v>
      </c>
      <c r="M11" s="81">
        <v>1637</v>
      </c>
      <c r="N11" s="81">
        <v>6567</v>
      </c>
      <c r="O11" s="82">
        <v>0</v>
      </c>
      <c r="P11" s="341">
        <v>12930</v>
      </c>
      <c r="Q11" s="348">
        <v>400</v>
      </c>
      <c r="R11" s="267">
        <v>604</v>
      </c>
      <c r="S11" s="81">
        <v>0</v>
      </c>
      <c r="T11" s="81">
        <v>6724</v>
      </c>
      <c r="U11" s="81">
        <v>0</v>
      </c>
      <c r="V11" s="81">
        <v>0</v>
      </c>
      <c r="W11" s="81">
        <v>0</v>
      </c>
      <c r="X11" s="82">
        <v>0</v>
      </c>
      <c r="Y11" s="267">
        <v>860</v>
      </c>
      <c r="Z11" s="81">
        <v>0</v>
      </c>
      <c r="AA11" s="81">
        <v>1919</v>
      </c>
      <c r="AB11" s="81">
        <v>744</v>
      </c>
      <c r="AC11" s="394">
        <v>0</v>
      </c>
      <c r="AD11" s="148">
        <f t="shared" si="0"/>
        <v>111839</v>
      </c>
    </row>
    <row r="12" spans="1:30" ht="27.75" customHeight="1">
      <c r="A12" s="565"/>
      <c r="B12" s="141" t="s">
        <v>257</v>
      </c>
      <c r="C12" s="255"/>
      <c r="D12" s="80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2">
        <v>0</v>
      </c>
      <c r="P12" s="341">
        <v>0</v>
      </c>
      <c r="Q12" s="348">
        <v>0</v>
      </c>
      <c r="R12" s="267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2">
        <v>0</v>
      </c>
      <c r="Y12" s="267">
        <v>0</v>
      </c>
      <c r="Z12" s="81">
        <v>0</v>
      </c>
      <c r="AA12" s="81">
        <v>0</v>
      </c>
      <c r="AB12" s="81">
        <v>0</v>
      </c>
      <c r="AC12" s="394">
        <v>0</v>
      </c>
      <c r="AD12" s="148">
        <f t="shared" si="0"/>
        <v>0</v>
      </c>
    </row>
    <row r="13" spans="1:30" ht="27.75" customHeight="1">
      <c r="A13" s="565"/>
      <c r="B13" s="141" t="s">
        <v>258</v>
      </c>
      <c r="C13" s="255"/>
      <c r="D13" s="80">
        <v>31722</v>
      </c>
      <c r="E13" s="81">
        <v>0</v>
      </c>
      <c r="F13" s="81">
        <v>10186</v>
      </c>
      <c r="G13" s="81">
        <v>0</v>
      </c>
      <c r="H13" s="81">
        <v>0</v>
      </c>
      <c r="I13" s="81">
        <v>0</v>
      </c>
      <c r="J13" s="81">
        <v>0</v>
      </c>
      <c r="K13" s="81">
        <v>23328</v>
      </c>
      <c r="L13" s="81">
        <v>0</v>
      </c>
      <c r="M13" s="81">
        <v>16904</v>
      </c>
      <c r="N13" s="81">
        <v>44495</v>
      </c>
      <c r="O13" s="82">
        <v>0</v>
      </c>
      <c r="P13" s="341">
        <v>0</v>
      </c>
      <c r="Q13" s="348">
        <v>50067</v>
      </c>
      <c r="R13" s="267">
        <v>0</v>
      </c>
      <c r="S13" s="81">
        <v>0</v>
      </c>
      <c r="T13" s="81">
        <v>0</v>
      </c>
      <c r="U13" s="81">
        <v>0</v>
      </c>
      <c r="V13" s="81">
        <v>65835</v>
      </c>
      <c r="W13" s="81">
        <v>59706</v>
      </c>
      <c r="X13" s="82">
        <v>7587</v>
      </c>
      <c r="Y13" s="267">
        <v>0</v>
      </c>
      <c r="Z13" s="81">
        <v>0</v>
      </c>
      <c r="AA13" s="81">
        <v>24262</v>
      </c>
      <c r="AB13" s="81">
        <v>0</v>
      </c>
      <c r="AC13" s="394">
        <v>0</v>
      </c>
      <c r="AD13" s="148">
        <f t="shared" si="0"/>
        <v>334092</v>
      </c>
    </row>
    <row r="14" spans="1:30" ht="27.75" customHeight="1">
      <c r="A14" s="565"/>
      <c r="B14" s="141" t="s">
        <v>259</v>
      </c>
      <c r="C14" s="255"/>
      <c r="D14" s="80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135</v>
      </c>
      <c r="K14" s="81">
        <v>0</v>
      </c>
      <c r="L14" s="81">
        <v>0</v>
      </c>
      <c r="M14" s="81">
        <v>500</v>
      </c>
      <c r="N14" s="81">
        <v>0</v>
      </c>
      <c r="O14" s="82">
        <v>0</v>
      </c>
      <c r="P14" s="341">
        <v>0</v>
      </c>
      <c r="Q14" s="348">
        <v>1210</v>
      </c>
      <c r="R14" s="267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2">
        <v>0</v>
      </c>
      <c r="Y14" s="267">
        <v>0</v>
      </c>
      <c r="Z14" s="81">
        <v>0</v>
      </c>
      <c r="AA14" s="81">
        <v>0</v>
      </c>
      <c r="AB14" s="81">
        <v>0</v>
      </c>
      <c r="AC14" s="394">
        <v>0</v>
      </c>
      <c r="AD14" s="148">
        <f t="shared" si="0"/>
        <v>1845</v>
      </c>
    </row>
    <row r="15" spans="1:30" ht="27.75" customHeight="1">
      <c r="A15" s="565"/>
      <c r="B15" s="141" t="s">
        <v>260</v>
      </c>
      <c r="C15" s="255"/>
      <c r="D15" s="80">
        <v>0</v>
      </c>
      <c r="E15" s="81">
        <v>43429</v>
      </c>
      <c r="F15" s="81">
        <v>0</v>
      </c>
      <c r="G15" s="81">
        <v>72311</v>
      </c>
      <c r="H15" s="81">
        <v>68</v>
      </c>
      <c r="I15" s="81">
        <v>0</v>
      </c>
      <c r="J15" s="81">
        <v>0</v>
      </c>
      <c r="K15" s="81">
        <v>0</v>
      </c>
      <c r="L15" s="81">
        <v>0</v>
      </c>
      <c r="M15" s="81">
        <v>4783</v>
      </c>
      <c r="N15" s="81">
        <v>19000</v>
      </c>
      <c r="O15" s="82">
        <v>0</v>
      </c>
      <c r="P15" s="341">
        <v>74046</v>
      </c>
      <c r="Q15" s="348">
        <v>223400</v>
      </c>
      <c r="R15" s="267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2">
        <v>0</v>
      </c>
      <c r="Y15" s="267">
        <v>0</v>
      </c>
      <c r="Z15" s="81">
        <v>0</v>
      </c>
      <c r="AA15" s="81">
        <v>20175</v>
      </c>
      <c r="AB15" s="81">
        <v>19593</v>
      </c>
      <c r="AC15" s="394">
        <v>0</v>
      </c>
      <c r="AD15" s="148">
        <f t="shared" si="0"/>
        <v>476805</v>
      </c>
    </row>
    <row r="16" spans="1:30" ht="27.75" customHeight="1">
      <c r="A16" s="565"/>
      <c r="B16" s="141" t="s">
        <v>261</v>
      </c>
      <c r="C16" s="255"/>
      <c r="D16" s="80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2">
        <v>0</v>
      </c>
      <c r="P16" s="341">
        <v>0</v>
      </c>
      <c r="Q16" s="348">
        <v>0</v>
      </c>
      <c r="R16" s="267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2">
        <v>0</v>
      </c>
      <c r="Y16" s="267">
        <v>0</v>
      </c>
      <c r="Z16" s="81">
        <v>0</v>
      </c>
      <c r="AA16" s="81">
        <v>0</v>
      </c>
      <c r="AB16" s="81">
        <v>0</v>
      </c>
      <c r="AC16" s="394">
        <v>0</v>
      </c>
      <c r="AD16" s="148">
        <f t="shared" si="0"/>
        <v>0</v>
      </c>
    </row>
    <row r="17" spans="1:30" ht="27.75" customHeight="1">
      <c r="A17" s="565"/>
      <c r="B17" s="141" t="s">
        <v>262</v>
      </c>
      <c r="C17" s="255"/>
      <c r="D17" s="80">
        <v>112877</v>
      </c>
      <c r="E17" s="81">
        <v>121870</v>
      </c>
      <c r="F17" s="81">
        <v>148658</v>
      </c>
      <c r="G17" s="81">
        <v>14892</v>
      </c>
      <c r="H17" s="81">
        <v>169566</v>
      </c>
      <c r="I17" s="81">
        <v>548628</v>
      </c>
      <c r="J17" s="81">
        <v>6435</v>
      </c>
      <c r="K17" s="81">
        <v>0</v>
      </c>
      <c r="L17" s="81">
        <v>372712</v>
      </c>
      <c r="M17" s="81">
        <v>3712</v>
      </c>
      <c r="N17" s="81">
        <v>25613</v>
      </c>
      <c r="O17" s="82">
        <v>62931</v>
      </c>
      <c r="P17" s="341">
        <v>1638</v>
      </c>
      <c r="Q17" s="348">
        <v>134751</v>
      </c>
      <c r="R17" s="267">
        <v>5323</v>
      </c>
      <c r="S17" s="81">
        <v>6550</v>
      </c>
      <c r="T17" s="81">
        <v>0</v>
      </c>
      <c r="U17" s="81">
        <v>189</v>
      </c>
      <c r="V17" s="81">
        <v>564</v>
      </c>
      <c r="W17" s="81">
        <v>9749</v>
      </c>
      <c r="X17" s="82">
        <v>23626</v>
      </c>
      <c r="Y17" s="267">
        <v>100546</v>
      </c>
      <c r="Z17" s="81">
        <v>3182</v>
      </c>
      <c r="AA17" s="81">
        <v>17768</v>
      </c>
      <c r="AB17" s="81">
        <v>8700</v>
      </c>
      <c r="AC17" s="394">
        <v>0</v>
      </c>
      <c r="AD17" s="148">
        <f t="shared" si="0"/>
        <v>1900480</v>
      </c>
    </row>
    <row r="18" spans="1:30" ht="27.75" customHeight="1">
      <c r="A18" s="565"/>
      <c r="B18" s="141" t="s">
        <v>263</v>
      </c>
      <c r="C18" s="255"/>
      <c r="D18" s="80">
        <v>48927</v>
      </c>
      <c r="E18" s="81">
        <v>470</v>
      </c>
      <c r="F18" s="81">
        <v>646</v>
      </c>
      <c r="G18" s="81">
        <v>0</v>
      </c>
      <c r="H18" s="81">
        <v>105724</v>
      </c>
      <c r="I18" s="81">
        <v>0</v>
      </c>
      <c r="J18" s="81">
        <v>96816</v>
      </c>
      <c r="K18" s="81">
        <v>3790</v>
      </c>
      <c r="L18" s="81">
        <v>0</v>
      </c>
      <c r="M18" s="81">
        <v>0</v>
      </c>
      <c r="N18" s="81">
        <v>0</v>
      </c>
      <c r="O18" s="82">
        <v>50306</v>
      </c>
      <c r="P18" s="341">
        <v>16380</v>
      </c>
      <c r="Q18" s="348">
        <v>231142</v>
      </c>
      <c r="R18" s="267">
        <v>0</v>
      </c>
      <c r="S18" s="81">
        <v>0</v>
      </c>
      <c r="T18" s="81">
        <v>23712</v>
      </c>
      <c r="U18" s="81">
        <v>0</v>
      </c>
      <c r="V18" s="81">
        <v>13283</v>
      </c>
      <c r="W18" s="81">
        <v>0</v>
      </c>
      <c r="X18" s="82">
        <v>0</v>
      </c>
      <c r="Y18" s="267">
        <v>0</v>
      </c>
      <c r="Z18" s="81">
        <v>0</v>
      </c>
      <c r="AA18" s="81">
        <v>94</v>
      </c>
      <c r="AB18" s="81">
        <v>7806</v>
      </c>
      <c r="AC18" s="394">
        <v>0</v>
      </c>
      <c r="AD18" s="148">
        <f t="shared" si="0"/>
        <v>599096</v>
      </c>
    </row>
    <row r="19" spans="1:30" ht="39.75" customHeight="1">
      <c r="A19" s="565"/>
      <c r="B19" s="143" t="s">
        <v>253</v>
      </c>
      <c r="C19" s="256" t="s">
        <v>264</v>
      </c>
      <c r="D19" s="80">
        <v>0</v>
      </c>
      <c r="E19" s="81">
        <v>0</v>
      </c>
      <c r="F19" s="81">
        <v>168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2">
        <v>0</v>
      </c>
      <c r="P19" s="341">
        <v>0</v>
      </c>
      <c r="Q19" s="348">
        <v>314541</v>
      </c>
      <c r="R19" s="267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2">
        <v>0</v>
      </c>
      <c r="Y19" s="267">
        <v>0</v>
      </c>
      <c r="Z19" s="81">
        <v>0</v>
      </c>
      <c r="AA19" s="81">
        <v>0</v>
      </c>
      <c r="AB19" s="81">
        <v>0</v>
      </c>
      <c r="AC19" s="394">
        <v>0</v>
      </c>
      <c r="AD19" s="148">
        <f t="shared" si="0"/>
        <v>314709</v>
      </c>
    </row>
    <row r="20" spans="1:30" ht="27.75" customHeight="1">
      <c r="A20" s="566"/>
      <c r="B20" s="83" t="s">
        <v>150</v>
      </c>
      <c r="C20" s="257"/>
      <c r="D20" s="84">
        <v>1508616</v>
      </c>
      <c r="E20" s="85">
        <v>1038807</v>
      </c>
      <c r="F20" s="85">
        <v>431566</v>
      </c>
      <c r="G20" s="85">
        <v>969575</v>
      </c>
      <c r="H20" s="85">
        <v>903845</v>
      </c>
      <c r="I20" s="85">
        <v>767047</v>
      </c>
      <c r="J20" s="85">
        <v>174058</v>
      </c>
      <c r="K20" s="85">
        <v>41418</v>
      </c>
      <c r="L20" s="85">
        <v>385525</v>
      </c>
      <c r="M20" s="85">
        <v>753636</v>
      </c>
      <c r="N20" s="85">
        <v>218375</v>
      </c>
      <c r="O20" s="86">
        <v>544181</v>
      </c>
      <c r="P20" s="342">
        <v>682094</v>
      </c>
      <c r="Q20" s="349">
        <v>2809729</v>
      </c>
      <c r="R20" s="268">
        <v>5927</v>
      </c>
      <c r="S20" s="85">
        <v>6550</v>
      </c>
      <c r="T20" s="85">
        <v>38689</v>
      </c>
      <c r="U20" s="85">
        <v>189</v>
      </c>
      <c r="V20" s="85">
        <v>79682</v>
      </c>
      <c r="W20" s="85">
        <v>154855</v>
      </c>
      <c r="X20" s="86">
        <v>308628</v>
      </c>
      <c r="Y20" s="268">
        <v>151406</v>
      </c>
      <c r="Z20" s="85">
        <v>33182</v>
      </c>
      <c r="AA20" s="85">
        <v>291018</v>
      </c>
      <c r="AB20" s="85">
        <v>231256</v>
      </c>
      <c r="AC20" s="395">
        <v>0</v>
      </c>
      <c r="AD20" s="149">
        <f t="shared" si="0"/>
        <v>12529854</v>
      </c>
    </row>
    <row r="21" spans="1:30" ht="27.75" customHeight="1">
      <c r="A21" s="564" t="s">
        <v>250</v>
      </c>
      <c r="B21" s="70" t="s">
        <v>151</v>
      </c>
      <c r="C21" s="255"/>
      <c r="D21" s="80">
        <v>792369</v>
      </c>
      <c r="E21" s="81">
        <v>2061661</v>
      </c>
      <c r="F21" s="81">
        <v>982544</v>
      </c>
      <c r="G21" s="81">
        <v>1172348</v>
      </c>
      <c r="H21" s="81">
        <v>596081</v>
      </c>
      <c r="I21" s="81">
        <v>1023340</v>
      </c>
      <c r="J21" s="81">
        <v>394910</v>
      </c>
      <c r="K21" s="81">
        <v>101791</v>
      </c>
      <c r="L21" s="81">
        <v>730978</v>
      </c>
      <c r="M21" s="81">
        <v>76510</v>
      </c>
      <c r="N21" s="81">
        <v>224156</v>
      </c>
      <c r="O21" s="82">
        <v>414842</v>
      </c>
      <c r="P21" s="341">
        <v>425242</v>
      </c>
      <c r="Q21" s="348">
        <v>976065</v>
      </c>
      <c r="R21" s="267">
        <v>13190</v>
      </c>
      <c r="S21" s="81">
        <v>50172</v>
      </c>
      <c r="T21" s="81">
        <v>181151</v>
      </c>
      <c r="U21" s="81">
        <v>3315</v>
      </c>
      <c r="V21" s="81">
        <v>156451</v>
      </c>
      <c r="W21" s="81">
        <v>8735</v>
      </c>
      <c r="X21" s="82">
        <v>64710</v>
      </c>
      <c r="Y21" s="267">
        <v>256995</v>
      </c>
      <c r="Z21" s="81">
        <v>71634</v>
      </c>
      <c r="AA21" s="81">
        <v>138042</v>
      </c>
      <c r="AB21" s="81">
        <v>109405</v>
      </c>
      <c r="AC21" s="394">
        <v>10127</v>
      </c>
      <c r="AD21" s="148">
        <f t="shared" si="0"/>
        <v>11036764</v>
      </c>
    </row>
    <row r="22" spans="1:30" ht="27.75" customHeight="1">
      <c r="A22" s="568"/>
      <c r="B22" s="79" t="s">
        <v>152</v>
      </c>
      <c r="C22" s="255" t="s">
        <v>153</v>
      </c>
      <c r="D22" s="80">
        <v>102241</v>
      </c>
      <c r="E22" s="81">
        <v>152951</v>
      </c>
      <c r="F22" s="81">
        <v>69389</v>
      </c>
      <c r="G22" s="81">
        <v>87706</v>
      </c>
      <c r="H22" s="81">
        <v>39449</v>
      </c>
      <c r="I22" s="81">
        <v>141145</v>
      </c>
      <c r="J22" s="81">
        <v>42715</v>
      </c>
      <c r="K22" s="81">
        <v>0</v>
      </c>
      <c r="L22" s="81">
        <v>10602</v>
      </c>
      <c r="M22" s="81">
        <v>0</v>
      </c>
      <c r="N22" s="81">
        <v>18366</v>
      </c>
      <c r="O22" s="82">
        <v>17229</v>
      </c>
      <c r="P22" s="341">
        <v>0</v>
      </c>
      <c r="Q22" s="348">
        <v>15786</v>
      </c>
      <c r="R22" s="267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2">
        <v>7587</v>
      </c>
      <c r="Y22" s="267">
        <v>0</v>
      </c>
      <c r="Z22" s="81">
        <v>0</v>
      </c>
      <c r="AA22" s="81">
        <v>10373</v>
      </c>
      <c r="AB22" s="81">
        <v>0</v>
      </c>
      <c r="AC22" s="394">
        <v>0</v>
      </c>
      <c r="AD22" s="148">
        <f t="shared" si="0"/>
        <v>715539</v>
      </c>
    </row>
    <row r="23" spans="1:30" ht="27.75" customHeight="1">
      <c r="A23" s="568"/>
      <c r="B23" s="79" t="s">
        <v>154</v>
      </c>
      <c r="C23" s="255"/>
      <c r="D23" s="80">
        <v>1662210</v>
      </c>
      <c r="E23" s="81">
        <v>2816433</v>
      </c>
      <c r="F23" s="81">
        <v>651643</v>
      </c>
      <c r="G23" s="81">
        <v>1356453</v>
      </c>
      <c r="H23" s="81">
        <v>907264</v>
      </c>
      <c r="I23" s="81">
        <v>851478</v>
      </c>
      <c r="J23" s="81">
        <v>16167</v>
      </c>
      <c r="K23" s="81">
        <v>192248</v>
      </c>
      <c r="L23" s="81">
        <v>157628</v>
      </c>
      <c r="M23" s="81">
        <v>1126081</v>
      </c>
      <c r="N23" s="81">
        <v>80189</v>
      </c>
      <c r="O23" s="82">
        <v>1080012</v>
      </c>
      <c r="P23" s="341">
        <v>674290</v>
      </c>
      <c r="Q23" s="348">
        <v>2670671</v>
      </c>
      <c r="R23" s="267">
        <v>111960</v>
      </c>
      <c r="S23" s="81">
        <v>26500</v>
      </c>
      <c r="T23" s="81">
        <v>82739</v>
      </c>
      <c r="U23" s="81">
        <v>60975</v>
      </c>
      <c r="V23" s="81">
        <v>13562</v>
      </c>
      <c r="W23" s="81">
        <v>214178</v>
      </c>
      <c r="X23" s="82">
        <v>353272</v>
      </c>
      <c r="Y23" s="267">
        <v>28710</v>
      </c>
      <c r="Z23" s="81">
        <v>98067</v>
      </c>
      <c r="AA23" s="81">
        <v>332102</v>
      </c>
      <c r="AB23" s="81">
        <v>191357</v>
      </c>
      <c r="AC23" s="394">
        <v>95412</v>
      </c>
      <c r="AD23" s="148">
        <f t="shared" si="0"/>
        <v>15851601</v>
      </c>
    </row>
    <row r="24" spans="1:30" ht="27.75" customHeight="1">
      <c r="A24" s="568"/>
      <c r="B24" s="79" t="s">
        <v>152</v>
      </c>
      <c r="C24" s="258" t="s">
        <v>383</v>
      </c>
      <c r="D24" s="80">
        <v>657571</v>
      </c>
      <c r="E24" s="81">
        <v>2816433</v>
      </c>
      <c r="F24" s="81">
        <v>651643</v>
      </c>
      <c r="G24" s="81">
        <v>1000453</v>
      </c>
      <c r="H24" s="81">
        <v>424864</v>
      </c>
      <c r="I24" s="81">
        <v>843244</v>
      </c>
      <c r="J24" s="81">
        <v>16167</v>
      </c>
      <c r="K24" s="81">
        <v>192248</v>
      </c>
      <c r="L24" s="81">
        <v>157628</v>
      </c>
      <c r="M24" s="81">
        <v>399606</v>
      </c>
      <c r="N24" s="81">
        <v>66789</v>
      </c>
      <c r="O24" s="82">
        <v>1080012</v>
      </c>
      <c r="P24" s="341">
        <v>255059</v>
      </c>
      <c r="Q24" s="348">
        <v>619371</v>
      </c>
      <c r="R24" s="267">
        <v>111960</v>
      </c>
      <c r="S24" s="81">
        <v>26500</v>
      </c>
      <c r="T24" s="81">
        <v>82739</v>
      </c>
      <c r="U24" s="81">
        <v>60975</v>
      </c>
      <c r="V24" s="81">
        <v>13562</v>
      </c>
      <c r="W24" s="81">
        <v>128778</v>
      </c>
      <c r="X24" s="82">
        <v>117272</v>
      </c>
      <c r="Y24" s="267">
        <v>28710</v>
      </c>
      <c r="Z24" s="81">
        <v>68067</v>
      </c>
      <c r="AA24" s="81">
        <v>159102</v>
      </c>
      <c r="AB24" s="81">
        <v>108891</v>
      </c>
      <c r="AC24" s="394">
        <v>95412</v>
      </c>
      <c r="AD24" s="148">
        <f t="shared" si="0"/>
        <v>10183056</v>
      </c>
    </row>
    <row r="25" spans="1:30" ht="39.75" customHeight="1">
      <c r="A25" s="568"/>
      <c r="B25" s="572" t="s">
        <v>239</v>
      </c>
      <c r="C25" s="573"/>
      <c r="D25" s="137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9">
        <v>0</v>
      </c>
      <c r="P25" s="343">
        <v>0</v>
      </c>
      <c r="Q25" s="350">
        <v>0</v>
      </c>
      <c r="R25" s="269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9">
        <v>0</v>
      </c>
      <c r="Y25" s="269">
        <v>0</v>
      </c>
      <c r="Z25" s="138">
        <v>0</v>
      </c>
      <c r="AA25" s="138">
        <v>0</v>
      </c>
      <c r="AB25" s="138">
        <v>0</v>
      </c>
      <c r="AC25" s="396">
        <v>0</v>
      </c>
      <c r="AD25" s="150">
        <f t="shared" si="0"/>
        <v>0</v>
      </c>
    </row>
    <row r="26" spans="1:30" ht="27.75" customHeight="1">
      <c r="A26" s="568"/>
      <c r="B26" s="140" t="s">
        <v>155</v>
      </c>
      <c r="C26" s="259"/>
      <c r="D26" s="137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400000</v>
      </c>
      <c r="K26" s="138">
        <v>0</v>
      </c>
      <c r="L26" s="138">
        <v>0</v>
      </c>
      <c r="M26" s="138">
        <v>0</v>
      </c>
      <c r="N26" s="138">
        <v>0</v>
      </c>
      <c r="O26" s="139">
        <v>0</v>
      </c>
      <c r="P26" s="343">
        <v>22000</v>
      </c>
      <c r="Q26" s="350">
        <v>0</v>
      </c>
      <c r="R26" s="269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9">
        <v>0</v>
      </c>
      <c r="Y26" s="269">
        <v>0</v>
      </c>
      <c r="Z26" s="138">
        <v>0</v>
      </c>
      <c r="AA26" s="138">
        <v>0</v>
      </c>
      <c r="AB26" s="138">
        <v>0</v>
      </c>
      <c r="AC26" s="396">
        <v>0</v>
      </c>
      <c r="AD26" s="150">
        <f t="shared" si="0"/>
        <v>422000</v>
      </c>
    </row>
    <row r="27" spans="1:30" ht="27.75" customHeight="1">
      <c r="A27" s="568"/>
      <c r="B27" s="79" t="s">
        <v>156</v>
      </c>
      <c r="C27" s="255"/>
      <c r="D27" s="80">
        <v>113695</v>
      </c>
      <c r="E27" s="81">
        <v>58800</v>
      </c>
      <c r="F27" s="81">
        <v>0</v>
      </c>
      <c r="G27" s="81">
        <v>0</v>
      </c>
      <c r="H27" s="81">
        <v>297408</v>
      </c>
      <c r="I27" s="81">
        <v>0</v>
      </c>
      <c r="J27" s="81">
        <v>70401</v>
      </c>
      <c r="K27" s="81">
        <v>1081</v>
      </c>
      <c r="L27" s="81">
        <v>4319</v>
      </c>
      <c r="M27" s="81">
        <v>0</v>
      </c>
      <c r="N27" s="81">
        <v>0</v>
      </c>
      <c r="O27" s="82">
        <v>0</v>
      </c>
      <c r="P27" s="341">
        <v>0</v>
      </c>
      <c r="Q27" s="348">
        <v>0</v>
      </c>
      <c r="R27" s="267">
        <v>0</v>
      </c>
      <c r="S27" s="81">
        <v>0</v>
      </c>
      <c r="T27" s="81">
        <v>0</v>
      </c>
      <c r="U27" s="81">
        <v>0</v>
      </c>
      <c r="V27" s="81">
        <v>0</v>
      </c>
      <c r="W27" s="81">
        <v>347</v>
      </c>
      <c r="X27" s="82">
        <v>0</v>
      </c>
      <c r="Y27" s="267">
        <v>1327</v>
      </c>
      <c r="Z27" s="81">
        <v>0</v>
      </c>
      <c r="AA27" s="81">
        <v>0</v>
      </c>
      <c r="AB27" s="81">
        <v>3575</v>
      </c>
      <c r="AC27" s="394">
        <v>0</v>
      </c>
      <c r="AD27" s="148">
        <f t="shared" si="0"/>
        <v>550953</v>
      </c>
    </row>
    <row r="28" spans="1:30" ht="27.75" customHeight="1">
      <c r="A28" s="569"/>
      <c r="B28" s="83" t="s">
        <v>157</v>
      </c>
      <c r="C28" s="257"/>
      <c r="D28" s="84">
        <v>2568274</v>
      </c>
      <c r="E28" s="85">
        <v>4936894</v>
      </c>
      <c r="F28" s="85">
        <v>1634187</v>
      </c>
      <c r="G28" s="85">
        <v>2528801</v>
      </c>
      <c r="H28" s="85">
        <v>1800753</v>
      </c>
      <c r="I28" s="85">
        <v>1874818</v>
      </c>
      <c r="J28" s="85">
        <v>881478</v>
      </c>
      <c r="K28" s="85">
        <v>295120</v>
      </c>
      <c r="L28" s="85">
        <v>892925</v>
      </c>
      <c r="M28" s="85">
        <v>1202591</v>
      </c>
      <c r="N28" s="85">
        <v>304345</v>
      </c>
      <c r="O28" s="86">
        <v>1494854</v>
      </c>
      <c r="P28" s="342">
        <v>1121532</v>
      </c>
      <c r="Q28" s="349">
        <v>3646736</v>
      </c>
      <c r="R28" s="268">
        <v>125150</v>
      </c>
      <c r="S28" s="85">
        <v>76672</v>
      </c>
      <c r="T28" s="85">
        <v>263890</v>
      </c>
      <c r="U28" s="85">
        <v>64290</v>
      </c>
      <c r="V28" s="85">
        <v>170013</v>
      </c>
      <c r="W28" s="85">
        <v>223260</v>
      </c>
      <c r="X28" s="86">
        <v>417982</v>
      </c>
      <c r="Y28" s="268">
        <v>287032</v>
      </c>
      <c r="Z28" s="85">
        <v>169701</v>
      </c>
      <c r="AA28" s="85">
        <v>470144</v>
      </c>
      <c r="AB28" s="85">
        <v>304337</v>
      </c>
      <c r="AC28" s="395">
        <v>105539</v>
      </c>
      <c r="AD28" s="149">
        <f t="shared" si="0"/>
        <v>27861318</v>
      </c>
    </row>
    <row r="29" spans="1:30" ht="27.75" customHeight="1">
      <c r="A29" s="570" t="s">
        <v>251</v>
      </c>
      <c r="B29" s="571"/>
      <c r="C29" s="142" t="s">
        <v>252</v>
      </c>
      <c r="D29" s="84">
        <v>1059658</v>
      </c>
      <c r="E29" s="85">
        <v>3898087</v>
      </c>
      <c r="F29" s="85">
        <v>1202621</v>
      </c>
      <c r="G29" s="85">
        <v>1559226</v>
      </c>
      <c r="H29" s="85">
        <v>896908</v>
      </c>
      <c r="I29" s="85">
        <v>1107771</v>
      </c>
      <c r="J29" s="85">
        <v>707420</v>
      </c>
      <c r="K29" s="85">
        <v>253702</v>
      </c>
      <c r="L29" s="85">
        <v>507400</v>
      </c>
      <c r="M29" s="85">
        <v>448955</v>
      </c>
      <c r="N29" s="85">
        <v>85970</v>
      </c>
      <c r="O29" s="86">
        <v>950673</v>
      </c>
      <c r="P29" s="342">
        <v>439438</v>
      </c>
      <c r="Q29" s="349">
        <v>837007</v>
      </c>
      <c r="R29" s="268">
        <v>119223</v>
      </c>
      <c r="S29" s="85">
        <v>70122</v>
      </c>
      <c r="T29" s="85">
        <v>225201</v>
      </c>
      <c r="U29" s="85">
        <v>64101</v>
      </c>
      <c r="V29" s="85">
        <v>90331</v>
      </c>
      <c r="W29" s="85">
        <v>68405</v>
      </c>
      <c r="X29" s="86">
        <v>109354</v>
      </c>
      <c r="Y29" s="268">
        <v>135626</v>
      </c>
      <c r="Z29" s="85">
        <v>136519</v>
      </c>
      <c r="AA29" s="85">
        <v>179126</v>
      </c>
      <c r="AB29" s="85">
        <v>73081</v>
      </c>
      <c r="AC29" s="395">
        <v>105539</v>
      </c>
      <c r="AD29" s="149">
        <f t="shared" si="0"/>
        <v>15331464</v>
      </c>
    </row>
    <row r="30" spans="1:30" ht="27.75" customHeight="1">
      <c r="A30" s="564" t="s">
        <v>247</v>
      </c>
      <c r="B30" s="574" t="s">
        <v>240</v>
      </c>
      <c r="C30" s="575"/>
      <c r="D30" s="80">
        <v>1031301</v>
      </c>
      <c r="E30" s="81">
        <v>3057440</v>
      </c>
      <c r="F30" s="81">
        <v>563160</v>
      </c>
      <c r="G30" s="81">
        <v>1320128</v>
      </c>
      <c r="H30" s="81">
        <v>882961</v>
      </c>
      <c r="I30" s="81">
        <v>895519</v>
      </c>
      <c r="J30" s="81">
        <v>697333</v>
      </c>
      <c r="K30" s="81">
        <v>0</v>
      </c>
      <c r="L30" s="81">
        <v>138842</v>
      </c>
      <c r="M30" s="81">
        <v>7024</v>
      </c>
      <c r="N30" s="81">
        <v>76768</v>
      </c>
      <c r="O30" s="82">
        <v>949718</v>
      </c>
      <c r="P30" s="341">
        <v>202361</v>
      </c>
      <c r="Q30" s="348">
        <v>0</v>
      </c>
      <c r="R30" s="267">
        <v>6922</v>
      </c>
      <c r="S30" s="81">
        <v>68045</v>
      </c>
      <c r="T30" s="81">
        <v>218254</v>
      </c>
      <c r="U30" s="81">
        <v>63988</v>
      </c>
      <c r="V30" s="81">
        <v>86863</v>
      </c>
      <c r="W30" s="81">
        <v>68405</v>
      </c>
      <c r="X30" s="82">
        <v>0</v>
      </c>
      <c r="Y30" s="267">
        <v>128233</v>
      </c>
      <c r="Z30" s="81">
        <v>63252</v>
      </c>
      <c r="AA30" s="81">
        <v>8471</v>
      </c>
      <c r="AB30" s="81">
        <v>19168</v>
      </c>
      <c r="AC30" s="394">
        <v>105065</v>
      </c>
      <c r="AD30" s="148">
        <f t="shared" si="0"/>
        <v>10659221</v>
      </c>
    </row>
    <row r="31" spans="1:30" ht="27.75" customHeight="1">
      <c r="A31" s="565"/>
      <c r="B31" s="562" t="s">
        <v>241</v>
      </c>
      <c r="C31" s="563"/>
      <c r="D31" s="80">
        <v>0</v>
      </c>
      <c r="E31" s="81">
        <v>0</v>
      </c>
      <c r="F31" s="81">
        <v>0</v>
      </c>
      <c r="G31" s="81">
        <v>72093</v>
      </c>
      <c r="H31" s="81">
        <v>0</v>
      </c>
      <c r="I31" s="81">
        <v>0</v>
      </c>
      <c r="J31" s="81">
        <v>0</v>
      </c>
      <c r="K31" s="81">
        <v>224931</v>
      </c>
      <c r="L31" s="81">
        <v>344662</v>
      </c>
      <c r="M31" s="81">
        <v>238673</v>
      </c>
      <c r="N31" s="81">
        <v>0</v>
      </c>
      <c r="O31" s="82">
        <v>0</v>
      </c>
      <c r="P31" s="341">
        <v>0</v>
      </c>
      <c r="Q31" s="348">
        <v>837007</v>
      </c>
      <c r="R31" s="267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2">
        <v>109354</v>
      </c>
      <c r="Y31" s="267">
        <v>0</v>
      </c>
      <c r="Z31" s="81">
        <v>19078</v>
      </c>
      <c r="AA31" s="81">
        <v>129728</v>
      </c>
      <c r="AB31" s="81">
        <v>53913</v>
      </c>
      <c r="AC31" s="394">
        <v>0</v>
      </c>
      <c r="AD31" s="148">
        <f t="shared" si="0"/>
        <v>2029439</v>
      </c>
    </row>
    <row r="32" spans="1:30" ht="27.75" customHeight="1">
      <c r="A32" s="565"/>
      <c r="B32" s="562" t="s">
        <v>242</v>
      </c>
      <c r="C32" s="563"/>
      <c r="D32" s="80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2">
        <v>0</v>
      </c>
      <c r="P32" s="341">
        <v>0</v>
      </c>
      <c r="Q32" s="348">
        <v>0</v>
      </c>
      <c r="R32" s="267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2">
        <v>0</v>
      </c>
      <c r="Y32" s="267">
        <v>0</v>
      </c>
      <c r="Z32" s="81">
        <v>0</v>
      </c>
      <c r="AA32" s="81">
        <v>0</v>
      </c>
      <c r="AB32" s="81">
        <v>0</v>
      </c>
      <c r="AC32" s="394">
        <v>0</v>
      </c>
      <c r="AD32" s="148">
        <f t="shared" si="0"/>
        <v>0</v>
      </c>
    </row>
    <row r="33" spans="1:30" ht="27.75" customHeight="1">
      <c r="A33" s="565"/>
      <c r="B33" s="562" t="s">
        <v>243</v>
      </c>
      <c r="C33" s="563"/>
      <c r="D33" s="80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2">
        <v>0</v>
      </c>
      <c r="P33" s="341">
        <v>0</v>
      </c>
      <c r="Q33" s="348">
        <v>0</v>
      </c>
      <c r="R33" s="267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2">
        <v>0</v>
      </c>
      <c r="Y33" s="267">
        <v>0</v>
      </c>
      <c r="Z33" s="81">
        <v>0</v>
      </c>
      <c r="AA33" s="81">
        <v>0</v>
      </c>
      <c r="AB33" s="81">
        <v>0</v>
      </c>
      <c r="AC33" s="394">
        <v>0</v>
      </c>
      <c r="AD33" s="148">
        <f t="shared" si="0"/>
        <v>0</v>
      </c>
    </row>
    <row r="34" spans="1:30" ht="27.75" customHeight="1">
      <c r="A34" s="565"/>
      <c r="B34" s="562" t="s">
        <v>244</v>
      </c>
      <c r="C34" s="563"/>
      <c r="D34" s="80">
        <v>0</v>
      </c>
      <c r="E34" s="81">
        <v>753249</v>
      </c>
      <c r="F34" s="81">
        <v>587810</v>
      </c>
      <c r="G34" s="81">
        <v>120446</v>
      </c>
      <c r="H34" s="81">
        <v>0</v>
      </c>
      <c r="I34" s="81">
        <v>196692</v>
      </c>
      <c r="J34" s="81">
        <v>0</v>
      </c>
      <c r="K34" s="81">
        <v>24104</v>
      </c>
      <c r="L34" s="81">
        <v>8654</v>
      </c>
      <c r="M34" s="81">
        <v>200000</v>
      </c>
      <c r="N34" s="81">
        <v>0</v>
      </c>
      <c r="O34" s="82">
        <v>0</v>
      </c>
      <c r="P34" s="341">
        <v>200000</v>
      </c>
      <c r="Q34" s="348">
        <v>0</v>
      </c>
      <c r="R34" s="267">
        <v>111959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2">
        <v>0</v>
      </c>
      <c r="Y34" s="267">
        <v>0</v>
      </c>
      <c r="Z34" s="81">
        <v>50000</v>
      </c>
      <c r="AA34" s="81">
        <v>38106</v>
      </c>
      <c r="AB34" s="81">
        <v>0</v>
      </c>
      <c r="AC34" s="394">
        <v>0</v>
      </c>
      <c r="AD34" s="148">
        <f t="shared" si="0"/>
        <v>2291020</v>
      </c>
    </row>
    <row r="35" spans="1:30" ht="27.75" customHeight="1">
      <c r="A35" s="565"/>
      <c r="B35" s="562" t="s">
        <v>248</v>
      </c>
      <c r="C35" s="563"/>
      <c r="D35" s="80">
        <v>0</v>
      </c>
      <c r="E35" s="81">
        <v>0</v>
      </c>
      <c r="F35" s="81">
        <v>16997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341">
        <v>22000</v>
      </c>
      <c r="Q35" s="348">
        <v>0</v>
      </c>
      <c r="R35" s="267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2">
        <v>0</v>
      </c>
      <c r="Y35" s="267">
        <v>0</v>
      </c>
      <c r="Z35" s="81">
        <v>0</v>
      </c>
      <c r="AA35" s="81">
        <v>0</v>
      </c>
      <c r="AB35" s="81">
        <v>0</v>
      </c>
      <c r="AC35" s="394">
        <v>0</v>
      </c>
      <c r="AD35" s="148">
        <f t="shared" si="0"/>
        <v>38997</v>
      </c>
    </row>
    <row r="36" spans="1:30" ht="27.75" customHeight="1">
      <c r="A36" s="565"/>
      <c r="B36" s="562" t="s">
        <v>245</v>
      </c>
      <c r="C36" s="563"/>
      <c r="D36" s="80">
        <v>28356</v>
      </c>
      <c r="E36" s="81">
        <v>87398</v>
      </c>
      <c r="F36" s="81">
        <v>34654</v>
      </c>
      <c r="G36" s="81">
        <v>46559</v>
      </c>
      <c r="H36" s="81">
        <v>13947</v>
      </c>
      <c r="I36" s="81">
        <v>15560</v>
      </c>
      <c r="J36" s="81">
        <v>10087</v>
      </c>
      <c r="K36" s="81">
        <v>4667</v>
      </c>
      <c r="L36" s="81">
        <v>15242</v>
      </c>
      <c r="M36" s="81">
        <v>3258</v>
      </c>
      <c r="N36" s="81">
        <v>9202</v>
      </c>
      <c r="O36" s="82">
        <v>955</v>
      </c>
      <c r="P36" s="341">
        <v>15077</v>
      </c>
      <c r="Q36" s="348">
        <v>0</v>
      </c>
      <c r="R36" s="267">
        <v>342</v>
      </c>
      <c r="S36" s="81">
        <v>2077</v>
      </c>
      <c r="T36" s="81">
        <v>6947</v>
      </c>
      <c r="U36" s="81">
        <v>113</v>
      </c>
      <c r="V36" s="81">
        <v>3468</v>
      </c>
      <c r="W36" s="81">
        <v>0</v>
      </c>
      <c r="X36" s="82">
        <v>0</v>
      </c>
      <c r="Y36" s="267">
        <v>7393</v>
      </c>
      <c r="Z36" s="81">
        <v>4189</v>
      </c>
      <c r="AA36" s="81">
        <v>2821</v>
      </c>
      <c r="AB36" s="81">
        <v>0</v>
      </c>
      <c r="AC36" s="394">
        <v>474</v>
      </c>
      <c r="AD36" s="148">
        <f t="shared" si="0"/>
        <v>312786</v>
      </c>
    </row>
    <row r="37" spans="1:30" ht="27.75" customHeight="1">
      <c r="A37" s="566"/>
      <c r="B37" s="560" t="s">
        <v>246</v>
      </c>
      <c r="C37" s="561"/>
      <c r="D37" s="420">
        <v>1059657</v>
      </c>
      <c r="E37" s="421">
        <v>3898087</v>
      </c>
      <c r="F37" s="421">
        <v>1202621</v>
      </c>
      <c r="G37" s="421">
        <v>1559226</v>
      </c>
      <c r="H37" s="421">
        <v>896908</v>
      </c>
      <c r="I37" s="421">
        <v>1107771</v>
      </c>
      <c r="J37" s="421">
        <v>707420</v>
      </c>
      <c r="K37" s="421">
        <v>253702</v>
      </c>
      <c r="L37" s="421">
        <v>507400</v>
      </c>
      <c r="M37" s="421">
        <v>448955</v>
      </c>
      <c r="N37" s="421">
        <v>85970</v>
      </c>
      <c r="O37" s="422">
        <v>950673</v>
      </c>
      <c r="P37" s="423">
        <v>439438</v>
      </c>
      <c r="Q37" s="424">
        <v>837007</v>
      </c>
      <c r="R37" s="425">
        <v>119223</v>
      </c>
      <c r="S37" s="421">
        <v>70122</v>
      </c>
      <c r="T37" s="421">
        <v>225201</v>
      </c>
      <c r="U37" s="421">
        <v>64101</v>
      </c>
      <c r="V37" s="421">
        <v>90331</v>
      </c>
      <c r="W37" s="421">
        <v>68405</v>
      </c>
      <c r="X37" s="422">
        <v>109354</v>
      </c>
      <c r="Y37" s="425">
        <v>135626</v>
      </c>
      <c r="Z37" s="421">
        <v>136519</v>
      </c>
      <c r="AA37" s="421">
        <v>179126</v>
      </c>
      <c r="AB37" s="421">
        <v>73081</v>
      </c>
      <c r="AC37" s="426">
        <v>105539</v>
      </c>
      <c r="AD37" s="427">
        <f t="shared" si="0"/>
        <v>15331463</v>
      </c>
    </row>
    <row r="38" spans="1:30" ht="27.75" customHeight="1" thickBot="1">
      <c r="A38" s="399" t="s">
        <v>158</v>
      </c>
      <c r="B38" s="397"/>
      <c r="C38" s="398"/>
      <c r="D38" s="428">
        <v>1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30">
        <v>0</v>
      </c>
      <c r="P38" s="431">
        <v>0</v>
      </c>
      <c r="Q38" s="432">
        <v>0</v>
      </c>
      <c r="R38" s="433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30">
        <v>0</v>
      </c>
      <c r="Y38" s="433">
        <v>0</v>
      </c>
      <c r="Z38" s="429">
        <v>0</v>
      </c>
      <c r="AA38" s="429">
        <v>0</v>
      </c>
      <c r="AB38" s="429">
        <v>0</v>
      </c>
      <c r="AC38" s="434">
        <v>0</v>
      </c>
      <c r="AD38" s="435">
        <f>SUM(D38:AC38)</f>
        <v>1</v>
      </c>
    </row>
  </sheetData>
  <mergeCells count="13">
    <mergeCell ref="A9:A20"/>
    <mergeCell ref="A21:A28"/>
    <mergeCell ref="A29:B29"/>
    <mergeCell ref="B33:C33"/>
    <mergeCell ref="B25:C25"/>
    <mergeCell ref="B30:C30"/>
    <mergeCell ref="B31:C31"/>
    <mergeCell ref="B37:C37"/>
    <mergeCell ref="B32:C32"/>
    <mergeCell ref="A30:A37"/>
    <mergeCell ref="B34:C34"/>
    <mergeCell ref="B35:C35"/>
    <mergeCell ref="B36:C3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50" r:id="rId1"/>
  <colBreaks count="1" manualBreakCount="1">
    <brk id="16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T52"/>
  <sheetViews>
    <sheetView showGridLines="0" showZeros="0" zoomScale="75" zoomScaleNormal="75" zoomScaleSheetLayoutView="50" workbookViewId="0" topLeftCell="A1">
      <pane xSplit="1" ySplit="9" topLeftCell="B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3" sqref="U3"/>
    </sheetView>
  </sheetViews>
  <sheetFormatPr defaultColWidth="8.66015625" defaultRowHeight="18"/>
  <cols>
    <col min="1" max="1" width="12.83203125" style="282" customWidth="1"/>
    <col min="2" max="7" width="9.33203125" style="282" bestFit="1" customWidth="1"/>
    <col min="8" max="10" width="9.33203125" style="283" bestFit="1" customWidth="1"/>
    <col min="11" max="12" width="10.66015625" style="282" customWidth="1"/>
    <col min="13" max="15" width="10.66015625" style="283" customWidth="1"/>
    <col min="16" max="17" width="12.66015625" style="283" customWidth="1"/>
    <col min="18" max="18" width="8.66015625" style="283" customWidth="1"/>
    <col min="19" max="19" width="10.91015625" style="283" bestFit="1" customWidth="1"/>
    <col min="20" max="21" width="8.66015625" style="283" customWidth="1"/>
    <col min="22" max="23" width="10.66015625" style="283" customWidth="1"/>
    <col min="24" max="24" width="8.66015625" style="283" customWidth="1"/>
    <col min="25" max="25" width="9.66015625" style="283" customWidth="1"/>
    <col min="26" max="26" width="13.66015625" style="282" customWidth="1"/>
    <col min="27" max="27" width="9.41015625" style="283" bestFit="1" customWidth="1"/>
    <col min="28" max="30" width="8.66015625" style="283" customWidth="1"/>
    <col min="31" max="31" width="7.66015625" style="283" customWidth="1"/>
    <col min="32" max="34" width="8.66015625" style="283" customWidth="1"/>
    <col min="35" max="36" width="7.66015625" style="283" customWidth="1"/>
    <col min="37" max="41" width="8.66015625" style="283" customWidth="1"/>
    <col min="42" max="42" width="12.66015625" style="283" customWidth="1"/>
    <col min="43" max="43" width="1.66015625" style="282" customWidth="1"/>
    <col min="44" max="55" width="8.66015625" style="282" customWidth="1"/>
    <col min="56" max="56" width="10.66015625" style="282" customWidth="1"/>
    <col min="57" max="58" width="8.66015625" style="282" customWidth="1"/>
    <col min="59" max="60" width="12.66015625" style="282" customWidth="1"/>
    <col min="61" max="62" width="8.66015625" style="282" customWidth="1"/>
    <col min="63" max="64" width="10.66015625" style="282" customWidth="1"/>
    <col min="65" max="16384" width="8.66015625" style="282" customWidth="1"/>
  </cols>
  <sheetData>
    <row r="1" ht="19.5" customHeight="1">
      <c r="A1" s="281" t="s">
        <v>235</v>
      </c>
    </row>
    <row r="2" ht="19.5" customHeight="1"/>
    <row r="3" spans="1:42" ht="19.5" customHeight="1" thickBot="1">
      <c r="A3" s="284" t="s">
        <v>159</v>
      </c>
      <c r="B3" s="284"/>
      <c r="C3" s="284"/>
      <c r="D3" s="284"/>
      <c r="E3" s="284"/>
      <c r="F3" s="284"/>
      <c r="G3" s="284"/>
      <c r="H3" s="285"/>
      <c r="I3" s="285"/>
      <c r="J3" s="285"/>
      <c r="K3" s="284"/>
      <c r="L3" s="284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4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</row>
    <row r="4" spans="1:43" s="289" customFormat="1" ht="18" hidden="1" thickBot="1">
      <c r="A4" s="286" t="s">
        <v>306</v>
      </c>
      <c r="B4" s="286">
        <v>1</v>
      </c>
      <c r="C4" s="286">
        <v>2</v>
      </c>
      <c r="D4" s="286">
        <v>3</v>
      </c>
      <c r="E4" s="286">
        <v>4</v>
      </c>
      <c r="F4" s="286">
        <v>5</v>
      </c>
      <c r="G4" s="286">
        <v>6</v>
      </c>
      <c r="H4" s="287">
        <v>7</v>
      </c>
      <c r="I4" s="287">
        <v>8</v>
      </c>
      <c r="J4" s="287">
        <v>9</v>
      </c>
      <c r="K4" s="286">
        <v>10</v>
      </c>
      <c r="L4" s="286">
        <v>11</v>
      </c>
      <c r="M4" s="287">
        <v>12</v>
      </c>
      <c r="N4" s="287">
        <v>13</v>
      </c>
      <c r="O4" s="287">
        <v>14</v>
      </c>
      <c r="P4" s="287">
        <v>15</v>
      </c>
      <c r="Q4" s="287">
        <v>16</v>
      </c>
      <c r="R4" s="287">
        <v>17</v>
      </c>
      <c r="S4" s="287">
        <v>18</v>
      </c>
      <c r="T4" s="287">
        <v>19</v>
      </c>
      <c r="U4" s="287">
        <v>20</v>
      </c>
      <c r="V4" s="287">
        <v>21</v>
      </c>
      <c r="W4" s="287">
        <v>22</v>
      </c>
      <c r="X4" s="287">
        <v>23</v>
      </c>
      <c r="Y4" s="287">
        <v>24</v>
      </c>
      <c r="Z4" s="286">
        <v>25</v>
      </c>
      <c r="AA4" s="287">
        <v>26</v>
      </c>
      <c r="AB4" s="287">
        <v>27</v>
      </c>
      <c r="AC4" s="287">
        <v>28</v>
      </c>
      <c r="AD4" s="287">
        <v>29</v>
      </c>
      <c r="AE4" s="287">
        <v>30</v>
      </c>
      <c r="AF4" s="287">
        <v>31</v>
      </c>
      <c r="AG4" s="287">
        <v>32</v>
      </c>
      <c r="AH4" s="287">
        <v>33</v>
      </c>
      <c r="AI4" s="287">
        <v>34</v>
      </c>
      <c r="AJ4" s="287">
        <v>35</v>
      </c>
      <c r="AK4" s="287">
        <v>36</v>
      </c>
      <c r="AL4" s="287">
        <v>37</v>
      </c>
      <c r="AM4" s="287">
        <v>38</v>
      </c>
      <c r="AN4" s="287">
        <v>39</v>
      </c>
      <c r="AO4" s="287">
        <v>40</v>
      </c>
      <c r="AP4" s="287">
        <v>41</v>
      </c>
      <c r="AQ4" s="288"/>
    </row>
    <row r="5" spans="1:43" ht="19.5" customHeight="1">
      <c r="A5" s="534"/>
      <c r="B5" s="290"/>
      <c r="C5" s="291" t="s">
        <v>5</v>
      </c>
      <c r="D5" s="292"/>
      <c r="E5" s="292"/>
      <c r="F5" s="292"/>
      <c r="G5" s="292"/>
      <c r="H5" s="293"/>
      <c r="I5" s="293"/>
      <c r="J5" s="293"/>
      <c r="K5" s="292"/>
      <c r="L5" s="292"/>
      <c r="M5" s="293"/>
      <c r="N5" s="293"/>
      <c r="O5" s="404"/>
      <c r="P5" s="404"/>
      <c r="Q5" s="404"/>
      <c r="R5" s="404"/>
      <c r="S5" s="404"/>
      <c r="T5" s="404"/>
      <c r="U5" s="405"/>
      <c r="V5" s="400"/>
      <c r="W5" s="293"/>
      <c r="X5" s="293"/>
      <c r="Y5" s="293"/>
      <c r="Z5" s="296"/>
      <c r="AA5" s="297" t="s">
        <v>160</v>
      </c>
      <c r="AB5" s="298"/>
      <c r="AC5" s="299" t="s">
        <v>161</v>
      </c>
      <c r="AD5" s="298"/>
      <c r="AE5" s="298"/>
      <c r="AF5" s="299" t="s">
        <v>162</v>
      </c>
      <c r="AG5" s="298"/>
      <c r="AH5" s="298"/>
      <c r="AI5" s="298"/>
      <c r="AJ5" s="298"/>
      <c r="AK5" s="298"/>
      <c r="AL5" s="298"/>
      <c r="AM5" s="299" t="s">
        <v>8</v>
      </c>
      <c r="AN5" s="298"/>
      <c r="AO5" s="300"/>
      <c r="AP5" s="293"/>
      <c r="AQ5" s="290"/>
    </row>
    <row r="6" spans="1:43" ht="19.5" customHeight="1">
      <c r="A6" s="296"/>
      <c r="B6" s="301" t="s">
        <v>17</v>
      </c>
      <c r="C6" s="291" t="s">
        <v>163</v>
      </c>
      <c r="D6" s="292"/>
      <c r="E6" s="292"/>
      <c r="F6" s="291" t="s">
        <v>164</v>
      </c>
      <c r="G6" s="291" t="s">
        <v>165</v>
      </c>
      <c r="H6" s="302" t="s">
        <v>166</v>
      </c>
      <c r="I6" s="293"/>
      <c r="J6" s="293"/>
      <c r="K6" s="291" t="s">
        <v>167</v>
      </c>
      <c r="L6" s="291" t="s">
        <v>167</v>
      </c>
      <c r="M6" s="302" t="s">
        <v>167</v>
      </c>
      <c r="N6" s="293"/>
      <c r="O6" s="302" t="s">
        <v>168</v>
      </c>
      <c r="P6" s="293"/>
      <c r="Q6" s="293"/>
      <c r="R6" s="302" t="s">
        <v>169</v>
      </c>
      <c r="S6" s="302" t="s">
        <v>170</v>
      </c>
      <c r="T6" s="293" t="s">
        <v>171</v>
      </c>
      <c r="U6" s="304" t="s">
        <v>172</v>
      </c>
      <c r="V6" s="401" t="s">
        <v>301</v>
      </c>
      <c r="W6" s="302" t="s">
        <v>173</v>
      </c>
      <c r="X6" s="302" t="s">
        <v>174</v>
      </c>
      <c r="Y6" s="302" t="s">
        <v>175</v>
      </c>
      <c r="Z6" s="296"/>
      <c r="AA6" s="297" t="s">
        <v>176</v>
      </c>
      <c r="AB6" s="299" t="s">
        <v>177</v>
      </c>
      <c r="AC6" s="299" t="s">
        <v>178</v>
      </c>
      <c r="AD6" s="299" t="s">
        <v>179</v>
      </c>
      <c r="AE6" s="299" t="s">
        <v>180</v>
      </c>
      <c r="AF6" s="299" t="s">
        <v>181</v>
      </c>
      <c r="AG6" s="299" t="s">
        <v>182</v>
      </c>
      <c r="AH6" s="299" t="s">
        <v>183</v>
      </c>
      <c r="AI6" s="299" t="s">
        <v>184</v>
      </c>
      <c r="AJ6" s="299" t="s">
        <v>185</v>
      </c>
      <c r="AK6" s="299" t="s">
        <v>186</v>
      </c>
      <c r="AL6" s="299" t="s">
        <v>187</v>
      </c>
      <c r="AM6" s="299" t="s">
        <v>188</v>
      </c>
      <c r="AN6" s="299" t="s">
        <v>24</v>
      </c>
      <c r="AO6" s="303" t="s">
        <v>189</v>
      </c>
      <c r="AP6" s="302" t="s">
        <v>190</v>
      </c>
      <c r="AQ6" s="290"/>
    </row>
    <row r="7" spans="1:44" ht="19.5" customHeight="1">
      <c r="A7" s="296"/>
      <c r="B7" s="301" t="s">
        <v>191</v>
      </c>
      <c r="C7" s="291" t="s">
        <v>192</v>
      </c>
      <c r="D7" s="291" t="s">
        <v>193</v>
      </c>
      <c r="E7" s="291" t="s">
        <v>194</v>
      </c>
      <c r="F7" s="291" t="s">
        <v>195</v>
      </c>
      <c r="G7" s="291" t="s">
        <v>196</v>
      </c>
      <c r="H7" s="302" t="s">
        <v>197</v>
      </c>
      <c r="I7" s="302" t="s">
        <v>198</v>
      </c>
      <c r="J7" s="302" t="s">
        <v>199</v>
      </c>
      <c r="K7" s="291" t="s">
        <v>200</v>
      </c>
      <c r="L7" s="291" t="s">
        <v>200</v>
      </c>
      <c r="M7" s="302" t="s">
        <v>200</v>
      </c>
      <c r="N7" s="302" t="s">
        <v>201</v>
      </c>
      <c r="O7" s="302" t="s">
        <v>202</v>
      </c>
      <c r="P7" s="302" t="s">
        <v>203</v>
      </c>
      <c r="Q7" s="302" t="s">
        <v>204</v>
      </c>
      <c r="R7" s="302" t="s">
        <v>205</v>
      </c>
      <c r="S7" s="302" t="s">
        <v>206</v>
      </c>
      <c r="T7" s="293" t="s">
        <v>207</v>
      </c>
      <c r="U7" s="304" t="s">
        <v>208</v>
      </c>
      <c r="V7" s="401" t="s">
        <v>209</v>
      </c>
      <c r="W7" s="302" t="s">
        <v>210</v>
      </c>
      <c r="X7" s="302" t="s">
        <v>211</v>
      </c>
      <c r="Y7" s="302" t="s">
        <v>212</v>
      </c>
      <c r="Z7" s="305" t="s">
        <v>213</v>
      </c>
      <c r="AA7" s="295" t="s">
        <v>214</v>
      </c>
      <c r="AB7" s="298"/>
      <c r="AC7" s="298"/>
      <c r="AD7" s="298"/>
      <c r="AE7" s="298"/>
      <c r="AF7" s="298"/>
      <c r="AG7" s="298"/>
      <c r="AH7" s="298"/>
      <c r="AI7" s="298"/>
      <c r="AJ7" s="299" t="s">
        <v>215</v>
      </c>
      <c r="AK7" s="298"/>
      <c r="AL7" s="298"/>
      <c r="AM7" s="299" t="s">
        <v>216</v>
      </c>
      <c r="AN7" s="298"/>
      <c r="AO7" s="306"/>
      <c r="AP7" s="293" t="s">
        <v>217</v>
      </c>
      <c r="AQ7" s="290"/>
      <c r="AR7" s="283"/>
    </row>
    <row r="8" spans="1:43" ht="19.5" customHeight="1">
      <c r="A8" s="296"/>
      <c r="B8" s="301" t="s">
        <v>218</v>
      </c>
      <c r="C8" s="291" t="s">
        <v>219</v>
      </c>
      <c r="D8" s="292"/>
      <c r="E8" s="292"/>
      <c r="F8" s="292"/>
      <c r="G8" s="292"/>
      <c r="H8" s="441"/>
      <c r="I8" s="443"/>
      <c r="J8" s="302"/>
      <c r="K8" s="291" t="s">
        <v>220</v>
      </c>
      <c r="L8" s="291" t="s">
        <v>221</v>
      </c>
      <c r="M8" s="302" t="s">
        <v>222</v>
      </c>
      <c r="N8" s="302" t="s">
        <v>223</v>
      </c>
      <c r="O8" s="406" t="s">
        <v>385</v>
      </c>
      <c r="P8" s="293"/>
      <c r="Q8" s="293"/>
      <c r="R8" s="293"/>
      <c r="S8" s="293"/>
      <c r="T8" s="293"/>
      <c r="U8" s="294"/>
      <c r="V8" s="401" t="s">
        <v>212</v>
      </c>
      <c r="W8" s="302" t="s">
        <v>224</v>
      </c>
      <c r="X8" s="302" t="s">
        <v>206</v>
      </c>
      <c r="Y8" s="293"/>
      <c r="Z8" s="296"/>
      <c r="AA8" s="445" t="s">
        <v>420</v>
      </c>
      <c r="AB8" s="299" t="s">
        <v>225</v>
      </c>
      <c r="AC8" s="299" t="s">
        <v>225</v>
      </c>
      <c r="AD8" s="299" t="s">
        <v>225</v>
      </c>
      <c r="AE8" s="299" t="s">
        <v>225</v>
      </c>
      <c r="AF8" s="299" t="s">
        <v>225</v>
      </c>
      <c r="AG8" s="299" t="s">
        <v>225</v>
      </c>
      <c r="AH8" s="299" t="s">
        <v>225</v>
      </c>
      <c r="AI8" s="299" t="s">
        <v>225</v>
      </c>
      <c r="AJ8" s="299" t="s">
        <v>225</v>
      </c>
      <c r="AK8" s="299" t="s">
        <v>225</v>
      </c>
      <c r="AL8" s="299" t="s">
        <v>225</v>
      </c>
      <c r="AM8" s="299" t="s">
        <v>225</v>
      </c>
      <c r="AN8" s="299" t="s">
        <v>225</v>
      </c>
      <c r="AO8" s="303" t="s">
        <v>225</v>
      </c>
      <c r="AP8" s="293" t="s">
        <v>226</v>
      </c>
      <c r="AQ8" s="290"/>
    </row>
    <row r="9" spans="1:43" ht="19.5" customHeight="1" thickBot="1">
      <c r="A9" s="535"/>
      <c r="B9" s="307" t="s">
        <v>227</v>
      </c>
      <c r="C9" s="308" t="s">
        <v>227</v>
      </c>
      <c r="D9" s="308" t="s">
        <v>227</v>
      </c>
      <c r="E9" s="308" t="s">
        <v>227</v>
      </c>
      <c r="F9" s="308" t="s">
        <v>227</v>
      </c>
      <c r="G9" s="308" t="s">
        <v>227</v>
      </c>
      <c r="H9" s="442" t="s">
        <v>417</v>
      </c>
      <c r="I9" s="442" t="s">
        <v>418</v>
      </c>
      <c r="J9" s="442" t="s">
        <v>418</v>
      </c>
      <c r="K9" s="308" t="s">
        <v>41</v>
      </c>
      <c r="L9" s="444" t="s">
        <v>419</v>
      </c>
      <c r="M9" s="309" t="s">
        <v>228</v>
      </c>
      <c r="N9" s="309" t="s">
        <v>227</v>
      </c>
      <c r="O9" s="309" t="s">
        <v>227</v>
      </c>
      <c r="P9" s="309" t="s">
        <v>227</v>
      </c>
      <c r="Q9" s="309" t="s">
        <v>227</v>
      </c>
      <c r="R9" s="309" t="s">
        <v>227</v>
      </c>
      <c r="S9" s="309" t="s">
        <v>227</v>
      </c>
      <c r="T9" s="309" t="s">
        <v>227</v>
      </c>
      <c r="U9" s="310" t="s">
        <v>227</v>
      </c>
      <c r="V9" s="402" t="s">
        <v>227</v>
      </c>
      <c r="W9" s="309" t="s">
        <v>227</v>
      </c>
      <c r="X9" s="309" t="s">
        <v>227</v>
      </c>
      <c r="Y9" s="309" t="s">
        <v>227</v>
      </c>
      <c r="Z9" s="311" t="s">
        <v>228</v>
      </c>
      <c r="AA9" s="312" t="s">
        <v>229</v>
      </c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4"/>
      <c r="AP9" s="309" t="s">
        <v>42</v>
      </c>
      <c r="AQ9" s="290"/>
    </row>
    <row r="10" spans="1:254" ht="25.5" customHeight="1">
      <c r="A10" s="536" t="s">
        <v>391</v>
      </c>
      <c r="B10" s="87">
        <f>+'概況'!E10/'概況'!C10*100</f>
        <v>95.90462409907902</v>
      </c>
      <c r="C10" s="88">
        <f>+'概況'!E10/'概況'!D10*100</f>
        <v>88.12287334593573</v>
      </c>
      <c r="D10" s="88">
        <f>+'概況'!P10/'概況'!O10*100</f>
        <v>85.50855202363195</v>
      </c>
      <c r="E10" s="89">
        <f>+(('概況'!O10*1000)/365)/'概況'!N10*100</f>
        <v>88.23173737576221</v>
      </c>
      <c r="F10" s="89">
        <f>+(('概況'!O10*1000)/365)/'概況'!M10*100</f>
        <v>55.03466585997303</v>
      </c>
      <c r="G10" s="88">
        <f>+'概況'!N10/'概況'!M10*100</f>
        <v>62.37513563355422</v>
      </c>
      <c r="H10" s="272">
        <f>+'概況'!O10/'貸借対照表'!D10*1000</f>
        <v>1.0960902790832576</v>
      </c>
      <c r="I10" s="273">
        <f>'損益計算書'!F11/'概況'!P10</f>
        <v>166.31476121327537</v>
      </c>
      <c r="J10" s="273">
        <f>'費用構成表'!D$31/'概況'!P10</f>
        <v>171.40342305977993</v>
      </c>
      <c r="K10" s="88">
        <f>+'概況'!E10/'概況'!V10</f>
        <v>2825.2727272727275</v>
      </c>
      <c r="L10" s="90">
        <f>+'概況'!P10/'概況'!V10*1000</f>
        <v>372565.2525252525</v>
      </c>
      <c r="M10" s="274">
        <f>'損益計算書'!F10/'概況'!V10</f>
        <v>66538.47474747474</v>
      </c>
      <c r="N10" s="273">
        <f>+('貸借対照表'!D37+'貸借対照表'!D45)/'貸借対照表'!D60*100</f>
        <v>65.87184004425188</v>
      </c>
      <c r="O10" s="273">
        <f>+'貸借対照表'!D9/('貸借対照表'!D59+'貸借対照表'!D25)*100</f>
        <v>88.87364376792294</v>
      </c>
      <c r="P10" s="273">
        <f>+'貸借対照表'!D18/'貸借対照表'!D31*100</f>
        <v>832.1365930646339</v>
      </c>
      <c r="Q10" s="273">
        <f>+('貸借対照表'!D19+'貸借対照表'!D20)/'貸借対照表'!D31*100</f>
        <v>809.7984009052602</v>
      </c>
      <c r="R10" s="273">
        <f>+'費用構成表'!D19/('貸借対照表'!D10+'貸借対照表'!D16-'貸借対照表'!D11-'貸借対照表'!D14+'費用構成表'!D19)*100</f>
        <v>3.761171239379886</v>
      </c>
      <c r="S10" s="273">
        <f>+'損益計算書'!F9/'損益計算書'!F23*100</f>
        <v>106.76269551196114</v>
      </c>
      <c r="T10" s="273">
        <f>+('損益計算書'!F10+'損益計算書'!F16)/'費用構成表'!D36*100</f>
        <v>107.34040354071972</v>
      </c>
      <c r="U10" s="275">
        <f>+'費用構成表'!D15/('貸借対照表'!D26+'貸借対照表'!D32+'貸借対照表'!D28+'貸借対照表'!D42)*100</f>
        <v>2.9195983274160713</v>
      </c>
      <c r="V10" s="403">
        <f>+'資本的収支'!D24/'費用構成表'!D19*100</f>
        <v>44.50535021759582</v>
      </c>
      <c r="W10" s="273">
        <f>+('損益計算書'!F34+'資本的収支'!D23)/'損益計算書'!F11*100</f>
        <v>34.155567006561576</v>
      </c>
      <c r="X10" s="273">
        <f>+'貸借対照表'!D58/('損益計算書'!F10-'損益計算書'!F12)*100</f>
        <v>17.281553272256883</v>
      </c>
      <c r="Y10" s="437" t="s">
        <v>390</v>
      </c>
      <c r="Z10" s="315">
        <v>14831184</v>
      </c>
      <c r="AA10" s="276">
        <f>+'費用構成表'!D14/'概況'!P10</f>
        <v>22.020330788776477</v>
      </c>
      <c r="AB10" s="277">
        <f>+'費用構成表'!D15/'概況'!P10</f>
        <v>11.739818609498547</v>
      </c>
      <c r="AC10" s="277">
        <f>+'費用構成表'!D19/'概況'!P10</f>
        <v>40.05833430033001</v>
      </c>
      <c r="AD10" s="277">
        <f>+'費用構成表'!D20/'概況'!P10</f>
        <v>4.064531031917397</v>
      </c>
      <c r="AE10" s="277">
        <f>+'費用構成表'!D21/'概況'!P10</f>
        <v>0.3066373567263385</v>
      </c>
      <c r="AF10" s="277">
        <f>+'費用構成表'!D22/'概況'!P10</f>
        <v>1.0938087992720955</v>
      </c>
      <c r="AG10" s="277">
        <f>+'費用構成表'!D23/'概況'!P10</f>
        <v>2.8051760168918958</v>
      </c>
      <c r="AH10" s="277">
        <f>+'費用構成表'!D24/'概況'!P10</f>
        <v>0.2956298618694956</v>
      </c>
      <c r="AI10" s="277">
        <f>+'費用構成表'!D$25/'概況'!$P10</f>
        <v>0.6621577509573268</v>
      </c>
      <c r="AJ10" s="277">
        <f>+'費用構成表'!D26/'概況'!P10</f>
        <v>0.05099777789586585</v>
      </c>
      <c r="AK10" s="277">
        <f>+'費用構成表'!D27/'概況'!P10</f>
        <v>15.829563853772752</v>
      </c>
      <c r="AL10" s="277">
        <f>+'費用構成表'!D28/'概況'!P10</f>
        <v>66.3292661633946</v>
      </c>
      <c r="AM10" s="277">
        <f>+'費用構成表'!D29/'概況'!P10</f>
        <v>39.69714748633282</v>
      </c>
      <c r="AN10" s="277">
        <f>+'費用構成表'!D30/'概況'!P10</f>
        <v>6.147170748477116</v>
      </c>
      <c r="AO10" s="280">
        <f>+'費用構成表'!D31/'概況'!P10</f>
        <v>171.40342305977993</v>
      </c>
      <c r="AP10" s="273">
        <f>+('費用構成表'!D19+'費用構成表'!D15+'費用構成表'!D29)/'概況'!P10</f>
        <v>91.49530039616137</v>
      </c>
      <c r="AQ10" s="290"/>
      <c r="BD10" s="91"/>
      <c r="BE10" s="91"/>
      <c r="BG10" s="91"/>
      <c r="BK10" s="91"/>
      <c r="BL10" s="91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</row>
    <row r="11" spans="1:254" ht="25.5" customHeight="1">
      <c r="A11" s="536" t="s">
        <v>43</v>
      </c>
      <c r="B11" s="87">
        <f>+'概況'!E11/'概況'!C11*100</f>
        <v>99.68362371551545</v>
      </c>
      <c r="C11" s="88">
        <f>+'概況'!E11/'概況'!D11*100</f>
        <v>97.30821705426357</v>
      </c>
      <c r="D11" s="88">
        <f>+'概況'!P11/'概況'!O11*100</f>
        <v>90.68345239295337</v>
      </c>
      <c r="E11" s="89">
        <f>+(('概況'!O11*1000)/365)/'概況'!N11*100</f>
        <v>87.89168618154464</v>
      </c>
      <c r="F11" s="89">
        <f>+(('概況'!O11*1000)/365)/'概況'!M11*100</f>
        <v>62.1964904194047</v>
      </c>
      <c r="G11" s="88">
        <f>+'概況'!N11/'概況'!M11*100</f>
        <v>70.76493024713935</v>
      </c>
      <c r="H11" s="272">
        <f>+'概況'!O11/'貸借対照表'!E10*1000</f>
        <v>1.150068660566664</v>
      </c>
      <c r="I11" s="273">
        <f>'損益計算書'!G11/'概況'!P11</f>
        <v>188.70632110086854</v>
      </c>
      <c r="J11" s="273">
        <f>'費用構成表'!E31/'概況'!P11</f>
        <v>187.7786263203699</v>
      </c>
      <c r="K11" s="88">
        <f>+'概況'!E11/'概況'!V11</f>
        <v>3235.2474226804125</v>
      </c>
      <c r="L11" s="90">
        <f>+'概況'!P11/'概況'!V11*1000</f>
        <v>406194.74226804124</v>
      </c>
      <c r="M11" s="274">
        <f>'損益計算書'!G10/'概況'!V11</f>
        <v>78180.1649484536</v>
      </c>
      <c r="N11" s="273">
        <f>+('貸借対照表'!E37+'貸借対照表'!E45)/'貸借対照表'!E60*100</f>
        <v>52.004346305421656</v>
      </c>
      <c r="O11" s="273">
        <f>+'貸借対照表'!E9/('貸借対照表'!E59+'貸借対照表'!E25)*100</f>
        <v>94.33127647982344</v>
      </c>
      <c r="P11" s="273">
        <f>+'貸借対照表'!E18/'貸借対照表'!E31*100</f>
        <v>259.36663540461535</v>
      </c>
      <c r="Q11" s="273">
        <f>+('貸借対照表'!E19+'貸借対照表'!E20)/'貸借対照表'!E31*100</f>
        <v>242.3639587340923</v>
      </c>
      <c r="R11" s="273">
        <f>+'費用構成表'!E19/('貸借対照表'!E10+'貸借対照表'!E16-'貸借対照表'!E11-'貸借対照表'!E14+'費用構成表'!E19)*100</f>
        <v>4.06431777609272</v>
      </c>
      <c r="S11" s="273">
        <f>+'損益計算書'!G9/'損益計算書'!G23*100</f>
        <v>104.26244982184343</v>
      </c>
      <c r="T11" s="273">
        <f>+('損益計算書'!G10+'損益計算書'!G16)/'費用構成表'!E36*100</f>
        <v>104.69752417309326</v>
      </c>
      <c r="U11" s="275">
        <f>+'費用構成表'!E15/('貸借対照表'!E26+'貸借対照表'!E32+'貸借対照表'!E28+'貸借対照表'!E42)*100</f>
        <v>3.328998433993127</v>
      </c>
      <c r="V11" s="403">
        <f>+'資本的収支'!E24/'費用構成表'!E19*100</f>
        <v>185.89801470850313</v>
      </c>
      <c r="W11" s="273">
        <f>+('損益計算書'!G34+'資本的収支'!E23)/'損益計算書'!G11*100</f>
        <v>45.72707353954441</v>
      </c>
      <c r="X11" s="273">
        <f>+'貸借対照表'!E58/('損益計算書'!G10-'損益計算書'!G12)*100</f>
        <v>0</v>
      </c>
      <c r="Y11" s="438" t="s">
        <v>389</v>
      </c>
      <c r="Z11" s="315">
        <v>17526743</v>
      </c>
      <c r="AA11" s="276">
        <f>+'費用構成表'!E14/'概況'!P11</f>
        <v>28.724300390168853</v>
      </c>
      <c r="AB11" s="277">
        <f>+'費用構成表'!E15/'概況'!P11</f>
        <v>14.808421840217315</v>
      </c>
      <c r="AC11" s="277">
        <f>+'費用構成表'!E19/'概況'!P11</f>
        <v>38.45197405439319</v>
      </c>
      <c r="AD11" s="277">
        <f>+'費用構成表'!E20/'概況'!P11</f>
        <v>4.680782591459229</v>
      </c>
      <c r="AE11" s="277">
        <f>+'費用構成表'!E21/'概況'!P11</f>
        <v>0.4999125654268216</v>
      </c>
      <c r="AF11" s="277">
        <f>+'費用構成表'!E22/'概況'!P11</f>
        <v>0.5632360081206288</v>
      </c>
      <c r="AG11" s="277">
        <f>+'費用構成表'!E23/'概況'!P11</f>
        <v>2.963664018756937</v>
      </c>
      <c r="AH11" s="277">
        <f>+'費用構成表'!E24/'概況'!P11</f>
        <v>0.9084058761109204</v>
      </c>
      <c r="AI11" s="277">
        <f>+'費用構成表'!E25/'概況'!P11</f>
        <v>0.30407942561703555</v>
      </c>
      <c r="AJ11" s="277">
        <f>+'費用構成表'!E26/'概況'!P11</f>
        <v>0.15321988919539636</v>
      </c>
      <c r="AK11" s="277">
        <f>+'費用構成表'!E27/'概況'!P11</f>
        <v>10.936631126860332</v>
      </c>
      <c r="AL11" s="277">
        <f>+'費用構成表'!E$28/'概況'!P11</f>
        <v>71.18027029338677</v>
      </c>
      <c r="AM11" s="277">
        <f>+'費用構成表'!E29/'概況'!P11</f>
        <v>42.708172328087</v>
      </c>
      <c r="AN11" s="277">
        <f>+'費用構成表'!E30/'概況'!P11</f>
        <v>13.603728240656492</v>
      </c>
      <c r="AO11" s="280">
        <f>+'費用構成表'!E31/'概況'!P11</f>
        <v>187.7786263203699</v>
      </c>
      <c r="AP11" s="273">
        <f>+('費用構成表'!E19+'費用構成表'!E15+'費用構成表'!E29)/'概況'!P11</f>
        <v>95.96856822269751</v>
      </c>
      <c r="AQ11" s="290"/>
      <c r="BD11" s="91"/>
      <c r="BE11" s="91"/>
      <c r="BG11" s="91"/>
      <c r="BK11" s="91"/>
      <c r="BL11" s="91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</row>
    <row r="12" spans="1:254" ht="25.5" customHeight="1">
      <c r="A12" s="536" t="s">
        <v>392</v>
      </c>
      <c r="B12" s="87">
        <f>+'概況'!E12/'概況'!C12*100</f>
        <v>99.32305182768592</v>
      </c>
      <c r="C12" s="88">
        <f>+'概況'!E12/'概況'!D12*100</f>
        <v>94.06696347064029</v>
      </c>
      <c r="D12" s="88">
        <f>+'概況'!P12/'概況'!O12*100</f>
        <v>87.50141396128741</v>
      </c>
      <c r="E12" s="89">
        <f>+(('概況'!O12*1000)/365)/'概況'!N12*100</f>
        <v>89.84511884484535</v>
      </c>
      <c r="F12" s="89">
        <f>+(('概況'!O12*1000)/365)/'概況'!M12*100</f>
        <v>53.66389853325033</v>
      </c>
      <c r="G12" s="88">
        <f>+'概況'!N12/'概況'!M12*100</f>
        <v>59.72934225388826</v>
      </c>
      <c r="H12" s="272">
        <f>+'概況'!O12/'貸借対照表'!F10*1000</f>
        <v>0.9648105261395269</v>
      </c>
      <c r="I12" s="273">
        <f>'損益計算書'!H11/'概況'!P12</f>
        <v>174.33498158157056</v>
      </c>
      <c r="J12" s="273">
        <f>'費用構成表'!F31/'概況'!P12</f>
        <v>147.78956667103918</v>
      </c>
      <c r="K12" s="88">
        <f>+'概況'!E12/'概況'!V12</f>
        <v>4465.233333333334</v>
      </c>
      <c r="L12" s="90">
        <f>+'概況'!P12/'概況'!V12*1000</f>
        <v>526013</v>
      </c>
      <c r="M12" s="274">
        <f>'損益計算書'!H10/'概況'!V12</f>
        <v>93808.6</v>
      </c>
      <c r="N12" s="273">
        <f>+('貸借対照表'!F37+'貸借対照表'!F45)/'貸借対照表'!F60*100</f>
        <v>70.28650010160162</v>
      </c>
      <c r="O12" s="273">
        <f>+'貸借対照表'!F9/('貸借対照表'!F59+'貸借対照表'!F25)*100</f>
        <v>88.0791080059867</v>
      </c>
      <c r="P12" s="273">
        <f>+'貸借対照表'!F18/'貸借対照表'!F31*100</f>
        <v>715.7715389357685</v>
      </c>
      <c r="Q12" s="273">
        <f>+('貸借対照表'!F19+'貸借対照表'!F20)/'貸借対照表'!F31*100</f>
        <v>392.8033368011405</v>
      </c>
      <c r="R12" s="273">
        <f>+'費用構成表'!F19/('貸借対照表'!F10+'貸借対照表'!F16-'貸借対照表'!F11-'貸借対照表'!F14+'費用構成表'!F19)*100</f>
        <v>3.2810269762672357</v>
      </c>
      <c r="S12" s="273">
        <f>+'損益計算書'!H9/'損益計算書'!H23*100</f>
        <v>123.5083179991418</v>
      </c>
      <c r="T12" s="273">
        <f>+('損益計算書'!H10+'損益計算書'!H16)/'費用構成表'!F36*100</f>
        <v>123.60522258212683</v>
      </c>
      <c r="U12" s="275">
        <f>+'費用構成表'!F15/('貸借対照表'!F26+'貸借対照表'!F32+'貸借対照表'!F28+'貸借対照表'!F42)*100</f>
        <v>3.1700429969085855</v>
      </c>
      <c r="V12" s="403">
        <f>+'資本的収支'!F24/'費用構成表'!F19*100</f>
        <v>111.26681442070287</v>
      </c>
      <c r="W12" s="273">
        <f>+('損益計算書'!H34+'資本的収支'!F23)/'損益計算書'!H11*100</f>
        <v>30.057352146834294</v>
      </c>
      <c r="X12" s="273">
        <f>+'貸借対照表'!F58/('損益計算書'!H10-'損益計算書'!H12)*100</f>
        <v>0</v>
      </c>
      <c r="Y12" s="438" t="s">
        <v>389</v>
      </c>
      <c r="Z12" s="315">
        <v>5528537</v>
      </c>
      <c r="AA12" s="276">
        <f>+'費用構成表'!F14/'概況'!P12</f>
        <v>15.211537864400057</v>
      </c>
      <c r="AB12" s="277">
        <f>+'費用構成表'!F15/'概況'!P12</f>
        <v>11.105999281386582</v>
      </c>
      <c r="AC12" s="277">
        <f>+'費用構成表'!F19/'概況'!P12</f>
        <v>37.113024456303044</v>
      </c>
      <c r="AD12" s="277">
        <f>+'費用構成表'!F20/'概況'!P12</f>
        <v>5.101141353287213</v>
      </c>
      <c r="AE12" s="277">
        <f>+'費用構成表'!F21/'概況'!P12</f>
        <v>0.04518266025110913</v>
      </c>
      <c r="AF12" s="277">
        <f>+'費用構成表'!F22/'概況'!P12</f>
        <v>0.3882667031676657</v>
      </c>
      <c r="AG12" s="277">
        <f>+'費用構成表'!F23/'概況'!P12</f>
        <v>4.349575644201442</v>
      </c>
      <c r="AH12" s="277">
        <f>+'費用構成表'!F24/'概況'!P12</f>
        <v>0.7570788808134653</v>
      </c>
      <c r="AI12" s="277">
        <f>+'費用構成表'!F25/'概況'!P12</f>
        <v>0.14486333987943265</v>
      </c>
      <c r="AJ12" s="277">
        <f>+'費用構成表'!F26/'概況'!P12</f>
        <v>0.43110468118975515</v>
      </c>
      <c r="AK12" s="277">
        <f>+'費用構成表'!F27/'概況'!P12</f>
        <v>12.628521855290016</v>
      </c>
      <c r="AL12" s="277">
        <f>+'費用構成表'!F28/'概況'!P12</f>
        <v>51.81418203225649</v>
      </c>
      <c r="AM12" s="277">
        <f>+'費用構成表'!F29/'概況'!P12</f>
        <v>24.266193674554305</v>
      </c>
      <c r="AN12" s="277">
        <f>+'費用構成表'!F30/'概況'!P12</f>
        <v>8.699087918612912</v>
      </c>
      <c r="AO12" s="280">
        <f>+'費用構成表'!F31/'概況'!P12</f>
        <v>147.78956667103918</v>
      </c>
      <c r="AP12" s="273">
        <f>+('費用構成表'!F19+'費用構成表'!F15+'費用構成表'!F29)/'概況'!P12</f>
        <v>72.48521741224393</v>
      </c>
      <c r="AQ12" s="290"/>
      <c r="BD12" s="91"/>
      <c r="BE12" s="91"/>
      <c r="BG12" s="91"/>
      <c r="BK12" s="91"/>
      <c r="BL12" s="91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</row>
    <row r="13" spans="1:254" ht="25.5" customHeight="1">
      <c r="A13" s="536" t="s">
        <v>393</v>
      </c>
      <c r="B13" s="87">
        <f>+'概況'!E13/'概況'!C13*100</f>
        <v>95.47292592007398</v>
      </c>
      <c r="C13" s="88">
        <f>+'概況'!E13/'概況'!D13*100</f>
        <v>84.31369509043928</v>
      </c>
      <c r="D13" s="88">
        <f>+'概況'!P13/'概況'!O13*100</f>
        <v>87.46587254115198</v>
      </c>
      <c r="E13" s="89">
        <f>+(('概況'!O13*1000)/365)/'概況'!N13*100</f>
        <v>87.52051627422598</v>
      </c>
      <c r="F13" s="89">
        <f>+(('概況'!O13*1000)/365)/'概況'!M13*100</f>
        <v>65.36968045064133</v>
      </c>
      <c r="G13" s="88">
        <f>+'概況'!N13/'概況'!M13*100</f>
        <v>74.69069337504824</v>
      </c>
      <c r="H13" s="272">
        <f>+'概況'!O13/'貸借対照表'!G10*1000</f>
        <v>0.8698192317659259</v>
      </c>
      <c r="I13" s="273">
        <f>'損益計算書'!I11/'概況'!P13</f>
        <v>190.07247022266742</v>
      </c>
      <c r="J13" s="273">
        <f>'費用構成表'!G31/'概況'!P13</f>
        <v>189.95171085505515</v>
      </c>
      <c r="K13" s="88">
        <f>+'概況'!E13/'概況'!V13</f>
        <v>4183.25641025641</v>
      </c>
      <c r="L13" s="90">
        <f>+'概況'!P13/'概況'!V13*1000</f>
        <v>526794.6153846155</v>
      </c>
      <c r="M13" s="274">
        <f>'損益計算書'!I10/'概況'!V13</f>
        <v>113728.46153846153</v>
      </c>
      <c r="N13" s="273">
        <f>+('貸借対照表'!G37+'貸借対照表'!G45)/'貸借対照表'!G60*100</f>
        <v>61.94856189508291</v>
      </c>
      <c r="O13" s="273">
        <f>+'貸借対照表'!G9/('貸借対照表'!G59+'貸借対照表'!G25)*100</f>
        <v>95.22023974736975</v>
      </c>
      <c r="P13" s="273">
        <f>+'貸借対照表'!G18/'貸借対照表'!G31*100</f>
        <v>369.0402237908331</v>
      </c>
      <c r="Q13" s="273">
        <f>+('貸借対照表'!G19+'貸借対照表'!G20)/'貸借対照表'!G31*100</f>
        <v>345.39361230691316</v>
      </c>
      <c r="R13" s="273">
        <f>+'費用構成表'!G19/('貸借対照表'!G10+'貸借対照表'!G16-'貸借対照表'!G11-'貸借対照表'!G14+'費用構成表'!G19)*100</f>
        <v>3.3063482587647215</v>
      </c>
      <c r="S13" s="273">
        <f>+'損益計算書'!I9/'損益計算書'!I23*100</f>
        <v>104.35105433403878</v>
      </c>
      <c r="T13" s="273">
        <f>+('損益計算書'!I10+'損益計算書'!I16)/'費用構成表'!G36*100</f>
        <v>104.49717175463205</v>
      </c>
      <c r="U13" s="275">
        <f>+'費用構成表'!G15/('貸借対照表'!G26+'貸借対照表'!G32+'貸借対照表'!G28+'貸借対照表'!G42)*100</f>
        <v>3.187486772655648</v>
      </c>
      <c r="V13" s="403">
        <f>+'資本的収支'!G24/'費用構成表'!G19*100</f>
        <v>110.71832510330877</v>
      </c>
      <c r="W13" s="273">
        <f>+('損益計算書'!I34+'資本的収支'!G23)/'損益計算書'!I11*100</f>
        <v>43.04745383974595</v>
      </c>
      <c r="X13" s="273">
        <f>+'貸借対照表'!G58/('損益計算書'!I10-'損益計算書'!I12)*100</f>
        <v>0</v>
      </c>
      <c r="Y13" s="438" t="s">
        <v>389</v>
      </c>
      <c r="Z13" s="315">
        <v>10182505</v>
      </c>
      <c r="AA13" s="276">
        <f>+'費用構成表'!G14/'概況'!P13</f>
        <v>15.179710479294464</v>
      </c>
      <c r="AB13" s="277">
        <f>+'費用構成表'!G15/'概況'!P13</f>
        <v>15.797817375428266</v>
      </c>
      <c r="AC13" s="277">
        <f>+'費用構成表'!G19/'概況'!P13</f>
        <v>43.98162277032016</v>
      </c>
      <c r="AD13" s="277">
        <f>+'費用構成表'!G20/'概況'!P13</f>
        <v>2.9315662845297075</v>
      </c>
      <c r="AE13" s="277">
        <f>+'費用構成表'!G21/'概況'!P13</f>
        <v>0.16276474215855055</v>
      </c>
      <c r="AF13" s="277">
        <f>+'費用構成表'!G22/'概況'!P13</f>
        <v>0.7218791539932606</v>
      </c>
      <c r="AG13" s="277">
        <f>+'費用構成表'!G23/'概況'!P13</f>
        <v>2.1353624411596206</v>
      </c>
      <c r="AH13" s="277">
        <f>+'費用構成表'!G24/'概況'!P13</f>
        <v>0.6777321381027686</v>
      </c>
      <c r="AI13" s="277">
        <f>+'費用構成表'!G25/'概況'!P13</f>
        <v>0.11316627557375301</v>
      </c>
      <c r="AJ13" s="277">
        <f>+'費用構成表'!G26/'概況'!P13</f>
        <v>1.5679735059496256</v>
      </c>
      <c r="AK13" s="277">
        <f>+'費用構成表'!G27/'概況'!P13</f>
        <v>11.010518866156664</v>
      </c>
      <c r="AL13" s="277">
        <f>+'費用構成表'!G28/'概況'!P13</f>
        <v>80.96358284915202</v>
      </c>
      <c r="AM13" s="277">
        <f>+'費用構成表'!G29/'概況'!P13</f>
        <v>48.57816917895798</v>
      </c>
      <c r="AN13" s="277">
        <f>+'費用構成表'!G30/'概況'!P13</f>
        <v>14.708013973236296</v>
      </c>
      <c r="AO13" s="280">
        <f>+'費用構成表'!G31/'概況'!P13</f>
        <v>189.95171085505515</v>
      </c>
      <c r="AP13" s="273">
        <f>+('費用構成表'!G19+'費用構成表'!G15+'費用構成表'!G29)/'概況'!P13</f>
        <v>108.3576093247064</v>
      </c>
      <c r="AQ13" s="290"/>
      <c r="BD13" s="91"/>
      <c r="BE13" s="91"/>
      <c r="BG13" s="91"/>
      <c r="BK13" s="91"/>
      <c r="BL13" s="91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</row>
    <row r="14" spans="1:254" ht="25.5" customHeight="1">
      <c r="A14" s="536" t="s">
        <v>394</v>
      </c>
      <c r="B14" s="87">
        <f>+'概況'!E14/'概況'!C14*100</f>
        <v>99.89865792122062</v>
      </c>
      <c r="C14" s="88">
        <f>+'概況'!E14/'概況'!D14*100</f>
        <v>99.08764728876976</v>
      </c>
      <c r="D14" s="88">
        <f>+'概況'!P14/'概況'!O14*100</f>
        <v>85.33101061417877</v>
      </c>
      <c r="E14" s="89">
        <f>+(('概況'!O14*1000)/365)/'概況'!N14*100</f>
        <v>85.2212874594868</v>
      </c>
      <c r="F14" s="89">
        <f>+(('概況'!O14*1000)/365)/'概況'!M14*100</f>
        <v>61.26941707079253</v>
      </c>
      <c r="G14" s="88">
        <f>+'概況'!N14/'概況'!M14*100</f>
        <v>71.8944983082065</v>
      </c>
      <c r="H14" s="272">
        <f>+'概況'!O14/'貸借対照表'!H10*1000</f>
        <v>0.8378101942760917</v>
      </c>
      <c r="I14" s="273">
        <f>'損益計算書'!J11/'概況'!P14</f>
        <v>105.97671108460193</v>
      </c>
      <c r="J14" s="273">
        <f>'費用構成表'!H31/'概況'!P14</f>
        <v>108.92255554501213</v>
      </c>
      <c r="K14" s="88">
        <f>+'概況'!E14/'概況'!V14</f>
        <v>4435.90625</v>
      </c>
      <c r="L14" s="90">
        <f>+'概況'!P14/'概況'!V14*1000</f>
        <v>576320.3125</v>
      </c>
      <c r="M14" s="274">
        <f>'損益計算書'!J10/'概況'!V14</f>
        <v>62236.15625</v>
      </c>
      <c r="N14" s="273">
        <f>+('貸借対照表'!H37+'貸借対照表'!H45)/'貸借対照表'!H60*100</f>
        <v>73.12646924481503</v>
      </c>
      <c r="O14" s="273">
        <f>+'貸借対照表'!H9/('貸借対照表'!H59+'貸借対照表'!H25)*100</f>
        <v>90.94471946334113</v>
      </c>
      <c r="P14" s="273">
        <f>+'貸借対照表'!H18/'貸借対照表'!H31*100</f>
        <v>780.6599680053533</v>
      </c>
      <c r="Q14" s="273">
        <f>+('貸借対照表'!H19+'貸借対照表'!H20)/'貸借対照表'!H31*100</f>
        <v>776.7672859965915</v>
      </c>
      <c r="R14" s="273">
        <f>+'費用構成表'!H19/('貸借対照表'!H10+'貸借対照表'!H16-'貸借対照表'!H11-'貸借対照表'!H14+'費用構成表'!H19)*100</f>
        <v>2.609326733130204</v>
      </c>
      <c r="S14" s="273">
        <f>+'損益計算書'!J9/'損益計算書'!J23*100</f>
        <v>100.5476432506577</v>
      </c>
      <c r="T14" s="273">
        <f>+('損益計算書'!J10+'損益計算書'!J16)/'費用構成表'!H36*100</f>
        <v>101.38437518812798</v>
      </c>
      <c r="U14" s="275">
        <f>+'費用構成表'!H15/('貸借対照表'!H26+'貸借対照表'!H32+'貸借対照表'!H28+'貸借対照表'!H42)*100</f>
        <v>2.988653209220332</v>
      </c>
      <c r="V14" s="403">
        <f>+'資本的収支'!H24/'費用構成表'!H19*100</f>
        <v>68.06590889065116</v>
      </c>
      <c r="W14" s="273">
        <f>+('損益計算書'!J34+'資本的収支'!H23)/'損益計算書'!J11*100</f>
        <v>57.412447190998584</v>
      </c>
      <c r="X14" s="273">
        <f>+'貸借対照表'!H58/('損益計算書'!J10-'損益計算書'!J12)*100</f>
        <v>0</v>
      </c>
      <c r="Y14" s="438" t="s">
        <v>389</v>
      </c>
      <c r="Z14" s="315">
        <v>7188288</v>
      </c>
      <c r="AA14" s="276">
        <f>+'費用構成表'!H14/'概況'!P14</f>
        <v>14.435819924358471</v>
      </c>
      <c r="AB14" s="277">
        <f>+'費用構成表'!H15/'概況'!P14</f>
        <v>11.648958234488742</v>
      </c>
      <c r="AC14" s="277">
        <f>+'費用構成表'!H19/'概況'!P14</f>
        <v>33.84592443980534</v>
      </c>
      <c r="AD14" s="277">
        <f>+'費用構成表'!H20/'概況'!P14</f>
        <v>8.728598733885507</v>
      </c>
      <c r="AE14" s="277">
        <f>+'費用構成表'!H21/'概況'!P14</f>
        <v>0.3240385527796229</v>
      </c>
      <c r="AF14" s="277">
        <f>+'費用構成表'!H22/'概況'!P14</f>
        <v>0.3508248722363052</v>
      </c>
      <c r="AG14" s="277">
        <f>+'費用構成表'!H23/'概況'!P14</f>
        <v>8.392631050983475</v>
      </c>
      <c r="AH14" s="277">
        <f>+'費用構成表'!H24/'概況'!P14</f>
        <v>0.068212934972685</v>
      </c>
      <c r="AI14" s="277">
        <f>+'費用構成表'!H25/'概況'!P14</f>
        <v>0.24996949938320975</v>
      </c>
      <c r="AJ14" s="277">
        <f>+'費用構成表'!H26/'概況'!P14</f>
        <v>0</v>
      </c>
      <c r="AK14" s="277">
        <f>+'費用構成表'!H27/'概況'!P14</f>
        <v>7.245590966395098</v>
      </c>
      <c r="AL14" s="277">
        <f>+'費用構成表'!H28/'概況'!P14</f>
        <v>19.515243530480284</v>
      </c>
      <c r="AM14" s="277">
        <f>+'費用構成表'!H29/'概況'!P14</f>
        <v>11.709146118288169</v>
      </c>
      <c r="AN14" s="277">
        <f>+'費用構成表'!H30/'概況'!P14</f>
        <v>4.116742805243395</v>
      </c>
      <c r="AO14" s="280">
        <f>+'費用構成表'!H31/'概況'!P14</f>
        <v>108.92255554501213</v>
      </c>
      <c r="AP14" s="273">
        <f>+('費用構成表'!H19+'費用構成表'!H15+'費用構成表'!H29)/'概況'!P14</f>
        <v>57.20402879258225</v>
      </c>
      <c r="AQ14" s="290"/>
      <c r="BD14" s="91"/>
      <c r="BE14" s="91"/>
      <c r="BG14" s="91"/>
      <c r="BK14" s="91"/>
      <c r="BL14" s="91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</row>
    <row r="15" spans="1:254" ht="25.5" customHeight="1">
      <c r="A15" s="536" t="s">
        <v>395</v>
      </c>
      <c r="B15" s="87">
        <f>+'概況'!E15/'概況'!C15*100</f>
        <v>99.73475578481514</v>
      </c>
      <c r="C15" s="88">
        <f>+'概況'!E15/'概況'!D15*100</f>
        <v>98.44455159112826</v>
      </c>
      <c r="D15" s="88">
        <f>+'概況'!P15/'概況'!O15*100</f>
        <v>90.56275996071152</v>
      </c>
      <c r="E15" s="89">
        <f>+(('概況'!O15*1000)/365)/'概況'!N15*100</f>
        <v>89.84818717213832</v>
      </c>
      <c r="F15" s="89">
        <f>+(('概況'!O15*1000)/365)/'概況'!M15*100</f>
        <v>66.3215998043053</v>
      </c>
      <c r="G15" s="88">
        <f>+'概況'!N15/'概況'!M15*100</f>
        <v>73.81517857142858</v>
      </c>
      <c r="H15" s="272">
        <f>+'概況'!O15/'貸借対照表'!I10*1000</f>
        <v>0.6501793143213733</v>
      </c>
      <c r="I15" s="273">
        <f>'損益計算書'!K11/'概況'!P15</f>
        <v>154.1275787439897</v>
      </c>
      <c r="J15" s="273">
        <f>'費用構成表'!I31/'概況'!P15</f>
        <v>143.12797868501673</v>
      </c>
      <c r="K15" s="88">
        <f>+'概況'!E15/'概況'!V15</f>
        <v>3293.1290322580644</v>
      </c>
      <c r="L15" s="90">
        <f>+'概況'!P15/'概況'!V15*1000</f>
        <v>396026.12903225806</v>
      </c>
      <c r="M15" s="274">
        <f>'損益計算書'!K10/'概況'!V15</f>
        <v>61727.98387096774</v>
      </c>
      <c r="N15" s="273">
        <f>+('貸借対照表'!I37+'貸借対照表'!I45)/'貸借対照表'!I60*100</f>
        <v>60.1528607584737</v>
      </c>
      <c r="O15" s="273">
        <f>+'貸借対照表'!I9/('貸借対照表'!I59+'貸借対照表'!I25)*100</f>
        <v>90.23145420214935</v>
      </c>
      <c r="P15" s="273">
        <f>+'貸借対照表'!I18/'貸借対照表'!I31*100</f>
        <v>1008.6116919683379</v>
      </c>
      <c r="Q15" s="273">
        <f>+('貸借対照表'!I19+'貸借対照表'!I20)/'貸借対照表'!I31*100</f>
        <v>993.3344872210291</v>
      </c>
      <c r="R15" s="273">
        <f>+'費用構成表'!I19/('貸借対照表'!I10+'貸借対照表'!I16-'貸借対照表'!I11-'貸借対照表'!I14+'費用構成表'!I19)*100</f>
        <v>3.074869819169849</v>
      </c>
      <c r="S15" s="273">
        <f>+'損益計算書'!K9/'損益計算書'!K23*100</f>
        <v>108.7069065802957</v>
      </c>
      <c r="T15" s="273">
        <f>+('損益計算書'!K10+'損益計算書'!K16)/'費用構成表'!I36*100</f>
        <v>109.08935271750286</v>
      </c>
      <c r="U15" s="275">
        <f>+'費用構成表'!I15/('貸借対照表'!I26+'貸借対照表'!I32+'貸借対照表'!I28+'貸借対照表'!I42)*100</f>
        <v>3.395303469075935</v>
      </c>
      <c r="V15" s="403">
        <f>+'資本的収支'!I24/'費用構成表'!I19*100</f>
        <v>65.67530583141674</v>
      </c>
      <c r="W15" s="273">
        <f>+('損益計算書'!K34+'資本的収支'!I23)/'損益計算書'!K11*100</f>
        <v>38.11150542095291</v>
      </c>
      <c r="X15" s="273">
        <f>+'貸借対照表'!I58/('損益計算書'!K10-'損益計算書'!K12)*100</f>
        <v>0</v>
      </c>
      <c r="Y15" s="438" t="s">
        <v>389</v>
      </c>
      <c r="Z15" s="315">
        <v>17400801</v>
      </c>
      <c r="AA15" s="276">
        <f>+'費用構成表'!I14/'概況'!P15</f>
        <v>19.826974596821163</v>
      </c>
      <c r="AB15" s="277">
        <f>+'費用構成表'!I15/'概況'!P15</f>
        <v>24.062032400925</v>
      </c>
      <c r="AC15" s="277">
        <f>+'費用構成表'!I19/'概況'!P15</f>
        <v>52.292044920463866</v>
      </c>
      <c r="AD15" s="277">
        <f>+'費用構成表'!I20/'概況'!P15</f>
        <v>7.172587993135025</v>
      </c>
      <c r="AE15" s="277">
        <f>+'費用構成表'!I21/'概況'!P15</f>
        <v>0.41667990300411917</v>
      </c>
      <c r="AF15" s="277">
        <f>+'費用構成表'!I22/'概況'!P15</f>
        <v>0.571646869178557</v>
      </c>
      <c r="AG15" s="277">
        <f>+'費用構成表'!I23/'概況'!P15</f>
        <v>3.0749844625761904</v>
      </c>
      <c r="AH15" s="277">
        <f>+'費用構成表'!I24/'概況'!P15</f>
        <v>0.1835167278796365</v>
      </c>
      <c r="AI15" s="277">
        <f>+'費用構成表'!I25/'概況'!P15</f>
        <v>0.3030917640657467</v>
      </c>
      <c r="AJ15" s="277">
        <f>+'費用構成表'!I26/'概況'!P15</f>
        <v>0.010344706809016349</v>
      </c>
      <c r="AK15" s="277">
        <f>+'費用構成表'!I27/'概況'!P15</f>
        <v>8.544850005823989</v>
      </c>
      <c r="AL15" s="277">
        <f>+'費用構成表'!I28/'概況'!P15</f>
        <v>21.208888954052398</v>
      </c>
      <c r="AM15" s="277">
        <f>+'費用構成表'!I29/'概況'!P15</f>
        <v>12.725333372431438</v>
      </c>
      <c r="AN15" s="277">
        <f>+'費用構成表'!I30/'概況'!P15</f>
        <v>5.460335380282012</v>
      </c>
      <c r="AO15" s="280">
        <f>+'費用構成表'!I31/'概況'!P15</f>
        <v>143.12797868501673</v>
      </c>
      <c r="AP15" s="273">
        <f>+('費用構成表'!I19+'費用構成表'!I15+'費用構成表'!I29)/'概況'!P15</f>
        <v>89.07941069382031</v>
      </c>
      <c r="AQ15" s="290"/>
      <c r="BD15" s="91"/>
      <c r="BE15" s="91"/>
      <c r="BG15" s="91"/>
      <c r="BK15" s="91"/>
      <c r="BL15" s="91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</row>
    <row r="16" spans="1:254" ht="25.5" customHeight="1">
      <c r="A16" s="536" t="s">
        <v>396</v>
      </c>
      <c r="B16" s="87">
        <f>+'概況'!E16/'概況'!C16*100</f>
        <v>97.87740098742297</v>
      </c>
      <c r="C16" s="88">
        <f>+'概況'!E16/'概況'!D16*100</f>
        <v>87.61290322580645</v>
      </c>
      <c r="D16" s="88">
        <f>+'概況'!P16/'概況'!O16*100</f>
        <v>88.27081546043225</v>
      </c>
      <c r="E16" s="89">
        <f>+(('概況'!O16*1000)/365)/'概況'!N16*100</f>
        <v>86.59636878245244</v>
      </c>
      <c r="F16" s="89">
        <f>+(('概況'!O16*1000)/365)/'概況'!M16*100</f>
        <v>62.46542465753425</v>
      </c>
      <c r="G16" s="88">
        <f>+'概況'!N16/'概況'!M16*100</f>
        <v>72.134</v>
      </c>
      <c r="H16" s="272">
        <f>+'概況'!O16/'貸借対照表'!J10*1000</f>
        <v>0.5551617998362361</v>
      </c>
      <c r="I16" s="273">
        <f>'損益計算書'!L11/'概況'!P16</f>
        <v>140.2465710407222</v>
      </c>
      <c r="J16" s="273">
        <f>'費用構成表'!J31/'概況'!P16</f>
        <v>150.46269336031054</v>
      </c>
      <c r="K16" s="88">
        <f>+'概況'!E16/'概況'!V16</f>
        <v>3133.846153846154</v>
      </c>
      <c r="L16" s="90">
        <f>+'概況'!P16/'概況'!V16*1000</f>
        <v>387031.53846153844</v>
      </c>
      <c r="M16" s="274">
        <f>'損益計算書'!L10/'概況'!V16</f>
        <v>56278.46153846154</v>
      </c>
      <c r="N16" s="273">
        <f>+('貸借対照表'!J37+'貸借対照表'!J45)/'貸借対照表'!J60*100</f>
        <v>95.6052395782734</v>
      </c>
      <c r="O16" s="273">
        <f>+'貸借対照表'!J9/('貸借対照表'!J59+'貸借対照表'!J25)*100</f>
        <v>90.97530276799833</v>
      </c>
      <c r="P16" s="273">
        <f>+'貸借対照表'!J18/'貸借対照表'!J31*100</f>
        <v>1169.730464933622</v>
      </c>
      <c r="Q16" s="273">
        <f>+('貸借対照表'!J19+'貸借対照表'!J20)/'貸借対照表'!J31*100</f>
        <v>1152.7858661711462</v>
      </c>
      <c r="R16" s="273">
        <f>+'費用構成表'!J19/('貸借対照表'!J10+'貸借対照表'!J16-'貸借対照表'!J11-'貸借対照表'!J14+'費用構成表'!J19)*100</f>
        <v>3.545308090351676</v>
      </c>
      <c r="S16" s="273">
        <f>+'損益計算書'!L9/'損益計算書'!L23*100</f>
        <v>100.34427919014051</v>
      </c>
      <c r="T16" s="273">
        <f>+('損益計算書'!L10+'損益計算書'!L16)/'費用構成表'!J36*100</f>
        <v>100.48257499962077</v>
      </c>
      <c r="U16" s="275">
        <f>+'費用構成表'!J15/('貸借対照表'!J26+'貸借対照表'!J32+'貸借対照表'!J28+'貸借対照表'!J42)*100</f>
        <v>1.8555009616991018</v>
      </c>
      <c r="V16" s="403">
        <f>+'資本的収支'!J24/'費用構成表'!J19*100</f>
        <v>2.16082343050601</v>
      </c>
      <c r="W16" s="273">
        <f>+('損益計算書'!L34+'資本的収支'!J23)/'損益計算書'!L11*100</f>
        <v>1.75940071254666</v>
      </c>
      <c r="X16" s="273">
        <f>+'貸借対照表'!J58/('損益計算書'!L10-'損益計算書'!L12)*100</f>
        <v>0</v>
      </c>
      <c r="Y16" s="438" t="s">
        <v>389</v>
      </c>
      <c r="Z16" s="315">
        <v>466882</v>
      </c>
      <c r="AA16" s="276">
        <f>+'費用構成表'!J14/'概況'!P16</f>
        <v>21.97535084598552</v>
      </c>
      <c r="AB16" s="277">
        <f>+'費用構成表'!J15/'概況'!P16</f>
        <v>0.8608918772272584</v>
      </c>
      <c r="AC16" s="277">
        <f>+'費用構成表'!J19/'概況'!P16</f>
        <v>74.35162310366279</v>
      </c>
      <c r="AD16" s="277">
        <f>+'費用構成表'!J20/'概況'!P16</f>
        <v>13.33095494106026</v>
      </c>
      <c r="AE16" s="277">
        <f>+'費用構成表'!J21/'概況'!P16</f>
        <v>0.3352936850703878</v>
      </c>
      <c r="AF16" s="277">
        <f>+'費用構成表'!J22/'概況'!P16</f>
        <v>0.920616685978682</v>
      </c>
      <c r="AG16" s="277">
        <f>+'費用構成表'!J23/'概況'!P16</f>
        <v>7.167772055944557</v>
      </c>
      <c r="AH16" s="277">
        <f>+'費用構成表'!J24/'概況'!P16</f>
        <v>0.5719072784766099</v>
      </c>
      <c r="AI16" s="277">
        <f>+'費用構成表'!J25/'概況'!P16</f>
        <v>2.7560862660765073</v>
      </c>
      <c r="AJ16" s="277">
        <f>+'費用構成表'!J26/'概況'!P16</f>
        <v>1.0350975173957202</v>
      </c>
      <c r="AK16" s="277">
        <f>+'費用構成表'!J27/'概況'!P16</f>
        <v>12.868162205028014</v>
      </c>
      <c r="AL16" s="277">
        <f>+'費用構成表'!J28/'概況'!P16</f>
        <v>0</v>
      </c>
      <c r="AM16" s="277">
        <f>+'費用構成表'!J29/'概況'!P16</f>
        <v>0</v>
      </c>
      <c r="AN16" s="277">
        <f>+'費用構成表'!J30/'概況'!P16</f>
        <v>14.288936898404225</v>
      </c>
      <c r="AO16" s="280">
        <f>+'費用構成表'!J31/'概況'!P16</f>
        <v>150.46269336031054</v>
      </c>
      <c r="AP16" s="273">
        <f>+('費用構成表'!J19+'費用構成表'!J15+'費用構成表'!J29)/'概況'!P16</f>
        <v>75.21251498089005</v>
      </c>
      <c r="AQ16" s="290"/>
      <c r="BD16" s="91"/>
      <c r="BE16" s="91"/>
      <c r="BG16" s="91"/>
      <c r="BK16" s="91"/>
      <c r="BL16" s="91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</row>
    <row r="17" spans="1:254" ht="25.5" customHeight="1">
      <c r="A17" s="536" t="s">
        <v>397</v>
      </c>
      <c r="B17" s="87">
        <f>+'概況'!E17/'概況'!C17*100</f>
        <v>99.56361966008268</v>
      </c>
      <c r="C17" s="88">
        <f>+'概況'!E17/'概況'!D17*100</f>
        <v>77.68817204301075</v>
      </c>
      <c r="D17" s="88">
        <f>+'概況'!P17/'概況'!O17*100</f>
        <v>71.97357853909989</v>
      </c>
      <c r="E17" s="89">
        <f>+(('概況'!O17*1000)/365)/'概況'!N17*100</f>
        <v>65.50669434396245</v>
      </c>
      <c r="F17" s="89">
        <f>+(('概況'!O17*1000)/365)/'概況'!M17*100</f>
        <v>57.20694678083973</v>
      </c>
      <c r="G17" s="88">
        <f>+'概況'!N17/'概況'!M17*100</f>
        <v>87.3299246035185</v>
      </c>
      <c r="H17" s="272">
        <f>+'概況'!O17/'貸借対照表'!K10*1000</f>
        <v>0.7608060346501686</v>
      </c>
      <c r="I17" s="273">
        <f>'損益計算書'!M11/'概況'!P17</f>
        <v>141.52127717853568</v>
      </c>
      <c r="J17" s="273">
        <f>'費用構成表'!K31/'概況'!P17</f>
        <v>146.70512964676914</v>
      </c>
      <c r="K17" s="88">
        <f>+'概況'!E17/'概況'!V17</f>
        <v>2167.5</v>
      </c>
      <c r="L17" s="90">
        <f>+'概況'!P17/'概況'!V17*1000</f>
        <v>346827</v>
      </c>
      <c r="M17" s="274">
        <f>'損益計算書'!M10/'概況'!V17</f>
        <v>49316.1</v>
      </c>
      <c r="N17" s="273">
        <f>+('貸借対照表'!K37+'貸借対照表'!K45)/'貸借対照表'!K60*100</f>
        <v>39.395609094251164</v>
      </c>
      <c r="O17" s="273">
        <f>+'貸借対照表'!K9/('貸借対照表'!K59+'貸借対照表'!K25)*100</f>
        <v>93.93605561938611</v>
      </c>
      <c r="P17" s="273">
        <f>+'貸借対照表'!K18/'貸借対照表'!K31*100</f>
        <v>756.9498441666934</v>
      </c>
      <c r="Q17" s="273">
        <f>+('貸借対照表'!K19+'貸借対照表'!K20)/'貸借対照表'!K31*100</f>
        <v>755.2308582077563</v>
      </c>
      <c r="R17" s="273">
        <f>+'費用構成表'!K19/('貸借対照表'!K10+'貸借対照表'!K16-'貸借対照表'!K11-'貸借対照表'!K14+'費用構成表'!K19)*100</f>
        <v>3.701151051862412</v>
      </c>
      <c r="S17" s="273">
        <f>+'損益計算書'!M9/'損益計算書'!M23*100</f>
        <v>99.50014021174916</v>
      </c>
      <c r="T17" s="273">
        <f>+('損益計算書'!M10+'損益計算書'!M16)/'費用構成表'!K36*100</f>
        <v>99.6341729225126</v>
      </c>
      <c r="U17" s="275">
        <f>+'費用構成表'!K15/('貸借対照表'!K26+'貸借対照表'!K32+'貸借対照表'!K28+'貸借対照表'!K42)*100</f>
        <v>2.13998489518483</v>
      </c>
      <c r="V17" s="403">
        <f>+'資本的収支'!K24/'費用構成表'!K19*100</f>
        <v>90.74722681142318</v>
      </c>
      <c r="W17" s="273">
        <f>+('損益計算書'!M34+'資本的収支'!K23)/'損益計算書'!M11*100</f>
        <v>56.255271639698954</v>
      </c>
      <c r="X17" s="273">
        <f>+'貸借対照表'!K58/('損益計算書'!M10-'損益計算書'!M12)*100</f>
        <v>0</v>
      </c>
      <c r="Y17" s="438" t="s">
        <v>389</v>
      </c>
      <c r="Z17" s="315">
        <v>3919280</v>
      </c>
      <c r="AA17" s="276">
        <f>+'費用構成表'!K14/'概況'!P17</f>
        <v>19.733469424237445</v>
      </c>
      <c r="AB17" s="277">
        <f>+'費用構成表'!K15/'概況'!P17</f>
        <v>24.182661672822473</v>
      </c>
      <c r="AC17" s="277">
        <f>+'費用構成表'!K19/'概況'!P17</f>
        <v>61.08232634714137</v>
      </c>
      <c r="AD17" s="277">
        <f>+'費用構成表'!K20/'概況'!P17</f>
        <v>10.793853996372832</v>
      </c>
      <c r="AE17" s="277">
        <f>+'費用構成表'!K21/'概況'!P17</f>
        <v>0.18424171128545355</v>
      </c>
      <c r="AF17" s="277">
        <f>+'費用構成表'!K22/'概況'!P17</f>
        <v>1.3508175545733176</v>
      </c>
      <c r="AG17" s="277">
        <f>+'費用構成表'!K23/'概況'!P17</f>
        <v>6.039322198098764</v>
      </c>
      <c r="AH17" s="277">
        <f>+'費用構成表'!K24/'概況'!P17</f>
        <v>1.5653337254596673</v>
      </c>
      <c r="AI17" s="277">
        <f>+'費用構成表'!K25/'概況'!P17</f>
        <v>0.48237305630761157</v>
      </c>
      <c r="AJ17" s="277">
        <f>+'費用構成表'!K26/'概況'!P17</f>
        <v>0.8759410311192611</v>
      </c>
      <c r="AK17" s="277">
        <f>+'費用構成表'!K27/'概況'!P17</f>
        <v>11.375988605270063</v>
      </c>
      <c r="AL17" s="277">
        <f>+'費用構成表'!K28/'概況'!P17</f>
        <v>0</v>
      </c>
      <c r="AM17" s="277">
        <f>+'費用構成表'!K29/'概況'!P17</f>
        <v>0</v>
      </c>
      <c r="AN17" s="277">
        <f>+'費用構成表'!K30/'概況'!P17</f>
        <v>9.038800324080881</v>
      </c>
      <c r="AO17" s="280">
        <f>+'費用構成表'!K31/'概況'!P17</f>
        <v>146.70512964676914</v>
      </c>
      <c r="AP17" s="273">
        <f>+('費用構成表'!K19+'費用構成表'!K15+'費用構成表'!K29)/'概況'!P17</f>
        <v>85.26498801996384</v>
      </c>
      <c r="AQ17" s="290"/>
      <c r="BD17" s="91"/>
      <c r="BE17" s="91"/>
      <c r="BG17" s="91"/>
      <c r="BK17" s="91"/>
      <c r="BL17" s="91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</row>
    <row r="18" spans="1:254" ht="25.5" customHeight="1">
      <c r="A18" s="536" t="s">
        <v>398</v>
      </c>
      <c r="B18" s="87">
        <f>+'概況'!E18/'概況'!C18*100</f>
        <v>99.88068724148901</v>
      </c>
      <c r="C18" s="88">
        <f>+'概況'!E18/'概況'!D18*100</f>
        <v>102.50612244897958</v>
      </c>
      <c r="D18" s="88">
        <f>+'概況'!P18/'概況'!O18*100</f>
        <v>91.11353352369866</v>
      </c>
      <c r="E18" s="89">
        <f>+(('概況'!O18*1000)/365)/'概況'!N18*100</f>
        <v>82.05659732175002</v>
      </c>
      <c r="F18" s="89">
        <f>+(('概況'!O18*1000)/365)/'概況'!M18*100</f>
        <v>57.90947644961532</v>
      </c>
      <c r="G18" s="88">
        <f>+'概況'!N18/'概況'!M18*100</f>
        <v>70.57260273972604</v>
      </c>
      <c r="H18" s="272">
        <f>+'概況'!O18/'貸借対照表'!L10*1000</f>
        <v>0.7260841089769428</v>
      </c>
      <c r="I18" s="273">
        <f>'損益計算書'!N11/'概況'!P18</f>
        <v>115.49691296554472</v>
      </c>
      <c r="J18" s="273">
        <f>'費用構成表'!L31/'概況'!P18</f>
        <v>110.86821065809316</v>
      </c>
      <c r="K18" s="88">
        <f>+'概況'!E18/'概況'!V18</f>
        <v>3863.6923076923076</v>
      </c>
      <c r="L18" s="90">
        <f>+'概況'!P18/'概況'!V18*1000</f>
        <v>540723.0769230769</v>
      </c>
      <c r="M18" s="274">
        <f>'損益計算書'!N10/'概況'!V18</f>
        <v>65997.84615384616</v>
      </c>
      <c r="N18" s="273">
        <f>+('貸借対照表'!L37+'貸借対照表'!L45)/'貸借対照表'!L60*100</f>
        <v>70.3319342037898</v>
      </c>
      <c r="O18" s="273">
        <f>+'貸借対照表'!L9/('貸借対照表'!L59+'貸借対照表'!L25)*100</f>
        <v>91.65430533879986</v>
      </c>
      <c r="P18" s="273">
        <f>+'貸借対照表'!L18/'貸借対照表'!L31*100</f>
        <v>456.8530855212823</v>
      </c>
      <c r="Q18" s="273">
        <f>+('貸借対照表'!L19+'貸借対照表'!L20)/'貸借対照表'!L31*100</f>
        <v>452.25288771949465</v>
      </c>
      <c r="R18" s="273">
        <f>+'費用構成表'!L19/('貸借対照表'!L10+'貸借対照表'!L16-'貸借対照表'!L11-'貸借対照表'!L14+'費用構成表'!L19)*100</f>
        <v>3.1994802288436897</v>
      </c>
      <c r="S18" s="273">
        <f>+'損益計算書'!N9/'損益計算書'!N23*100</f>
        <v>110.24442851482203</v>
      </c>
      <c r="T18" s="273">
        <f>+('損益計算書'!N10+'損益計算書'!N16)/'費用構成表'!L36*100</f>
        <v>110.31107210359575</v>
      </c>
      <c r="U18" s="275">
        <f>+'費用構成表'!L15/('貸借対照表'!L26+'貸借対照表'!L32+'貸借対照表'!L28+'貸借対照表'!L42)*100</f>
        <v>3.3713608704575018</v>
      </c>
      <c r="V18" s="403">
        <f>+'資本的収支'!L24/'費用構成表'!L19*100</f>
        <v>46.797216416492496</v>
      </c>
      <c r="W18" s="273">
        <f>+('損益計算書'!N34+'資本的収支'!L23)/'損益計算書'!N11*100</f>
        <v>32.60801552950335</v>
      </c>
      <c r="X18" s="273">
        <f>+'貸借対照表'!L58/('損益計算書'!N10-'損益計算書'!N12)*100</f>
        <v>0</v>
      </c>
      <c r="Y18" s="438" t="s">
        <v>389</v>
      </c>
      <c r="Z18" s="315">
        <v>3176996</v>
      </c>
      <c r="AA18" s="276">
        <f>+'費用構成表'!L14/'概況'!P18</f>
        <v>16.8573420206561</v>
      </c>
      <c r="AB18" s="277">
        <f>+'費用構成表'!L15/'概況'!P18</f>
        <v>15.237146840413123</v>
      </c>
      <c r="AC18" s="277">
        <f>+'費用構成表'!L19/'概況'!P18</f>
        <v>47.91760320937776</v>
      </c>
      <c r="AD18" s="277">
        <f>+'費用構成表'!L20/'概況'!P18</f>
        <v>10.223632173442969</v>
      </c>
      <c r="AE18" s="277">
        <f>+'費用構成表'!L21/'概況'!P18</f>
        <v>0.12746464847639913</v>
      </c>
      <c r="AF18" s="277">
        <f>+'費用構成表'!L22/'概況'!P18</f>
        <v>0.4132642899820753</v>
      </c>
      <c r="AG18" s="277">
        <f>+'費用構成表'!L23/'概況'!P18</f>
        <v>6.767718439696134</v>
      </c>
      <c r="AH18" s="277">
        <f>+'費用構成表'!L24/'概況'!P18</f>
        <v>0.5954989046006772</v>
      </c>
      <c r="AI18" s="277">
        <f>+'費用構成表'!L25/'概況'!P18</f>
        <v>0.3907872649159246</v>
      </c>
      <c r="AJ18" s="277">
        <f>+'費用構成表'!L26/'概況'!P18</f>
        <v>0.4445614134919054</v>
      </c>
      <c r="AK18" s="277">
        <f>+'費用構成表'!L27/'概況'!P18</f>
        <v>6.137081400973057</v>
      </c>
      <c r="AL18" s="277">
        <f>+'費用構成表'!L28/'概況'!P18</f>
        <v>0</v>
      </c>
      <c r="AM18" s="277">
        <f>+'費用構成表'!L29/'概況'!P18</f>
        <v>0</v>
      </c>
      <c r="AN18" s="277">
        <f>+'費用構成表'!L30/'概況'!P18</f>
        <v>5.756110052067033</v>
      </c>
      <c r="AO18" s="280">
        <f>+'費用構成表'!L31/'概況'!P18</f>
        <v>110.86821065809316</v>
      </c>
      <c r="AP18" s="273">
        <f>+('費用構成表'!L19+'費用構成表'!L15+'費用構成表'!L29)/'概況'!P18</f>
        <v>63.154750049790884</v>
      </c>
      <c r="AQ18" s="290"/>
      <c r="BD18" s="91"/>
      <c r="BE18" s="91"/>
      <c r="BG18" s="91"/>
      <c r="BK18" s="91"/>
      <c r="BL18" s="91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</row>
    <row r="19" spans="1:254" ht="25.5" customHeight="1">
      <c r="A19" s="536" t="s">
        <v>399</v>
      </c>
      <c r="B19" s="87">
        <f>+'概況'!E19/'概況'!C19*100</f>
        <v>99.83892033086634</v>
      </c>
      <c r="C19" s="88">
        <f>+'概況'!E19/'概況'!D19*100</f>
        <v>73.97741935483872</v>
      </c>
      <c r="D19" s="88">
        <f>+'概況'!P19/'概況'!O19*100</f>
        <v>86.88260151612974</v>
      </c>
      <c r="E19" s="89">
        <f>+(('概況'!O19*1000)/365)/'概況'!N19*100</f>
        <v>70.3993056170118</v>
      </c>
      <c r="F19" s="89">
        <f>+(('概況'!O19*1000)/365)/'概況'!M19*100</f>
        <v>27.79910539558289</v>
      </c>
      <c r="G19" s="88">
        <f>+'概況'!N19/'概況'!M19*100</f>
        <v>39.487755102040815</v>
      </c>
      <c r="H19" s="272">
        <f>+'概況'!O19/'貸借対照表'!M10*1000</f>
        <v>0.595303350428996</v>
      </c>
      <c r="I19" s="273">
        <f>'損益計算書'!O11/'概況'!P19</f>
        <v>299.7238227743195</v>
      </c>
      <c r="J19" s="273">
        <f>'費用構成表'!M31/'概況'!P19</f>
        <v>292.8772666557091</v>
      </c>
      <c r="K19" s="88">
        <f>+'概況'!E19/'概況'!V19</f>
        <v>1433.3125</v>
      </c>
      <c r="L19" s="90">
        <f>+'概況'!P19/'概況'!V19*1000</f>
        <v>269980.625</v>
      </c>
      <c r="M19" s="274">
        <f>'損益計算書'!O10/'概況'!V19</f>
        <v>80994.1875</v>
      </c>
      <c r="N19" s="273">
        <f>+('貸借対照表'!M37+'貸借対照表'!M45)/'貸借対照表'!M60*100</f>
        <v>68.54967765945278</v>
      </c>
      <c r="O19" s="273">
        <f>+'貸借対照表'!M9/('貸借対照表'!M59+'貸借対照表'!M25)*100</f>
        <v>94.93398297550317</v>
      </c>
      <c r="P19" s="273">
        <f>+'貸借対照表'!M18/'貸借対照表'!M31*100</f>
        <v>891.8917485681962</v>
      </c>
      <c r="Q19" s="273">
        <f>+('貸借対照表'!M19+'貸借対照表'!M20)/'貸借対照表'!M31*100</f>
        <v>878.8464257936788</v>
      </c>
      <c r="R19" s="273">
        <f>+'費用構成表'!M19/('貸借対照表'!M10+'貸借対照表'!M16-'貸借対照表'!M11-'貸借対照表'!M14+'費用構成表'!M19)*100</f>
        <v>2.8239218408418023</v>
      </c>
      <c r="S19" s="273">
        <f>+'損益計算書'!O9/'損益計算書'!O23*100</f>
        <v>124.11917801383493</v>
      </c>
      <c r="T19" s="273">
        <f>+('損益計算書'!O10+'損益計算書'!O16)/'費用構成表'!M36*100</f>
        <v>105.88820675040449</v>
      </c>
      <c r="U19" s="275">
        <f>+'費用構成表'!M15/('貸借対照表'!M26+'貸借対照表'!M32+'貸借対照表'!M28+'貸借対照表'!M42)*100</f>
        <v>4.314002637357876</v>
      </c>
      <c r="V19" s="403">
        <f>+'資本的収支'!M24/'費用構成表'!M19*100</f>
        <v>174.25389405382776</v>
      </c>
      <c r="W19" s="273">
        <f>+('損益計算書'!O34+'資本的収支'!M23)/'損益計算書'!O11*100</f>
        <v>95.58906445747864</v>
      </c>
      <c r="X19" s="273">
        <f>+'貸借対照表'!M58/('損益計算書'!O10-'損益計算書'!O12)*100</f>
        <v>0</v>
      </c>
      <c r="Y19" s="438" t="s">
        <v>389</v>
      </c>
      <c r="Z19" s="315">
        <v>2585163</v>
      </c>
      <c r="AA19" s="276">
        <f>+'費用構成表'!M14/'概況'!P19</f>
        <v>35.14951304376009</v>
      </c>
      <c r="AB19" s="277">
        <f>+'費用構成表'!M15/'概況'!P19</f>
        <v>25.817593392118418</v>
      </c>
      <c r="AC19" s="277">
        <f>+'費用構成表'!M19/'概況'!P19</f>
        <v>53.088068819753275</v>
      </c>
      <c r="AD19" s="277">
        <f>+'費用構成表'!M20/'概況'!P19</f>
        <v>8.256842504901973</v>
      </c>
      <c r="AE19" s="277">
        <f>+'費用構成表'!M21/'概況'!P19</f>
        <v>0.2088112804391056</v>
      </c>
      <c r="AF19" s="277">
        <f>+'費用構成表'!M22/'概況'!P19</f>
        <v>0.3159948977820168</v>
      </c>
      <c r="AG19" s="277">
        <f>+'費用構成表'!M23/'概況'!P19</f>
        <v>39.86489771256734</v>
      </c>
      <c r="AH19" s="277">
        <f>+'費用構成表'!M24/'概況'!P19</f>
        <v>0.021529322706027518</v>
      </c>
      <c r="AI19" s="277">
        <f>+'費用構成表'!M25/'概況'!P19</f>
        <v>0.21274674803052998</v>
      </c>
      <c r="AJ19" s="277">
        <f>+'費用構成表'!M26/'概況'!P19</f>
        <v>0</v>
      </c>
      <c r="AK19" s="277">
        <f>+'費用構成表'!M27/'概況'!P19</f>
        <v>14.67373816176624</v>
      </c>
      <c r="AL19" s="277">
        <f>+'費用構成表'!M28/'概況'!P19</f>
        <v>101.49269970761792</v>
      </c>
      <c r="AM19" s="277">
        <f>+'費用構成表'!M29/'概況'!P19</f>
        <v>60.89557352495203</v>
      </c>
      <c r="AN19" s="277">
        <f>+'費用構成表'!M30/'概況'!P19</f>
        <v>13.774831064266188</v>
      </c>
      <c r="AO19" s="280">
        <f>+'費用構成表'!M31/'概況'!P19</f>
        <v>292.8772666557091</v>
      </c>
      <c r="AP19" s="273">
        <f>+('費用構成表'!M19+'費用構成表'!M15+'費用構成表'!M29)/'概況'!P19</f>
        <v>139.8012357368237</v>
      </c>
      <c r="AQ19" s="290"/>
      <c r="BD19" s="91"/>
      <c r="BE19" s="91"/>
      <c r="BG19" s="91"/>
      <c r="BK19" s="91"/>
      <c r="BL19" s="91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</row>
    <row r="20" spans="1:254" ht="25.5" customHeight="1">
      <c r="A20" s="536" t="s">
        <v>400</v>
      </c>
      <c r="B20" s="87">
        <f>+'概況'!E20/'概況'!C20*100</f>
        <v>89.8753894080997</v>
      </c>
      <c r="C20" s="88">
        <f>+'概況'!E20/'概況'!D20*100</f>
        <v>71.89471224982478</v>
      </c>
      <c r="D20" s="88">
        <f>+'概況'!P20/'概況'!O20*100</f>
        <v>77.29998893438088</v>
      </c>
      <c r="E20" s="89">
        <f>+(('概況'!O20*1000)/365)/'概況'!N20*100</f>
        <v>82.64774857755044</v>
      </c>
      <c r="F20" s="89">
        <f>+(('概況'!O20*1000)/365)/'概況'!M20*100</f>
        <v>78.72107956355528</v>
      </c>
      <c r="G20" s="88">
        <f>+'概況'!N20/'概況'!M20*100</f>
        <v>95.24890988372093</v>
      </c>
      <c r="H20" s="272">
        <f>+'概況'!O20/'貸借対照表'!N10*1000</f>
        <v>0.8166396772840969</v>
      </c>
      <c r="I20" s="273">
        <f>'損益計算書'!P11/'概況'!P20</f>
        <v>125.77874484654146</v>
      </c>
      <c r="J20" s="273">
        <f>'費用構成表'!N31/'概況'!P20</f>
        <v>128.78247496891564</v>
      </c>
      <c r="K20" s="88">
        <f>+'概況'!E20/'概況'!V20</f>
        <v>1678.5454545454545</v>
      </c>
      <c r="L20" s="90">
        <f>+'概況'!P20/'概況'!V20*1000</f>
        <v>222269.0909090909</v>
      </c>
      <c r="M20" s="274">
        <f>'損益計算書'!P10/'概況'!V20</f>
        <v>28426.727272727272</v>
      </c>
      <c r="N20" s="273">
        <f>+('貸借対照表'!N37+'貸借対照表'!N45)/'貸借対照表'!N60*100</f>
        <v>52.51279827556957</v>
      </c>
      <c r="O20" s="273">
        <f>+'貸借対照表'!N9/('貸借対照表'!N59+'貸借対照表'!N25)*100</f>
        <v>95.90385382763773</v>
      </c>
      <c r="P20" s="273">
        <f>+'貸借対照表'!N18/'貸借対照表'!N31*100</f>
        <v>1780.782122905028</v>
      </c>
      <c r="Q20" s="273">
        <f>+('貸借対照表'!N19+'貸借対照表'!N20)/'貸借対照表'!N31*100</f>
        <v>1533.0827831386491</v>
      </c>
      <c r="R20" s="273">
        <f>+'費用構成表'!N19/('貸借対照表'!N10+'貸借対照表'!N16-'貸借対照表'!N11-'貸借対照表'!N14+'費用構成表'!N19)*100</f>
        <v>2.8436878213004357</v>
      </c>
      <c r="S20" s="273">
        <f>+'損益計算書'!P9/'損益計算書'!P23*100</f>
        <v>104.60768508175077</v>
      </c>
      <c r="T20" s="273">
        <f>+('損益計算書'!P10+'損益計算書'!P16)/'費用構成表'!N36*100</f>
        <v>104.63126085203773</v>
      </c>
      <c r="U20" s="275">
        <f>+'費用構成表'!N15/('貸借対照表'!N26+'貸借対照表'!N32+'貸借対照表'!N28+'貸借対照表'!N42)*100</f>
        <v>2.349253068630142</v>
      </c>
      <c r="V20" s="403">
        <f>+'資本的収支'!N24/'費用構成表'!N19*100</f>
        <v>63.745776623971594</v>
      </c>
      <c r="W20" s="273">
        <f>+('損益計算書'!P34+'資本的収支'!N23)/'損益計算書'!P11*100</f>
        <v>40.63097514340344</v>
      </c>
      <c r="X20" s="273">
        <f>+'貸借対照表'!N58/('損益計算書'!P10-'損益計算書'!P12)*100</f>
        <v>0</v>
      </c>
      <c r="Y20" s="438" t="s">
        <v>389</v>
      </c>
      <c r="Z20" s="315">
        <v>1905329</v>
      </c>
      <c r="AA20" s="276">
        <f>+'費用構成表'!N14/'概況'!P20</f>
        <v>27.395949217983116</v>
      </c>
      <c r="AB20" s="277">
        <f>+'費用構成表'!N15/'概況'!P20</f>
        <v>18.30745697271121</v>
      </c>
      <c r="AC20" s="277">
        <f>+'費用構成表'!N19/'概況'!P20</f>
        <v>42.85305281067993</v>
      </c>
      <c r="AD20" s="277">
        <f>+'費用構成表'!N20/'概況'!P20</f>
        <v>12.91882075780381</v>
      </c>
      <c r="AE20" s="277">
        <f>+'費用構成表'!N21/'概況'!P20</f>
        <v>0.07157581310123683</v>
      </c>
      <c r="AF20" s="277">
        <f>+'費用構成表'!N22/'概況'!P20</f>
        <v>2.137867286172371</v>
      </c>
      <c r="AG20" s="277">
        <f>+'費用構成表'!N23/'概況'!P20</f>
        <v>3.090030102741967</v>
      </c>
      <c r="AH20" s="277">
        <f>+'費用構成表'!N24/'概況'!P20</f>
        <v>2.6147667037497544</v>
      </c>
      <c r="AI20" s="277">
        <f>+'費用構成表'!N25/'概況'!P20</f>
        <v>1.9362279955500294</v>
      </c>
      <c r="AJ20" s="277">
        <f>+'費用構成表'!N26/'概況'!P20</f>
        <v>0.3276127216805183</v>
      </c>
      <c r="AK20" s="277">
        <f>+'費用構成表'!N27/'概況'!P20</f>
        <v>9.567845690727047</v>
      </c>
      <c r="AL20" s="277">
        <f>+'費用構成表'!N28/'概況'!P20</f>
        <v>0</v>
      </c>
      <c r="AM20" s="277">
        <f>+'費用構成表'!N29/'概況'!P20</f>
        <v>0</v>
      </c>
      <c r="AN20" s="277">
        <f>+'費用構成表'!N30/'概況'!P20</f>
        <v>7.561268896014659</v>
      </c>
      <c r="AO20" s="280">
        <f>+'費用構成表'!N31/'概況'!P20</f>
        <v>128.78247496891564</v>
      </c>
      <c r="AP20" s="273">
        <f>+('費用構成表'!N19+'費用構成表'!N15+'費用構成表'!N29)/'概況'!P20</f>
        <v>61.16050978339114</v>
      </c>
      <c r="AQ20" s="290"/>
      <c r="BD20" s="91"/>
      <c r="BE20" s="91"/>
      <c r="BG20" s="91"/>
      <c r="BK20" s="91"/>
      <c r="BL20" s="91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</row>
    <row r="21" spans="1:254" ht="25.5" customHeight="1">
      <c r="A21" s="536" t="s">
        <v>401</v>
      </c>
      <c r="B21" s="87">
        <f>+'概況'!E21/'概況'!C21*100</f>
        <v>99.92307363562546</v>
      </c>
      <c r="C21" s="88">
        <f>+'概況'!E21/'概況'!D21*100</f>
        <v>89.2557882078983</v>
      </c>
      <c r="D21" s="88">
        <f>+'概況'!P21/'概況'!O21*100</f>
        <v>86.10252995184274</v>
      </c>
      <c r="E21" s="89">
        <f>+(('概況'!O21*1000)/365)/'概況'!N21*100</f>
        <v>75.82908916207961</v>
      </c>
      <c r="F21" s="89">
        <f>+(('概況'!O21*1000)/365)/'概況'!M21*100</f>
        <v>62.814808502891836</v>
      </c>
      <c r="G21" s="88">
        <f>+'概況'!N21/'概況'!M21*100</f>
        <v>82.83735067505478</v>
      </c>
      <c r="H21" s="272">
        <f>+'概況'!O21/'貸借対照表'!O10*1000</f>
        <v>0.48568628227570904</v>
      </c>
      <c r="I21" s="273">
        <f>'損益計算書'!Q11/'概況'!P21</f>
        <v>122.63791862559394</v>
      </c>
      <c r="J21" s="273">
        <f>'費用構成表'!O31/'概況'!P21</f>
        <v>166.1005023686161</v>
      </c>
      <c r="K21" s="88">
        <f>+'概況'!E21/'概況'!V21</f>
        <v>3340.1428571428573</v>
      </c>
      <c r="L21" s="90">
        <f>+'概況'!P21/'概況'!V21*1000</f>
        <v>398967.14285714284</v>
      </c>
      <c r="M21" s="274">
        <f>'損益計算書'!Q10/'概況'!V21</f>
        <v>53302.57142857143</v>
      </c>
      <c r="N21" s="273">
        <f>+('貸借対照表'!O37+'貸借対照表'!O45)/'貸借対照表'!O60*100</f>
        <v>62.0630468204597</v>
      </c>
      <c r="O21" s="273">
        <f>+'貸借対照表'!O9/('貸借対照表'!O59+'貸借対照表'!O25)*100</f>
        <v>87.07982708490377</v>
      </c>
      <c r="P21" s="273">
        <f>+'貸借対照表'!O18/'貸借対照表'!O31*100</f>
        <v>692.8217000008973</v>
      </c>
      <c r="Q21" s="273">
        <f>+('貸借対照表'!O19+'貸借対照表'!O20)/'貸借対照表'!O31*100</f>
        <v>692.1370696384829</v>
      </c>
      <c r="R21" s="273">
        <f>+'費用構成表'!O19/('貸借対照表'!O10+'貸借対照表'!O16-'貸借対照表'!O11-'貸借対照表'!O14+'費用構成表'!O19)*100</f>
        <v>2.790947092065206</v>
      </c>
      <c r="S21" s="273">
        <f>+'損益計算書'!Q9/'損益計算書'!Q23*100</f>
        <v>103.26364329651543</v>
      </c>
      <c r="T21" s="273">
        <f>+('損益計算書'!Q10+'損益計算書'!Q16)/'費用構成表'!O36*100</f>
        <v>103.3234981211775</v>
      </c>
      <c r="U21" s="275">
        <f>+'費用構成表'!O15/('貸借対照表'!O26+'貸借対照表'!O32+'貸借対照表'!O28+'貸借対照表'!O42)*100</f>
        <v>3.7800786621229494</v>
      </c>
      <c r="V21" s="403">
        <f>+'資本的収支'!O24/'費用構成表'!O19*100</f>
        <v>288.21071171243295</v>
      </c>
      <c r="W21" s="273">
        <f>+('損益計算書'!Q34+'資本的収支'!O23)/'損益計算書'!Q11*100</f>
        <v>188.5923921056819</v>
      </c>
      <c r="X21" s="273">
        <f>+'貸借対照表'!O58/('損益計算書'!Q10-'損益計算書'!Q12)*100</f>
        <v>0</v>
      </c>
      <c r="Y21" s="438" t="s">
        <v>389</v>
      </c>
      <c r="Z21" s="315">
        <v>5604222</v>
      </c>
      <c r="AA21" s="276">
        <f>+'費用構成表'!O14/'概況'!P21</f>
        <v>20.01990854957623</v>
      </c>
      <c r="AB21" s="277">
        <f>+'費用構成表'!O15/'概況'!P21</f>
        <v>37.927219212466476</v>
      </c>
      <c r="AC21" s="277">
        <f>+'費用構成表'!O19/'概況'!P21</f>
        <v>67.08930559981667</v>
      </c>
      <c r="AD21" s="277">
        <f>+'費用構成表'!O20/'概況'!P21</f>
        <v>11.369715372193198</v>
      </c>
      <c r="AE21" s="277">
        <f>+'費用構成表'!O21/'概況'!P21</f>
        <v>0.23077446406256155</v>
      </c>
      <c r="AF21" s="277">
        <f>+'費用構成表'!O22/'概況'!P21</f>
        <v>1.4664651940546483</v>
      </c>
      <c r="AG21" s="277">
        <f>+'費用構成表'!O23/'概況'!P21</f>
        <v>6.863973760818112</v>
      </c>
      <c r="AH21" s="277">
        <f>+'費用構成表'!O24/'概況'!P21</f>
        <v>0.21645176652570744</v>
      </c>
      <c r="AI21" s="277">
        <f>+'費用構成表'!O25/'概況'!P21</f>
        <v>0.4986089080017331</v>
      </c>
      <c r="AJ21" s="277">
        <f>+'費用構成表'!O26/'概況'!P21</f>
        <v>0.16829169605803557</v>
      </c>
      <c r="AK21" s="277">
        <f>+'費用構成表'!O27/'概況'!P21</f>
        <v>8.530240585511875</v>
      </c>
      <c r="AL21" s="277">
        <f>+'費用構成表'!O28/'概況'!P21</f>
        <v>0</v>
      </c>
      <c r="AM21" s="277">
        <f>+'費用構成表'!O29/'概況'!P21</f>
        <v>0</v>
      </c>
      <c r="AN21" s="277">
        <f>+'費用構成表'!O30/'概況'!P21</f>
        <v>11.71954725953086</v>
      </c>
      <c r="AO21" s="280">
        <f>+'費用構成表'!O31/'概況'!P21</f>
        <v>166.1005023686161</v>
      </c>
      <c r="AP21" s="273">
        <f>+('費用構成表'!O19+'費用構成表'!O15+'費用構成表'!O29)/'概況'!P21</f>
        <v>105.01652481228315</v>
      </c>
      <c r="AQ21" s="290"/>
      <c r="BD21" s="91"/>
      <c r="BE21" s="91"/>
      <c r="BG21" s="91"/>
      <c r="BK21" s="91"/>
      <c r="BL21" s="91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</row>
    <row r="22" spans="1:254" ht="25.5" customHeight="1">
      <c r="A22" s="537" t="s">
        <v>402</v>
      </c>
      <c r="B22" s="87">
        <f>+'概況'!E22/'概況'!C22*100</f>
        <v>98.35329594931133</v>
      </c>
      <c r="C22" s="88">
        <f>+'概況'!E22/'概況'!D22*100</f>
        <v>103.11722912966252</v>
      </c>
      <c r="D22" s="88">
        <f>+'概況'!P22/'概況'!O22*100</f>
        <v>84.19880091642119</v>
      </c>
      <c r="E22" s="89">
        <f>+(('概況'!O22*1000)/365)/'概況'!N22*100</f>
        <v>74.63128058204951</v>
      </c>
      <c r="F22" s="89">
        <f>+(('概況'!O22*1000)/365)/'概況'!M22*100</f>
        <v>53.90016705646509</v>
      </c>
      <c r="G22" s="88">
        <f>+'概況'!N22/'概況'!M22*100</f>
        <v>72.22195121951219</v>
      </c>
      <c r="H22" s="272">
        <f>+'概況'!O22/'貸借対照表'!P10*1000</f>
        <v>0.7142912805414126</v>
      </c>
      <c r="I22" s="273">
        <f>'損益計算書'!R11/'概況'!P22</f>
        <v>251.5515466877515</v>
      </c>
      <c r="J22" s="273">
        <f>'費用構成表'!P31/'概況'!P22</f>
        <v>257.6950089890321</v>
      </c>
      <c r="K22" s="88">
        <f>+'概況'!E22/'概況'!V22</f>
        <v>3628.4375</v>
      </c>
      <c r="L22" s="90">
        <f>+'概況'!P22/'概況'!V22*1000</f>
        <v>424475.625</v>
      </c>
      <c r="M22" s="274">
        <f>'損益計算書'!R10/'概況'!V22</f>
        <v>108191.125</v>
      </c>
      <c r="N22" s="273">
        <f>+('貸借対照表'!P37+'貸借対照表'!P45)/'貸借対照表'!P60*100</f>
        <v>73.19114083768049</v>
      </c>
      <c r="O22" s="273">
        <f>+'貸借対照表'!P9/('貸借対照表'!P59+'貸借対照表'!P25)*100</f>
        <v>88.67701709230009</v>
      </c>
      <c r="P22" s="273">
        <f>+'貸借対照表'!P18/'貸借対照表'!P31*100</f>
        <v>825.3912355326936</v>
      </c>
      <c r="Q22" s="273">
        <f>+('貸借対照表'!P19+'貸借対照表'!P20)/'貸借対照表'!P31*100</f>
        <v>815.6014442575921</v>
      </c>
      <c r="R22" s="273">
        <f>+'費用構成表'!P19/('貸借対照表'!P10+'貸借対照表'!P16-'貸借対照表'!P11-'貸借対照表'!P14+'費用構成表'!P19)*100</f>
        <v>3.1963582143932494</v>
      </c>
      <c r="S22" s="273">
        <f>+'損益計算書'!R9/'損益計算書'!R23*100</f>
        <v>96.94581807132768</v>
      </c>
      <c r="T22" s="273">
        <f>+('損益計算書'!R10+'損益計算書'!R16)/'費用構成表'!P36*100</f>
        <v>99.46701962674244</v>
      </c>
      <c r="U22" s="275">
        <f>+'費用構成表'!P15/('貸借対照表'!P26+'貸借対照表'!P32+'貸借対照表'!P28+'貸借対照表'!P42)*100</f>
        <v>3.584277260793501</v>
      </c>
      <c r="V22" s="403">
        <f>+'資本的収支'!P24/'費用構成表'!P19*100</f>
        <v>70.29439648995161</v>
      </c>
      <c r="W22" s="273">
        <f>+('損益計算書'!R34+'資本的収支'!P23)/'損益計算書'!R11*100</f>
        <v>46.44271967408864</v>
      </c>
      <c r="X22" s="273">
        <f>+'貸借対照表'!P58/('損益計算書'!R10-'損益計算書'!R12)*100</f>
        <v>26.62337137172758</v>
      </c>
      <c r="Y22" s="438" t="s">
        <v>389</v>
      </c>
      <c r="Z22" s="315">
        <v>3324408</v>
      </c>
      <c r="AA22" s="276">
        <f>+'費用構成表'!P14/'概況'!P22</f>
        <v>19.751575841368986</v>
      </c>
      <c r="AB22" s="277">
        <f>+'費用構成表'!P15/'概況'!P22</f>
        <v>17.54458810208478</v>
      </c>
      <c r="AC22" s="277">
        <f>+'費用構成表'!P19/'概況'!P22</f>
        <v>53.42532919293069</v>
      </c>
      <c r="AD22" s="277">
        <f>+'費用構成表'!P20/'概況'!P22</f>
        <v>1.1387579675511403</v>
      </c>
      <c r="AE22" s="277">
        <f>+'費用構成表'!P21/'概況'!P22</f>
        <v>0.12780474732795316</v>
      </c>
      <c r="AF22" s="277">
        <f>+'費用構成表'!P22/'概況'!P22</f>
        <v>0.9240813297583342</v>
      </c>
      <c r="AG22" s="277">
        <f>+'費用構成表'!P23/'概況'!P22</f>
        <v>7.4403565575761865</v>
      </c>
      <c r="AH22" s="277">
        <f>+'費用構成表'!P24/'概況'!P22</f>
        <v>0.5715875911602698</v>
      </c>
      <c r="AI22" s="277">
        <f>+'費用構成表'!P25/'概況'!P22</f>
        <v>0.016785416123717353</v>
      </c>
      <c r="AJ22" s="277">
        <f>+'費用構成表'!P26/'概況'!P22</f>
        <v>0.5026790407576407</v>
      </c>
      <c r="AK22" s="277">
        <f>+'費用構成表'!P27/'概況'!P22</f>
        <v>11.736539642293948</v>
      </c>
      <c r="AL22" s="277">
        <f>+'費用構成表'!P28/'概況'!P22</f>
        <v>139.76950973333274</v>
      </c>
      <c r="AM22" s="277">
        <f>+'費用構成表'!P29/'概況'!P22</f>
        <v>83.86170583999964</v>
      </c>
      <c r="AN22" s="277">
        <f>+'費用構成表'!P30/'概況'!P22</f>
        <v>4.745413826765671</v>
      </c>
      <c r="AO22" s="280">
        <f>+'費用構成表'!P31/'概況'!P22</f>
        <v>257.6950089890321</v>
      </c>
      <c r="AP22" s="273">
        <f>+('費用構成表'!P19+'費用構成表'!P15+'費用構成表'!P29)/'概況'!P22</f>
        <v>154.83162313501512</v>
      </c>
      <c r="AQ22" s="290"/>
      <c r="BD22" s="91"/>
      <c r="BE22" s="91"/>
      <c r="BG22" s="91"/>
      <c r="BK22" s="91"/>
      <c r="BL22" s="91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</row>
    <row r="23" spans="1:254" ht="25.5" customHeight="1">
      <c r="A23" s="537" t="s">
        <v>403</v>
      </c>
      <c r="B23" s="87">
        <f>+'概況'!E23/'概況'!C23*100</f>
        <v>79.09231195346813</v>
      </c>
      <c r="C23" s="88">
        <f>+'概況'!E23/'概況'!D23*100</f>
        <v>87.92654093583329</v>
      </c>
      <c r="D23" s="88">
        <f>+'概況'!P23/'概況'!O23*100</f>
        <v>84.19049094850413</v>
      </c>
      <c r="E23" s="89">
        <f>+(('概況'!O23*1000)/365)/'概況'!N23*100</f>
        <v>88.17135768270002</v>
      </c>
      <c r="F23" s="89">
        <f>+(('概況'!O23*1000)/365)/'概況'!M23*100</f>
        <v>72.50267447681802</v>
      </c>
      <c r="G23" s="88">
        <f>+'概況'!N23/'概況'!M23*100</f>
        <v>82.22928214140867</v>
      </c>
      <c r="H23" s="272">
        <f>+'概況'!O23/'貸借対照表'!Q10*1000</f>
        <v>0.5479818276564861</v>
      </c>
      <c r="I23" s="273">
        <f>'損益計算書'!S11/'概況'!P23</f>
        <v>173.5988082753264</v>
      </c>
      <c r="J23" s="273">
        <f>'費用構成表'!Q31/'概況'!P23</f>
        <v>189.41343157847896</v>
      </c>
      <c r="K23" s="88">
        <f>+'概況'!E23/'概況'!V23</f>
        <v>2104.1052631578946</v>
      </c>
      <c r="L23" s="90">
        <f>+'概況'!P23/'概況'!V23*1000</f>
        <v>260215.52631578947</v>
      </c>
      <c r="M23" s="274">
        <f>'損益計算書'!S10/'概況'!V23</f>
        <v>45902.31578947369</v>
      </c>
      <c r="N23" s="273">
        <f>+('貸借対照表'!Q37+'貸借対照表'!Q45)/'貸借対照表'!Q60*100</f>
        <v>58.53834099825258</v>
      </c>
      <c r="O23" s="273">
        <f>+'貸借対照表'!Q9/('貸借対照表'!Q59+'貸借対照表'!Q25)*100</f>
        <v>89.3256122527741</v>
      </c>
      <c r="P23" s="273">
        <f>+'貸借対照表'!Q18/'貸借対照表'!Q31*100</f>
        <v>850.7634727958961</v>
      </c>
      <c r="Q23" s="273">
        <f>+('貸借対照表'!Q19+'貸借対照表'!Q20)/'貸借対照表'!Q31*100</f>
        <v>845.958304849115</v>
      </c>
      <c r="R23" s="273">
        <f>+'費用構成表'!Q19/('貸借対照表'!Q10+'貸借対照表'!Q16-'貸借対照表'!Q11-'貸借対照表'!Q14+'費用構成表'!Q19)*100</f>
        <v>3.277016290546058</v>
      </c>
      <c r="S23" s="273">
        <f>+'損益計算書'!S9/'損益計算書'!S23*100</f>
        <v>104.30831015687015</v>
      </c>
      <c r="T23" s="273">
        <f>+('損益計算書'!S10+'損益計算書'!S16)/'費用構成表'!Q36*100</f>
        <v>104.56365312821612</v>
      </c>
      <c r="U23" s="275">
        <f>+'費用構成表'!Q15/('貸借対照表'!Q26+'貸借対照表'!Q32+'貸借対照表'!Q28+'貸借対照表'!Q42)*100</f>
        <v>3.7198618761718047</v>
      </c>
      <c r="V23" s="403">
        <f>+'資本的収支'!Q24/'費用構成表'!Q19*100</f>
        <v>90.51479227680059</v>
      </c>
      <c r="W23" s="273">
        <f>+('損益計算書'!S34+'資本的収支'!Q23)/'損益計算書'!S11*100</f>
        <v>176.83653175096035</v>
      </c>
      <c r="X23" s="273">
        <f>+'貸借対照表'!Q$58/('損益計算書'!S10-'損益計算書'!S12)*100</f>
        <v>0</v>
      </c>
      <c r="Y23" s="438" t="s">
        <v>389</v>
      </c>
      <c r="Z23" s="315">
        <v>9808590</v>
      </c>
      <c r="AA23" s="276">
        <f>+'費用構成表'!Q14/'概況'!P23</f>
        <v>41.73564626084248</v>
      </c>
      <c r="AB23" s="277">
        <f>+'費用構成表'!Q15/'概況'!P23</f>
        <v>36.899169615470576</v>
      </c>
      <c r="AC23" s="277">
        <f>+'費用構成表'!Q19/'概況'!P23</f>
        <v>69.20134018460405</v>
      </c>
      <c r="AD23" s="277">
        <f>+'費用構成表'!Q20/'概況'!P23</f>
        <v>11.918156912437968</v>
      </c>
      <c r="AE23" s="277">
        <f>+'費用構成表'!Q21/'概況'!P23</f>
        <v>0.13076205048648942</v>
      </c>
      <c r="AF23" s="277">
        <f>+'費用構成表'!Q22/'概況'!P23</f>
        <v>0.9726754845932369</v>
      </c>
      <c r="AG23" s="277">
        <f>+'費用構成表'!Q23/'概況'!P23</f>
        <v>7.881422181410349</v>
      </c>
      <c r="AH23" s="277">
        <f>+'費用構成表'!Q24/'概況'!P23</f>
        <v>0.9314141415162936</v>
      </c>
      <c r="AI23" s="277">
        <f>+'費用構成表'!Q25/'概況'!P23</f>
        <v>2.637692034639302</v>
      </c>
      <c r="AJ23" s="277">
        <f>+'費用構成表'!Q26/'概況'!P23</f>
        <v>1.055906085946973</v>
      </c>
      <c r="AK23" s="277">
        <f>+'費用構成表'!Q27/'概況'!P23</f>
        <v>13.391935227781827</v>
      </c>
      <c r="AL23" s="277">
        <f>+'費用構成表'!Q28/'概況'!P23</f>
        <v>0</v>
      </c>
      <c r="AM23" s="277">
        <f>+'費用構成表'!Q29/'概況'!P23</f>
        <v>0</v>
      </c>
      <c r="AN23" s="277">
        <f>+'費用構成表'!Q30/'概況'!P23</f>
        <v>2.657311398749417</v>
      </c>
      <c r="AO23" s="280">
        <f>+'費用構成表'!Q31/'概況'!P23</f>
        <v>189.41343157847896</v>
      </c>
      <c r="AP23" s="273">
        <f>+('費用構成表'!Q19+'費用構成表'!Q15+'費用構成表'!Q29)/'概況'!P23</f>
        <v>106.10050980007463</v>
      </c>
      <c r="AQ23" s="290"/>
      <c r="BD23" s="91"/>
      <c r="BE23" s="91"/>
      <c r="BG23" s="91"/>
      <c r="BK23" s="91"/>
      <c r="BL23" s="91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</row>
    <row r="24" spans="1:254" ht="25.5" customHeight="1">
      <c r="A24" s="537" t="s">
        <v>45</v>
      </c>
      <c r="B24" s="87">
        <f>+'概況'!E24/'概況'!C24*100</f>
        <v>100</v>
      </c>
      <c r="C24" s="88">
        <f>+'概況'!E24/'概況'!D24*100</f>
        <v>86.8375</v>
      </c>
      <c r="D24" s="88">
        <f>+'概況'!P24/'概況'!O24*100</f>
        <v>84.1163210905773</v>
      </c>
      <c r="E24" s="89">
        <f>+(('概況'!O24*1000)/365)/'概況'!N24*100</f>
        <v>75.19885379495442</v>
      </c>
      <c r="F24" s="89">
        <f>+(('概況'!O24*1000)/365)/'概況'!M24*100</f>
        <v>68.06331811263317</v>
      </c>
      <c r="G24" s="88">
        <f>+'概況'!N24/'概況'!M24*100</f>
        <v>90.5111111111111</v>
      </c>
      <c r="H24" s="272">
        <f>+'概況'!O24/'貸借対照表'!R10*1000</f>
        <v>1.9799269265032227</v>
      </c>
      <c r="I24" s="273">
        <f>'損益計算書'!T11/'概況'!P24</f>
        <v>168.50069653434286</v>
      </c>
      <c r="J24" s="273">
        <f>'費用構成表'!R31/'概況'!P24</f>
        <v>159.25327264800026</v>
      </c>
      <c r="K24" s="88">
        <f>+'概況'!E24/'概況'!V24</f>
        <v>6947</v>
      </c>
      <c r="L24" s="90">
        <f>+'概況'!P24/'概況'!V24*1000</f>
        <v>940370</v>
      </c>
      <c r="M24" s="274">
        <f>'損益計算書'!T10/'概況'!V24</f>
        <v>158964</v>
      </c>
      <c r="N24" s="273">
        <f>+('貸借対照表'!R37+'貸借対照表'!R45)/'貸借対照表'!R60*100</f>
        <v>99.18544118558037</v>
      </c>
      <c r="O24" s="273">
        <f>+'貸借対照表'!R9/('貸借対照表'!R59+'貸借対照表'!R25)*100</f>
        <v>43.687621826346565</v>
      </c>
      <c r="P24" s="273">
        <f>+'貸借対照表'!R18/'貸借対照表'!R31*100</f>
        <v>6956.924232466435</v>
      </c>
      <c r="Q24" s="273">
        <f>+('貸借対照表'!R19+'貸借対照表'!R20)/'貸借対照表'!R31*100</f>
        <v>6911.951929396301</v>
      </c>
      <c r="R24" s="273">
        <f>+'費用構成表'!R19/('貸借対照表'!R10+'貸借対照表'!R16-'貸借対照表'!R11-'貸借対照表'!R14+'費用構成表'!R19)*100</f>
        <v>5.243580231578311</v>
      </c>
      <c r="S24" s="273">
        <f>+'損益計算書'!T9/'損益計算書'!T23*100</f>
        <v>108.1739722461403</v>
      </c>
      <c r="T24" s="273">
        <f>+('損益計算書'!T10+'損益計算書'!T16)/'費用構成表'!R36*100</f>
        <v>108.21731204551372</v>
      </c>
      <c r="U24" s="577" t="e">
        <f>+'費用構成表'!R15/('貸借対照表'!R26+'貸借対照表'!R32+'貸借対照表'!R28+'貸借対照表'!R42)*100</f>
        <v>#DIV/0!</v>
      </c>
      <c r="V24" s="403">
        <f>+'資本的収支'!R24/'費用構成表'!R19*100</f>
        <v>358.40962929765027</v>
      </c>
      <c r="W24" s="273">
        <f>+('損益計算書'!T34+'資本的収支'!R23)/'損益計算書'!T11*100</f>
        <v>74.76601894568105</v>
      </c>
      <c r="X24" s="273">
        <f>+'貸借対照表'!R58/('損益計算書'!T10-'損益計算書'!T12)*100</f>
        <v>0</v>
      </c>
      <c r="Y24" s="438" t="s">
        <v>389</v>
      </c>
      <c r="Z24" s="315">
        <v>0</v>
      </c>
      <c r="AA24" s="276">
        <f>+'費用構成表'!R14/'概況'!P24</f>
        <v>5.907249274221849</v>
      </c>
      <c r="AB24" s="277">
        <f>+'費用構成表'!R15/'概況'!P24</f>
        <v>6.9217435690207045</v>
      </c>
      <c r="AC24" s="277">
        <f>+'費用構成表'!R19/'概況'!P24</f>
        <v>33.21883939300488</v>
      </c>
      <c r="AD24" s="277">
        <f>+'費用構成表'!R20/'概況'!P24</f>
        <v>0</v>
      </c>
      <c r="AE24" s="277">
        <f>+'費用構成表'!R21/'概況'!P24</f>
        <v>1.4005125642034517</v>
      </c>
      <c r="AF24" s="277">
        <f>+'費用構成表'!R22/'概況'!P24</f>
        <v>0.41473037208758257</v>
      </c>
      <c r="AG24" s="277">
        <f>+'費用構成表'!R23/'概況'!P24</f>
        <v>3.0285951274498335</v>
      </c>
      <c r="AH24" s="277">
        <f>+'費用構成表'!R24/'概況'!P24</f>
        <v>0</v>
      </c>
      <c r="AI24" s="277">
        <f>+'費用構成表'!R25/'概況'!P24</f>
        <v>0</v>
      </c>
      <c r="AJ24" s="277">
        <f>+'費用構成表'!R26/'概況'!P24</f>
        <v>0</v>
      </c>
      <c r="AK24" s="277">
        <f>+'費用構成表'!R27/'概況'!P24</f>
        <v>3.4209938641173157</v>
      </c>
      <c r="AL24" s="277">
        <f>+'費用構成表'!R28/'概況'!P24</f>
        <v>101.03257228537703</v>
      </c>
      <c r="AM24" s="277">
        <f>+'費用構成表'!R29/'概況'!P24</f>
        <v>60.619756053468315</v>
      </c>
      <c r="AN24" s="277">
        <f>+'費用構成表'!R30/'概況'!P24</f>
        <v>3.9080361985176046</v>
      </c>
      <c r="AO24" s="280">
        <f>+'費用構成表'!R31/'概況'!P24</f>
        <v>159.25327264800026</v>
      </c>
      <c r="AP24" s="273">
        <f>+('費用構成表'!R19+'費用構成表'!R15+'費用構成表'!R29)/'概況'!P24</f>
        <v>100.7603390154939</v>
      </c>
      <c r="AQ24" s="290"/>
      <c r="BD24" s="91"/>
      <c r="BE24" s="91"/>
      <c r="BG24" s="91"/>
      <c r="BK24" s="91"/>
      <c r="BL24" s="91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</row>
    <row r="25" spans="1:254" ht="25.5" customHeight="1">
      <c r="A25" s="536" t="s">
        <v>404</v>
      </c>
      <c r="B25" s="87">
        <f>+'概況'!E25/'概況'!C25*100</f>
        <v>99.46976100822255</v>
      </c>
      <c r="C25" s="88">
        <f>+'概況'!E25/'概況'!D25*100</f>
        <v>86.29333333333334</v>
      </c>
      <c r="D25" s="88">
        <f>+'概況'!P25/'概況'!O25*100</f>
        <v>91.5001678320801</v>
      </c>
      <c r="E25" s="89">
        <f>+(('概況'!O25*1000)/365)/'概況'!N25*100</f>
        <v>77.33509302040663</v>
      </c>
      <c r="F25" s="89">
        <f>+(('概況'!O25*1000)/365)/'概況'!M25*100</f>
        <v>46.954043305346886</v>
      </c>
      <c r="G25" s="88">
        <f>+'概況'!N25/'概況'!M25*100</f>
        <v>60.715053763440864</v>
      </c>
      <c r="H25" s="272">
        <f>+'概況'!O25/'貸借対照表'!S10*1000</f>
        <v>0.7039650441166533</v>
      </c>
      <c r="I25" s="273">
        <f>'損益計算書'!U11/'概況'!P25</f>
        <v>76.20064729357232</v>
      </c>
      <c r="J25" s="273">
        <f>'費用構成表'!S31/'概況'!P25</f>
        <v>76.4450966140512</v>
      </c>
      <c r="K25" s="88">
        <f>+'概況'!E25/'概況'!V25</f>
        <v>4314.666666666667</v>
      </c>
      <c r="L25" s="90">
        <f>+'概況'!P25/'概況'!V25*1000</f>
        <v>486126.66666666674</v>
      </c>
      <c r="M25" s="274">
        <f>'損益計算書'!U10/'概況'!V25</f>
        <v>37721.5</v>
      </c>
      <c r="N25" s="273">
        <f>+('貸借対照表'!S37+'貸借対照表'!S45)/'貸借対照表'!S60*100</f>
        <v>87.68070632633398</v>
      </c>
      <c r="O25" s="273">
        <f>+'貸借対照表'!S9/('貸借対照表'!S59+'貸借対照表'!S25)*100</f>
        <v>94.49021493956195</v>
      </c>
      <c r="P25" s="273">
        <f>+'貸借対照表'!S18/'貸借対照表'!S31*100</f>
        <v>489.504816131459</v>
      </c>
      <c r="Q25" s="273">
        <f>+('貸借対照表'!S19+'貸借対照表'!S20)/'貸借対照表'!S31*100</f>
        <v>479.00963226291805</v>
      </c>
      <c r="R25" s="273">
        <f>+'費用構成表'!S19/('貸借対照表'!S10+'貸借対照表'!S16-'貸借対照表'!S11-'貸借対照表'!S14+'費用構成表'!S19)*100</f>
        <v>1.9619018401122068</v>
      </c>
      <c r="S25" s="273">
        <f>+'損益計算書'!U9/'損益計算書'!U23*100</f>
        <v>103.37528959585289</v>
      </c>
      <c r="T25" s="273">
        <f>+('損益計算書'!U10+'損益計算書'!U16)/'費用構成表'!S36*100</f>
        <v>103.65361422995964</v>
      </c>
      <c r="U25" s="275">
        <f>+'費用構成表'!S15/('貸借対照表'!S26+'貸借対照表'!S32+'貸借対照表'!S28+'貸借対照表'!S42)*100</f>
        <v>3.197968969530776</v>
      </c>
      <c r="V25" s="403">
        <f>+'資本的収支'!S24/'費用構成表'!S19*100</f>
        <v>29.769260149632657</v>
      </c>
      <c r="W25" s="273">
        <f>+('損益計算書'!U34+'資本的収支'!S23)/'損益計算書'!U11*100</f>
        <v>19.562762362828952</v>
      </c>
      <c r="X25" s="273">
        <f>+'貸借対照表'!S58/('損益計算書'!U10-'損益計算書'!U$12)*100</f>
        <v>0</v>
      </c>
      <c r="Y25" s="438" t="s">
        <v>389</v>
      </c>
      <c r="Z25" s="315">
        <v>530962</v>
      </c>
      <c r="AA25" s="276">
        <f>+'費用構成表'!S14/'概況'!P25</f>
        <v>15.901205447139976</v>
      </c>
      <c r="AB25" s="277">
        <f>+'費用構成表'!S15/'概況'!P25</f>
        <v>5.8215279968183875</v>
      </c>
      <c r="AC25" s="277">
        <f>+'費用構成表'!S19/'概況'!P25</f>
        <v>30.519480519480517</v>
      </c>
      <c r="AD25" s="277">
        <f>+'費用構成表'!S20/'概況'!P25</f>
        <v>11.90739039207888</v>
      </c>
      <c r="AE25" s="277">
        <f>+'費用構成表'!S21/'概況'!P25</f>
        <v>0.02811338608593096</v>
      </c>
      <c r="AF25" s="277">
        <f>+'費用構成表'!S22/'概況'!P25</f>
        <v>0.5927810310070077</v>
      </c>
      <c r="AG25" s="277">
        <f>+'費用構成表'!S23/'概況'!P25</f>
        <v>2.90459276731716</v>
      </c>
      <c r="AH25" s="277">
        <f>+'費用構成表'!S24/'概況'!P25</f>
        <v>0.21942154993897336</v>
      </c>
      <c r="AI25" s="277">
        <f>+'費用構成表'!S25/'概況'!P25</f>
        <v>0.21976439611075302</v>
      </c>
      <c r="AJ25" s="277">
        <f>+'費用構成表'!S26/'概況'!P25</f>
        <v>0</v>
      </c>
      <c r="AK25" s="277">
        <f>+'費用構成表'!S27/'概況'!P25</f>
        <v>4.668879167295217</v>
      </c>
      <c r="AL25" s="277">
        <f>+'費用構成表'!S28/'概況'!P25</f>
        <v>0</v>
      </c>
      <c r="AM25" s="277">
        <f>+'費用構成表'!S29/'概況'!P25</f>
        <v>0</v>
      </c>
      <c r="AN25" s="277">
        <f>+'費用構成表'!S30/'概況'!P25</f>
        <v>3.6619399607783976</v>
      </c>
      <c r="AO25" s="280">
        <f>+'費用構成表'!S31/'概況'!P25</f>
        <v>76.4450966140512</v>
      </c>
      <c r="AP25" s="273">
        <f>+('費用構成表'!S19+'費用構成表'!S15+'費用構成表'!S29)/'概況'!P25</f>
        <v>36.341008516298906</v>
      </c>
      <c r="AQ25" s="290"/>
      <c r="BD25" s="91"/>
      <c r="BE25" s="91"/>
      <c r="BG25" s="91"/>
      <c r="BK25" s="91"/>
      <c r="BL25" s="91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</row>
    <row r="26" spans="1:254" ht="25.5" customHeight="1">
      <c r="A26" s="536" t="s">
        <v>405</v>
      </c>
      <c r="B26" s="87">
        <f>+'概況'!E26/'概況'!C26*100</f>
        <v>99.20311887014516</v>
      </c>
      <c r="C26" s="88">
        <f>+'概況'!E26/'概況'!D26*100</f>
        <v>93.33102652825836</v>
      </c>
      <c r="D26" s="88">
        <f>+'概況'!P26/'概況'!O26*100</f>
        <v>87.20330989138253</v>
      </c>
      <c r="E26" s="89">
        <f>+(('概況'!O26*1000)/365)/'概況'!N26*100</f>
        <v>85.48012265618826</v>
      </c>
      <c r="F26" s="89">
        <f>+(('概況'!O26*1000)/365)/'概況'!M26*100</f>
        <v>69.18648229516671</v>
      </c>
      <c r="G26" s="88">
        <f>+'概況'!N26/'概況'!M26*100</f>
        <v>80.93867924528301</v>
      </c>
      <c r="H26" s="272">
        <f>+'概況'!O26/'貸借対照表'!T10*1000</f>
        <v>0.942198320193788</v>
      </c>
      <c r="I26" s="273">
        <f>'損益計算書'!V11/'概況'!P26</f>
        <v>150.55884469729423</v>
      </c>
      <c r="J26" s="273">
        <f>'費用構成表'!T31/'概況'!P26</f>
        <v>155.72424901896943</v>
      </c>
      <c r="K26" s="88">
        <f>+'概況'!E26/'概況'!V26</f>
        <v>3678.090909090909</v>
      </c>
      <c r="L26" s="90">
        <f>+'概況'!P26/'概況'!V26*1000</f>
        <v>424414.54545454547</v>
      </c>
      <c r="M26" s="274">
        <f>'損益計算書'!V10/'概況'!V26</f>
        <v>71284.45454545454</v>
      </c>
      <c r="N26" s="273">
        <f>+('貸借対照表'!T37+'貸借対照表'!T45)/'貸借対照表'!T60*100</f>
        <v>75.25516125238451</v>
      </c>
      <c r="O26" s="273">
        <f>+'貸借対照表'!T9/('貸借対照表'!T59+'貸借対照表'!T25)*100</f>
        <v>85.09929326859792</v>
      </c>
      <c r="P26" s="273">
        <f>+'貸借対照表'!T18/'貸借対照表'!T31*100</f>
        <v>1311.9266278531584</v>
      </c>
      <c r="Q26" s="273">
        <f>+('貸借対照表'!T19+'貸借対照表'!T20)/'貸借対照表'!T31*100</f>
        <v>1309.4029378090668</v>
      </c>
      <c r="R26" s="273">
        <f>+'費用構成表'!T19/('貸借対照表'!T10+'貸借対照表'!T16-'貸借対照表'!T11-'貸借対照表'!T14+'費用構成表'!T19)*100</f>
        <v>4.372737990511233</v>
      </c>
      <c r="S26" s="273">
        <f>+'損益計算書'!V9/'損益計算書'!V23*100</f>
        <v>106.5692998159401</v>
      </c>
      <c r="T26" s="273">
        <f>+('損益計算書'!V10+'損益計算書'!V16)/'費用構成表'!T36*100</f>
        <v>107.57997023057264</v>
      </c>
      <c r="U26" s="275">
        <f>+'費用構成表'!T15/('貸借対照表'!T26+'貸借対照表'!T32+'貸借対照表'!T28+'貸借対照表'!T42)*100</f>
        <v>4.560585371874687</v>
      </c>
      <c r="V26" s="403">
        <f>+'資本的収支'!T24/'費用構成表'!T19*100</f>
        <v>33.1515598329981</v>
      </c>
      <c r="W26" s="273">
        <f>+('損益計算書'!V34+'資本的収支'!T23)/'損益計算書'!V11*100</f>
        <v>21.863925234708553</v>
      </c>
      <c r="X26" s="273">
        <f>+'貸借対照表'!T$58/('損益計算書'!V10-'損益計算書'!V12)*100</f>
        <v>0</v>
      </c>
      <c r="Y26" s="438" t="s">
        <v>389</v>
      </c>
      <c r="Z26" s="315">
        <v>1555524</v>
      </c>
      <c r="AA26" s="276">
        <f>+'費用構成表'!T14/'概況'!P26</f>
        <v>16.734496290076596</v>
      </c>
      <c r="AB26" s="277">
        <f>+'費用構成表'!T15/'概況'!P26</f>
        <v>15.195477834707061</v>
      </c>
      <c r="AC26" s="277">
        <f>+'費用構成表'!T19/'概況'!P26</f>
        <v>53.45931079390647</v>
      </c>
      <c r="AD26" s="277">
        <f>+'費用構成表'!T20/'概況'!P26</f>
        <v>13.822891855304418</v>
      </c>
      <c r="AE26" s="277">
        <f>+'費用構成表'!T21/'概況'!P26</f>
        <v>0.02806004421063454</v>
      </c>
      <c r="AF26" s="277">
        <f>+'費用構成表'!T22/'概況'!P26</f>
        <v>0.5834775605325839</v>
      </c>
      <c r="AG26" s="277">
        <f>+'費用構成表'!T23/'概況'!P26</f>
        <v>14.276993334133008</v>
      </c>
      <c r="AH26" s="277">
        <f>+'費用構成表'!T24/'概況'!P26</f>
        <v>0.07839676474116215</v>
      </c>
      <c r="AI26" s="277">
        <f>+'費用構成表'!T25/'概況'!P26</f>
        <v>0.839445139400586</v>
      </c>
      <c r="AJ26" s="277">
        <f>+'費用構成表'!T26/'概況'!P26</f>
        <v>0.7614767722809602</v>
      </c>
      <c r="AK26" s="277">
        <f>+'費用構成表'!T27/'概況'!P26</f>
        <v>4.064208235515876</v>
      </c>
      <c r="AL26" s="277">
        <f>+'費用構成表'!T28/'概況'!P26</f>
        <v>30.703900131946465</v>
      </c>
      <c r="AM26" s="277">
        <f>+'費用構成表'!T29/'概況'!P26</f>
        <v>6.048760217283273</v>
      </c>
      <c r="AN26" s="277">
        <f>+'費用構成表'!T30/'概況'!P26</f>
        <v>5.176114262213615</v>
      </c>
      <c r="AO26" s="280">
        <f>+'費用構成表'!T31/'概況'!P26</f>
        <v>155.72424901896943</v>
      </c>
      <c r="AP26" s="273">
        <f>+('費用構成表'!T19+'費用構成表'!T15+'費用構成表'!T29)/'概況'!P26</f>
        <v>74.7035488458968</v>
      </c>
      <c r="AQ26" s="290"/>
      <c r="BD26" s="91"/>
      <c r="BE26" s="91"/>
      <c r="BG26" s="91"/>
      <c r="BK26" s="91"/>
      <c r="BL26" s="91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</row>
    <row r="27" spans="1:254" ht="25.5" customHeight="1">
      <c r="A27" s="536" t="s">
        <v>406</v>
      </c>
      <c r="B27" s="87">
        <f>+'概況'!E27/'概況'!C27*100</f>
        <v>100</v>
      </c>
      <c r="C27" s="88">
        <f>+'概況'!E27/'概況'!D27*100</f>
        <v>91.97979797979798</v>
      </c>
      <c r="D27" s="88">
        <f>+'概況'!P27/'概況'!O27*100</f>
        <v>89.99211773163908</v>
      </c>
      <c r="E27" s="89">
        <f>+(('概況'!O27*1000)/365)/'概況'!N27*100</f>
        <v>86.34961237700965</v>
      </c>
      <c r="F27" s="89">
        <f>+(('概況'!O27*1000)/365)/'概況'!M27*100</f>
        <v>64.55074084428293</v>
      </c>
      <c r="G27" s="88">
        <f>+'概況'!N27/'概況'!M27*100</f>
        <v>74.75510204081633</v>
      </c>
      <c r="H27" s="272">
        <f>+'概況'!O27/'貸借対照表'!U10*1000</f>
        <v>0.5737434437627161</v>
      </c>
      <c r="I27" s="273">
        <f>'損益計算書'!W11/'概況'!P27</f>
        <v>172.4577698638048</v>
      </c>
      <c r="J27" s="273">
        <f>'費用構成表'!U31/'概況'!P27</f>
        <v>207.30256508975407</v>
      </c>
      <c r="K27" s="88">
        <f>+'概況'!E27/'概況'!V27</f>
        <v>3035.3333333333335</v>
      </c>
      <c r="L27" s="90">
        <f>+'概況'!P27/'概況'!V27*1000</f>
        <v>346316.6666666667</v>
      </c>
      <c r="M27" s="274">
        <f>'損益計算書'!W10/'概況'!V27</f>
        <v>64671.333333333336</v>
      </c>
      <c r="N27" s="273">
        <f>+('貸借対照表'!U37+'貸借対照表'!U45)/'貸借対照表'!U60*100</f>
        <v>37.10302605064666</v>
      </c>
      <c r="O27" s="273">
        <f>+'貸借対照表'!U9/('貸借対照表'!U59+'貸借対照表'!U25)*100</f>
        <v>87.1623930217462</v>
      </c>
      <c r="P27" s="273">
        <f>+'貸借対照表'!U18/'貸借対照表'!U31*100</f>
        <v>1153.5200255872633</v>
      </c>
      <c r="Q27" s="273">
        <f>+('貸借対照表'!U$19+'貸借対照表'!U$20)/'貸借対照表'!U$31*100</f>
        <v>1149.5397846405344</v>
      </c>
      <c r="R27" s="273">
        <f>+'費用構成表'!U$19/('貸借対照表'!U$10+'貸借対照表'!U$16-'貸借対照表'!U$11-'貸借対照表'!U$14+'費用構成表'!U$19)*100</f>
        <v>4.183156281503367</v>
      </c>
      <c r="S27" s="273">
        <f>+'損益計算書'!W9/'損益計算書'!W23*100</f>
        <v>89.01586180032793</v>
      </c>
      <c r="T27" s="273">
        <f>+('損益計算書'!W10+'損益計算書'!W16)/'費用構成表'!U36*100</f>
        <v>89.20049926245319</v>
      </c>
      <c r="U27" s="275">
        <f>+'費用構成表'!U15/('貸借対照表'!U26+'貸借対照表'!U32+'貸借対照表'!U28+'貸借対照表'!U42)*100</f>
        <v>2.0890487907039965</v>
      </c>
      <c r="V27" s="403">
        <f>+'資本的収支'!U24/'費用構成表'!U19*100</f>
        <v>75.31776128067986</v>
      </c>
      <c r="W27" s="273">
        <f>+('損益計算書'!W34+'資本的収支'!U23)/'損益計算書'!W11*100</f>
        <v>50.8435886702944</v>
      </c>
      <c r="X27" s="273">
        <f>+'貸借対照表'!U58/('損益計算書'!W10-'損益計算書'!W12)*100</f>
        <v>51.87146537722923</v>
      </c>
      <c r="Y27" s="438" t="s">
        <v>389</v>
      </c>
      <c r="Z27" s="315">
        <v>1441996</v>
      </c>
      <c r="AA27" s="276">
        <f>+'費用構成表'!U14/'概況'!P27</f>
        <v>22.48520140526493</v>
      </c>
      <c r="AB27" s="277">
        <f>+'費用構成表'!U15/'概況'!P27</f>
        <v>28.994658068241975</v>
      </c>
      <c r="AC27" s="277">
        <f>+'費用構成表'!U19/'概況'!P27</f>
        <v>77.92194042061696</v>
      </c>
      <c r="AD27" s="277">
        <f>+'費用構成表'!U20/'概況'!P27</f>
        <v>9.643389961018336</v>
      </c>
      <c r="AE27" s="277">
        <f>+'費用構成表'!U21/'概況'!P27</f>
        <v>0.2541026998411858</v>
      </c>
      <c r="AF27" s="277">
        <f>+'費用構成表'!U22/'概況'!P27</f>
        <v>0.4658549497088406</v>
      </c>
      <c r="AG27" s="277">
        <f>+'費用構成表'!U23/'概況'!P27</f>
        <v>10.397997978728524</v>
      </c>
      <c r="AH27" s="277">
        <f>+'費用構成表'!U24/'概況'!P27</f>
        <v>0</v>
      </c>
      <c r="AI27" s="277">
        <f>+'費用構成表'!U25/'概況'!P27</f>
        <v>0.37537898840175177</v>
      </c>
      <c r="AJ27" s="277">
        <f>+'費用構成表'!U26/'概況'!P27</f>
        <v>0</v>
      </c>
      <c r="AK27" s="277">
        <f>+'費用構成表'!U27/'概況'!P27</f>
        <v>12.891861976033494</v>
      </c>
      <c r="AL27" s="277">
        <f>+'費用構成表'!U28/'概況'!P27</f>
        <v>39.15972857211608</v>
      </c>
      <c r="AM27" s="277">
        <f>+'費用構成表'!U29/'概況'!P27</f>
        <v>23.495837143269647</v>
      </c>
      <c r="AN27" s="277">
        <f>+'費用構成表'!U30/'概況'!P27</f>
        <v>4.712450069781991</v>
      </c>
      <c r="AO27" s="280">
        <f>+'費用構成表'!U31/'概況'!P27</f>
        <v>207.30256508975407</v>
      </c>
      <c r="AP27" s="273">
        <f>+('費用構成表'!U19+'費用構成表'!U15+'費用構成表'!U29)/'概況'!P27</f>
        <v>130.4124356321286</v>
      </c>
      <c r="AQ27" s="290"/>
      <c r="BD27" s="91"/>
      <c r="BE27" s="91"/>
      <c r="BG27" s="91"/>
      <c r="BK27" s="91"/>
      <c r="BL27" s="91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</row>
    <row r="28" spans="1:254" ht="25.5" customHeight="1">
      <c r="A28" s="536" t="s">
        <v>407</v>
      </c>
      <c r="B28" s="87">
        <f>+'概況'!E28/'概況'!C28*100</f>
        <v>100</v>
      </c>
      <c r="C28" s="88">
        <f>+'概況'!E28/'概況'!D28*100</f>
        <v>93.6554054054054</v>
      </c>
      <c r="D28" s="88">
        <f>+'概況'!P28/'概況'!O28*100</f>
        <v>93.8695891475378</v>
      </c>
      <c r="E28" s="89">
        <f>+(('概況'!O28*1000)/365)/'概況'!N28*100</f>
        <v>84.62191780821918</v>
      </c>
      <c r="F28" s="89">
        <f>+(('概況'!O28*1000)/365)/'概況'!M28*100</f>
        <v>49.18925662171237</v>
      </c>
      <c r="G28" s="88">
        <f>+'概況'!N28/'概況'!M28*100</f>
        <v>58.12826971517148</v>
      </c>
      <c r="H28" s="272">
        <f>+'概況'!O28/'貸借対照表'!V10*1000</f>
        <v>1.0006528038980331</v>
      </c>
      <c r="I28" s="273">
        <f>'損益計算書'!X11/'概況'!P28</f>
        <v>128.83749805991</v>
      </c>
      <c r="J28" s="273">
        <f>'費用構成表'!V31/'概況'!P28</f>
        <v>160.83547461787413</v>
      </c>
      <c r="K28" s="88">
        <f>+'概況'!E28/'概況'!V28</f>
        <v>3465.25</v>
      </c>
      <c r="L28" s="90">
        <f>+'概況'!P28/'概況'!V28*1000</f>
        <v>434902.5</v>
      </c>
      <c r="M28" s="274">
        <f>'損益計算書'!X10/'概況'!V28</f>
        <v>58229.75</v>
      </c>
      <c r="N28" s="273">
        <f>+('貸借対照表'!V37+'貸借対照表'!V45)/'貸借対照表'!V60*100</f>
        <v>93.80115325593424</v>
      </c>
      <c r="O28" s="273">
        <f>+'貸借対照表'!V9/('貸借対照表'!V59+'貸借対照表'!V25)*100</f>
        <v>82.10882037669</v>
      </c>
      <c r="P28" s="273">
        <f>+'貸借対照表'!V18/'貸借対照表'!V31*100</f>
        <v>571.3795157503766</v>
      </c>
      <c r="Q28" s="273">
        <f>+('貸借対照表'!V19+'貸借対照表'!V20)/'貸借対照表'!V31*100</f>
        <v>568.3660955184134</v>
      </c>
      <c r="R28" s="273">
        <f>+'費用構成表'!V19/('貸借対照表'!V10+'貸借対照表'!V16-'貸借対照表'!V11-'貸借対照表'!V14+'費用構成表'!V19)*100</f>
        <v>2.9615601535542977</v>
      </c>
      <c r="S28" s="273">
        <f>+'損益計算書'!X9/'損益計算書'!X23*100</f>
        <v>105.83385931692264</v>
      </c>
      <c r="T28" s="273">
        <f>+('損益計算書'!X10+'損益計算書'!X16)/'費用構成表'!V36*100</f>
        <v>105.85160900819947</v>
      </c>
      <c r="U28" s="275">
        <f>+'費用構成表'!V15/('貸借対照表'!V26+'貸借対照表'!V32+'貸借対照表'!V28+'貸借対照表'!V42)*100</f>
        <v>7.605399699018441</v>
      </c>
      <c r="V28" s="403">
        <f>+'資本的収支'!V24/'費用構成表'!V19*100</f>
        <v>24.977898924414323</v>
      </c>
      <c r="W28" s="273">
        <f>+('損益計算書'!X34+'資本的収支'!V23)/'損益計算書'!X11*100</f>
        <v>7.561784167012453</v>
      </c>
      <c r="X28" s="273">
        <f>+'貸借対照表'!V$58/('損益計算書'!X$10-'損益計算書'!X$12)*100</f>
        <v>0</v>
      </c>
      <c r="Y28" s="438" t="s">
        <v>389</v>
      </c>
      <c r="Z28" s="315">
        <v>44521</v>
      </c>
      <c r="AA28" s="276">
        <f>+'費用構成表'!V14/'概況'!P28</f>
        <v>21.185783020332146</v>
      </c>
      <c r="AB28" s="277">
        <f>+'費用構成表'!V15/'概況'!P28</f>
        <v>1.9464132765389945</v>
      </c>
      <c r="AC28" s="277">
        <f>+'費用構成表'!V19/'概況'!P28</f>
        <v>31.211593403119092</v>
      </c>
      <c r="AD28" s="277">
        <f>+'費用構成表'!V20/'概況'!P28</f>
        <v>0.4845913739286392</v>
      </c>
      <c r="AE28" s="277">
        <f>+'費用構成表'!V21/'概況'!P28</f>
        <v>0.008047780824437661</v>
      </c>
      <c r="AF28" s="277">
        <f>+'費用構成表'!V22/'概況'!P28</f>
        <v>0.5236805950759078</v>
      </c>
      <c r="AG28" s="277">
        <f>+'費用構成表'!V23/'概況'!P28</f>
        <v>5.696104299239485</v>
      </c>
      <c r="AH28" s="277">
        <f>+'費用構成表'!V24/'概況'!P28</f>
        <v>0.008047780824437661</v>
      </c>
      <c r="AI28" s="277">
        <f>+'費用構成表'!V25/'概況'!P28</f>
        <v>0.04023890412218831</v>
      </c>
      <c r="AJ28" s="277">
        <f>+'費用構成表'!V26/'概況'!P28</f>
        <v>0</v>
      </c>
      <c r="AK28" s="277">
        <f>+'費用構成表'!V27/'概況'!P28</f>
        <v>13.806542845810268</v>
      </c>
      <c r="AL28" s="277">
        <f>+'費用構成表'!V28/'概況'!P28</f>
        <v>78.41067825547105</v>
      </c>
      <c r="AM28" s="277">
        <f>+'費用構成表'!V29/'概況'!P28</f>
        <v>55.191680893993485</v>
      </c>
      <c r="AN28" s="277">
        <f>+'費用構成表'!V30/'概況'!P28</f>
        <v>7.513753082587477</v>
      </c>
      <c r="AO28" s="280">
        <f>+'費用構成表'!V31/'概況'!P28</f>
        <v>160.83547461787413</v>
      </c>
      <c r="AP28" s="273">
        <f>+('費用構成表'!V19+'費用構成表'!V15+'費用構成表'!V29)/'概況'!P28</f>
        <v>88.34968757365156</v>
      </c>
      <c r="AQ28" s="290"/>
      <c r="BD28" s="91"/>
      <c r="BE28" s="91"/>
      <c r="BG28" s="91"/>
      <c r="BK28" s="91"/>
      <c r="BL28" s="91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</row>
    <row r="29" spans="1:254" ht="25.5" customHeight="1">
      <c r="A29" s="536" t="s">
        <v>408</v>
      </c>
      <c r="B29" s="87">
        <f>+'概況'!E29/'概況'!C29*100</f>
        <v>96.57113936863415</v>
      </c>
      <c r="C29" s="88">
        <f>+'概況'!E29/'概況'!D29*100</f>
        <v>93.65030674846626</v>
      </c>
      <c r="D29" s="88">
        <f>+'概況'!P29/'概況'!O29*100</f>
        <v>94.34897489846847</v>
      </c>
      <c r="E29" s="89">
        <f>+(('概況'!O29*1000)/365)/'概況'!N29*100</f>
        <v>79.20749868710965</v>
      </c>
      <c r="F29" s="89">
        <f>+(('概況'!O29*1000)/365)/'概況'!M29*100</f>
        <v>64.65563605302287</v>
      </c>
      <c r="G29" s="88">
        <f>+'概況'!N29/'概況'!M29*100</f>
        <v>81.62817551963049</v>
      </c>
      <c r="H29" s="272">
        <f>+'概況'!O29/'貸借対照表'!W10*1000</f>
        <v>0.4712600978953672</v>
      </c>
      <c r="I29" s="273">
        <f>'損益計算書'!Y11/'概況'!P29</f>
        <v>180.00892019022825</v>
      </c>
      <c r="J29" s="273">
        <f>'費用構成表'!W31/'概況'!P29</f>
        <v>172.17834157067955</v>
      </c>
      <c r="K29" s="88">
        <f>+'概況'!E29/'概況'!V29</f>
        <v>15265</v>
      </c>
      <c r="L29" s="90">
        <f>+'概況'!P29/'概況'!V29*1000</f>
        <v>1928210</v>
      </c>
      <c r="M29" s="274">
        <f>'損益計算書'!Y10/'概況'!V29</f>
        <v>520603</v>
      </c>
      <c r="N29" s="273">
        <f>+('貸借対照表'!W37+'貸借対照表'!W45)/'貸借対照表'!W60*100</f>
        <v>72.87436295429845</v>
      </c>
      <c r="O29" s="273">
        <f>+'貸借対照表'!W9/('貸借対照表'!W59+'貸借対照表'!W25)*100</f>
        <v>87.84839178858067</v>
      </c>
      <c r="P29" s="273">
        <f>+'貸借対照表'!W18/'貸借対照表'!W31*100</f>
        <v>818.337165301528</v>
      </c>
      <c r="Q29" s="273">
        <f>+('貸借対照表'!W19+'貸借対照表'!W20)/'貸借対照表'!W31*100</f>
        <v>810.7474732959715</v>
      </c>
      <c r="R29" s="273">
        <f>+'費用構成表'!W19/('貸借対照表'!W10+'貸借対照表'!W16-'貸借対照表'!W11-'貸借対照表'!W14+'費用構成表'!W19)*100</f>
        <v>2.2583221562688003</v>
      </c>
      <c r="S29" s="273">
        <f>+'損益計算書'!Y9/'損益計算書'!Y23*100</f>
        <v>107.80414618074916</v>
      </c>
      <c r="T29" s="273">
        <f>+('損益計算書'!Y10+'損益計算書'!Y16)/'費用構成表'!W36*100</f>
        <v>107.80414618074916</v>
      </c>
      <c r="U29" s="275">
        <f>+'費用構成表'!W15/('貸借対照表'!W26+'貸借対照表'!W32+'貸借対照表'!W28+'貸借対照表'!W42)*100</f>
        <v>2.4841732044449594</v>
      </c>
      <c r="V29" s="403">
        <f>+'資本的収支'!W24/'費用構成表'!W19*100</f>
        <v>130.98643123054703</v>
      </c>
      <c r="W29" s="273">
        <f>+('損益計算書'!Y34+'資本的収支'!W23)/'損益計算書'!Y11*100</f>
        <v>70.85408893818695</v>
      </c>
      <c r="X29" s="273">
        <f>+'貸借対照表'!W58/('損益計算書'!Y10-'損益計算書'!Y12)*100</f>
        <v>0</v>
      </c>
      <c r="Y29" s="438" t="s">
        <v>389</v>
      </c>
      <c r="Z29" s="315">
        <v>1278212</v>
      </c>
      <c r="AA29" s="276">
        <f>+'費用構成表'!W14/'概況'!P29</f>
        <v>4.241757899813817</v>
      </c>
      <c r="AB29" s="277">
        <f>+'費用構成表'!W15/'概況'!P29</f>
        <v>16.46760466961586</v>
      </c>
      <c r="AC29" s="277">
        <f>+'費用構成表'!W19/'概況'!P29</f>
        <v>50.987185005782564</v>
      </c>
      <c r="AD29" s="277">
        <f>+'費用構成表'!W20/'概況'!P29</f>
        <v>7.737227791578718</v>
      </c>
      <c r="AE29" s="277">
        <f>+'費用構成表'!W21/'概況'!P29</f>
        <v>0.04304510400838083</v>
      </c>
      <c r="AF29" s="277">
        <f>+'費用構成表'!W22/'概況'!P29</f>
        <v>1.4827223175898891</v>
      </c>
      <c r="AG29" s="277">
        <f>+'費用構成表'!W23/'概況'!P29</f>
        <v>3.692543861923753</v>
      </c>
      <c r="AH29" s="277">
        <f>+'費用構成表'!W24/'概況'!P29</f>
        <v>0.1063162207435912</v>
      </c>
      <c r="AI29" s="277">
        <f>+'費用構成表'!W25/'概況'!P29</f>
        <v>0.356807609129711</v>
      </c>
      <c r="AJ29" s="277">
        <f>+'費用構成表'!W26/'概況'!P29</f>
        <v>0</v>
      </c>
      <c r="AK29" s="277">
        <f>+'費用構成表'!W27/'概況'!P29</f>
        <v>15.53098469565037</v>
      </c>
      <c r="AL29" s="277">
        <f>+'費用構成表'!W28/'概況'!P29</f>
        <v>68.77570389117368</v>
      </c>
      <c r="AM29" s="277">
        <f>+'費用構成表'!W29/'概況'!P29</f>
        <v>40.39186603118955</v>
      </c>
      <c r="AN29" s="277">
        <f>+'費用構成表'!W30/'概況'!P29</f>
        <v>2.756442503669206</v>
      </c>
      <c r="AO29" s="280">
        <f>+'費用構成表'!W31/'概況'!P29</f>
        <v>172.17834157067955</v>
      </c>
      <c r="AP29" s="273">
        <f>+('費用構成表'!W19+'費用構成表'!W15+'費用構成表'!W29)/'概況'!P29</f>
        <v>107.84665570658797</v>
      </c>
      <c r="AQ29" s="290"/>
      <c r="BD29" s="91"/>
      <c r="BE29" s="91"/>
      <c r="BG29" s="91"/>
      <c r="BK29" s="91"/>
      <c r="BL29" s="91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</row>
    <row r="30" spans="1:254" ht="25.5" customHeight="1">
      <c r="A30" s="536" t="s">
        <v>409</v>
      </c>
      <c r="B30" s="87">
        <f>+'概況'!E30/'概況'!C30*100</f>
        <v>100</v>
      </c>
      <c r="C30" s="88">
        <f>+'概況'!E30/'概況'!D30*100</f>
        <v>91.90196078431373</v>
      </c>
      <c r="D30" s="88">
        <f>+'概況'!P30/'概況'!O30*100</f>
        <v>92.1300381926771</v>
      </c>
      <c r="E30" s="89">
        <f>+(('概況'!O30*1000)/365)/'概況'!N30*100</f>
        <v>83.5312092325433</v>
      </c>
      <c r="F30" s="89">
        <f>+(('概況'!O30*1000)/365)/'概況'!M30*100</f>
        <v>65.40113995593447</v>
      </c>
      <c r="G30" s="88">
        <f>+'概況'!N30/'概況'!M30*100</f>
        <v>78.29545454545455</v>
      </c>
      <c r="H30" s="272">
        <f>+'概況'!O30/'貸借対照表'!X10*1000</f>
        <v>0.46080657729595026</v>
      </c>
      <c r="I30" s="273">
        <f>'損益計算書'!Z11/'概況'!P30</f>
        <v>128.50590428343742</v>
      </c>
      <c r="J30" s="273">
        <f>'費用構成表'!X31/'概況'!P30</f>
        <v>139.58830987650887</v>
      </c>
      <c r="K30" s="88">
        <f>+'概況'!E30/'概況'!V30</f>
        <v>3905.8333333333335</v>
      </c>
      <c r="L30" s="90">
        <f>+'概況'!P30/'概況'!V30*1000</f>
        <v>419328.3333333333</v>
      </c>
      <c r="M30" s="274">
        <f>'損益計算書'!Z10/'概況'!V30</f>
        <v>54259.666666666664</v>
      </c>
      <c r="N30" s="273">
        <f>+('貸借対照表'!X37+'貸借対照表'!X45)/'貸借対照表'!X60*100</f>
        <v>54.34532403267692</v>
      </c>
      <c r="O30" s="273">
        <f>+'貸借対照表'!X9/('貸借対照表'!X59+'貸借対照表'!X25)*100</f>
        <v>92.63201759129988</v>
      </c>
      <c r="P30" s="273">
        <f>+'貸借対照表'!X18/'貸借対照表'!X31*100</f>
        <v>279.89138938394194</v>
      </c>
      <c r="Q30" s="273">
        <f>+('貸借対照表'!X19+'貸借対照表'!X20)/'貸借対照表'!X31*100</f>
        <v>278.63469662681223</v>
      </c>
      <c r="R30" s="273">
        <f>+'費用構成表'!X19/('貸借対照表'!X10+'貸借対照表'!X16-'貸借対照表'!X11-'貸借対照表'!X14+'費用構成表'!X19)*100</f>
        <v>1.8110341094859612</v>
      </c>
      <c r="S30" s="273">
        <f>+'損益計算書'!Z9/'損益計算書'!Z23*100</f>
        <v>100</v>
      </c>
      <c r="T30" s="273">
        <f>+('損益計算書'!Z10+'損益計算書'!Z16)/'費用構成表'!X36*100</f>
        <v>100.10287890897342</v>
      </c>
      <c r="U30" s="275">
        <f>+'費用構成表'!X15/('貸借対照表'!X26+'貸借対照表'!X32+'貸借対照表'!X28+'貸借対照表'!X42)*100</f>
        <v>3.3409299004336237</v>
      </c>
      <c r="V30" s="403">
        <f>+'資本的収支'!X24/'費用構成表'!X19*100</f>
        <v>109.8679957653716</v>
      </c>
      <c r="W30" s="273">
        <f>+('損益計算書'!Z34+'資本的収支'!X23)/'損益計算書'!Z11*100</f>
        <v>137.97542350077478</v>
      </c>
      <c r="X30" s="273">
        <f>+'貸借対照表'!X58/('損益計算書'!Z10-'損益計算書'!Z12)*100</f>
        <v>13.58654712950271</v>
      </c>
      <c r="Y30" s="438" t="s">
        <v>389</v>
      </c>
      <c r="Z30" s="315">
        <v>2778448</v>
      </c>
      <c r="AA30" s="276">
        <f>+'費用構成表'!X14/'概況'!P30</f>
        <v>12.48544299017874</v>
      </c>
      <c r="AB30" s="277">
        <f>+'費用構成表'!X15/'概況'!P30</f>
        <v>36.894716550674296</v>
      </c>
      <c r="AC30" s="277">
        <f>+'費用構成表'!X19/'概況'!P30</f>
        <v>42.42459170816822</v>
      </c>
      <c r="AD30" s="277">
        <f>+'費用構成表'!X20/'概況'!P30</f>
        <v>5.088693426392207</v>
      </c>
      <c r="AE30" s="277">
        <f>+'費用構成表'!X21/'概況'!P30</f>
        <v>0.045310556167203905</v>
      </c>
      <c r="AF30" s="277">
        <f>+'費用構成表'!X22/'概況'!P30</f>
        <v>0.577113399603334</v>
      </c>
      <c r="AG30" s="277">
        <f>+'費用構成表'!X23/'概況'!P30</f>
        <v>1.8859525352051099</v>
      </c>
      <c r="AH30" s="277">
        <f>+'費用構成表'!X24/'概況'!P30</f>
        <v>0.04610547820522502</v>
      </c>
      <c r="AI30" s="277">
        <f>+'費用構成表'!X25/'概況'!P30</f>
        <v>0.5151094806376865</v>
      </c>
      <c r="AJ30" s="277">
        <f>+'費用構成表'!X26/'概況'!P30</f>
        <v>0</v>
      </c>
      <c r="AK30" s="277">
        <f>+'費用構成表'!X27/'概況'!P30</f>
        <v>5.447203265539732</v>
      </c>
      <c r="AL30" s="277">
        <f>+'費用構成表'!X28/'概況'!P30</f>
        <v>30.578663497577477</v>
      </c>
      <c r="AM30" s="277">
        <f>+'費用構成表'!X29/'概況'!P30</f>
        <v>18.347198098546485</v>
      </c>
      <c r="AN30" s="277">
        <f>+'費用構成表'!X30/'概況'!P30</f>
        <v>3.5994069881596364</v>
      </c>
      <c r="AO30" s="280">
        <f>+'費用構成表'!X31/'概況'!P30</f>
        <v>139.58830987650887</v>
      </c>
      <c r="AP30" s="273">
        <f>+('費用構成表'!X19+'費用構成表'!X15+'費用構成表'!X29)/'概況'!P30</f>
        <v>97.66650635738901</v>
      </c>
      <c r="AQ30" s="290"/>
      <c r="BD30" s="91"/>
      <c r="BE30" s="91"/>
      <c r="BG30" s="91"/>
      <c r="BK30" s="91"/>
      <c r="BL30" s="91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ht="25.5" customHeight="1">
      <c r="A31" s="536" t="s">
        <v>410</v>
      </c>
      <c r="B31" s="87">
        <f>+'概況'!E31/'概況'!C31*100</f>
        <v>99.74155198035794</v>
      </c>
      <c r="C31" s="88">
        <f>+'概況'!E31/'概況'!D31*100</f>
        <v>94.1280487804878</v>
      </c>
      <c r="D31" s="88">
        <f>+'概況'!P31/'概況'!O31*100</f>
        <v>88.21778711484595</v>
      </c>
      <c r="E31" s="89">
        <f>+(('概況'!O31*1000)/365)/'概況'!N31*100</f>
        <v>81.66889076499905</v>
      </c>
      <c r="F31" s="89">
        <f>+(('概況'!O31*1000)/365)/'概況'!M31*100</f>
        <v>68.82421286667144</v>
      </c>
      <c r="G31" s="88">
        <f>+'概況'!N31/'概況'!M31*100</f>
        <v>84.27225130890052</v>
      </c>
      <c r="H31" s="272">
        <f>+'概況'!O31/'貸借対照表'!Y10*1000</f>
        <v>0.7236169991358365</v>
      </c>
      <c r="I31" s="273">
        <f>'損益計算書'!AA11/'概況'!P31</f>
        <v>140.23048790859863</v>
      </c>
      <c r="J31" s="273">
        <f>'費用構成表'!Y31/'概況'!P31</f>
        <v>101.68873264725616</v>
      </c>
      <c r="K31" s="88">
        <f>+'概況'!E31/'概況'!V31</f>
        <v>2572.8333333333335</v>
      </c>
      <c r="L31" s="90">
        <f>+'概況'!P31/'概況'!V31*1000</f>
        <v>352730</v>
      </c>
      <c r="M31" s="274">
        <f>'損益計算書'!AA10/'概況'!V31</f>
        <v>49653.166666666664</v>
      </c>
      <c r="N31" s="273">
        <f>+('貸借対照表'!Y37+'貸借対照表'!Y45)/'貸借対照表'!Y60*100</f>
        <v>82.70943909687112</v>
      </c>
      <c r="O31" s="273">
        <f>+'貸借対照表'!Y9/('貸借対照表'!Y59+'貸借対照表'!Y25)*100</f>
        <v>88.10977909869206</v>
      </c>
      <c r="P31" s="273">
        <f>+'貸借対照表'!Y18/'貸借対照表'!Y31*100</f>
        <v>997.001943926732</v>
      </c>
      <c r="Q31" s="273">
        <f>+('貸借対照表'!Y19+'貸借対照表'!Y20)/'貸借対照表'!Y31*100</f>
        <v>970.8791759353895</v>
      </c>
      <c r="R31" s="273">
        <f>+'費用構成表'!Y19/('貸借対照表'!Y10+'貸借対照表'!Y16-'貸借対照表'!Y11-'貸借対照表'!Y14+'費用構成表'!Y19)*100</f>
        <v>2.702629885378415</v>
      </c>
      <c r="S31" s="273">
        <f>+'損益計算書'!AA9/'損益計算書'!AA23*100</f>
        <v>144.38383406592385</v>
      </c>
      <c r="T31" s="273">
        <f>+('損益計算書'!AA10+'損益計算書'!AA16)/'費用構成表'!Y36*100</f>
        <v>144.38383406592385</v>
      </c>
      <c r="U31" s="275">
        <f>+'費用構成表'!Y15/('貸借対照表'!Y26+'貸借対照表'!Y32+'貸借対照表'!Y28+'貸借対照表'!Y42)*100</f>
        <v>1.6093790496937403</v>
      </c>
      <c r="V31" s="403">
        <f>+'資本的収支'!Y24/'費用構成表'!Y19*100</f>
        <v>32.523732922491334</v>
      </c>
      <c r="W31" s="273">
        <f>+('損益計算書'!AA34+'資本的収支'!Y23)/'損益計算書'!AA11*100</f>
        <v>12.97960448950573</v>
      </c>
      <c r="X31" s="273">
        <f>+'貸借対照表'!Y58/('損益計算書'!AA10-'損益計算書'!AA12)*100</f>
        <v>0</v>
      </c>
      <c r="Y31" s="438" t="s">
        <v>389</v>
      </c>
      <c r="Z31" s="315">
        <v>609614</v>
      </c>
      <c r="AA31" s="276">
        <f>+'費用構成表'!Y14/'概況'!P31</f>
        <v>17.336206163354404</v>
      </c>
      <c r="AB31" s="277">
        <f>+'費用構成表'!Y15/'概況'!P31</f>
        <v>4.63574594354511</v>
      </c>
      <c r="AC31" s="277">
        <f>+'費用構成表'!Y19/'概況'!P31</f>
        <v>41.709900868464075</v>
      </c>
      <c r="AD31" s="277">
        <f>+'費用構成表'!Y20/'概況'!P31</f>
        <v>8.385545128946598</v>
      </c>
      <c r="AE31" s="277">
        <f>+'費用構成表'!Y21/'概況'!P31</f>
        <v>0.10111605666279212</v>
      </c>
      <c r="AF31" s="277">
        <f>+'費用構成表'!Y22/'概況'!P31</f>
        <v>0.4805375216171009</v>
      </c>
      <c r="AG31" s="277">
        <f>+'費用構成表'!Y23/'概況'!P31</f>
        <v>5.916234324648692</v>
      </c>
      <c r="AH31" s="277">
        <f>+'費用構成表'!Y24/'概況'!P31</f>
        <v>0</v>
      </c>
      <c r="AI31" s="277">
        <f>+'費用構成表'!Y25/'概況'!P31</f>
        <v>0.2480650922802143</v>
      </c>
      <c r="AJ31" s="277">
        <f>+'費用構成表'!Y26/'概況'!P31</f>
        <v>0</v>
      </c>
      <c r="AK31" s="277">
        <f>+'費用構成表'!Y27/'概況'!P31</f>
        <v>11.042440393502112</v>
      </c>
      <c r="AL31" s="277">
        <f>+'費用構成表'!Y28/'概況'!P31</f>
        <v>5.178654116935522</v>
      </c>
      <c r="AM31" s="277">
        <f>+'費用構成表'!Y29/'概況'!P31</f>
        <v>3.107192470161313</v>
      </c>
      <c r="AN31" s="277">
        <f>+'費用構成表'!Y30/'概況'!P31</f>
        <v>6.6542870372995395</v>
      </c>
      <c r="AO31" s="280">
        <f>+'費用構成表'!Y31/'概況'!P31</f>
        <v>101.68873264725616</v>
      </c>
      <c r="AP31" s="273">
        <f>+('費用構成表'!Y19+'費用構成表'!Y15+'費用構成表'!Y29)/'概況'!P31</f>
        <v>49.452839282170494</v>
      </c>
      <c r="AQ31" s="290"/>
      <c r="BD31" s="91"/>
      <c r="BE31" s="91"/>
      <c r="BG31" s="91"/>
      <c r="BK31" s="91"/>
      <c r="BL31" s="91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ht="25.5" customHeight="1">
      <c r="A32" s="536" t="s">
        <v>411</v>
      </c>
      <c r="B32" s="87">
        <f>+'概況'!E32/'概況'!C32*100</f>
        <v>56.92354003612282</v>
      </c>
      <c r="C32" s="88">
        <f>+'概況'!E32/'概況'!D32*100</f>
        <v>74.44881889763779</v>
      </c>
      <c r="D32" s="88">
        <f>+'概況'!P32/'概況'!O32*100</f>
        <v>72.40005783271887</v>
      </c>
      <c r="E32" s="89">
        <f>+(('概況'!O32*1000)/365)/'概況'!N32*100</f>
        <v>79.90434353149126</v>
      </c>
      <c r="F32" s="89">
        <f>+(('概況'!O32*1000)/365)/'概況'!M32*100</f>
        <v>74.31103948428687</v>
      </c>
      <c r="G32" s="88">
        <f>+'概況'!N32/'概況'!M32*100</f>
        <v>93</v>
      </c>
      <c r="H32" s="272">
        <f>+'概況'!O32/'貸借対照表'!Z10*1000</f>
        <v>0.7739468660551033</v>
      </c>
      <c r="I32" s="273">
        <f>'損益計算書'!AB11/'概況'!P32</f>
        <v>196.99453824724665</v>
      </c>
      <c r="J32" s="273">
        <f>'費用構成表'!Z31/'概況'!P32</f>
        <v>169.81857395333049</v>
      </c>
      <c r="K32" s="88">
        <f>+'概況'!E32/'概況'!V32</f>
        <v>3151.6666666666665</v>
      </c>
      <c r="L32" s="90">
        <f>+'概況'!P32/'概況'!V32*1000</f>
        <v>333836.6666666666</v>
      </c>
      <c r="M32" s="274">
        <f>'損益計算書'!AB10/'概況'!V32</f>
        <v>66297.33333333333</v>
      </c>
      <c r="N32" s="273">
        <f>+('貸借対照表'!Z37+'貸借対照表'!Z45)/'貸借対照表'!Z60*100</f>
        <v>60.32679323251248</v>
      </c>
      <c r="O32" s="273">
        <f>+'貸借対照表'!Z9/('貸借対照表'!Z59+'貸借対照表'!Z25)*100</f>
        <v>91.80356915415936</v>
      </c>
      <c r="P32" s="273">
        <f>+'貸借対照表'!Z18/'貸借対照表'!Z31*100</f>
        <v>3793.958333333333</v>
      </c>
      <c r="Q32" s="273">
        <f>+('貸借対照表'!Z19+'貸借対照表'!Z20)/'貸借対照表'!Z31*100</f>
        <v>3597.4074074074074</v>
      </c>
      <c r="R32" s="273">
        <f>+'費用構成表'!Z19/('貸借対照表'!Z10+'貸借対照表'!Z16-'貸借対照表'!Z11-'貸借対照表'!Z14+'費用構成表'!Z19)*100</f>
        <v>4.043238136243184</v>
      </c>
      <c r="S32" s="273">
        <f>+'損益計算書'!AB9/'損益計算書'!AB23*100</f>
        <v>116.52134274627144</v>
      </c>
      <c r="T32" s="273">
        <f>+('損益計算書'!AB10+'損益計算書'!AB16)/'費用構成表'!Z36*100</f>
        <v>116.52134274627144</v>
      </c>
      <c r="U32" s="275">
        <f>+'費用構成表'!Z15/('貸借対照表'!Z26+'貸借対照表'!Z32+'貸借対照表'!Z28+'貸借対照表'!Z42)*100</f>
        <v>3.2850488776202065</v>
      </c>
      <c r="V32" s="403">
        <f>+'資本的収支'!Z24/'費用構成表'!Z19*100</f>
        <v>92.68887194291628</v>
      </c>
      <c r="W32" s="273">
        <f>+('損益計算書'!AB34+'資本的収支'!Z23)/'損益計算書'!AB11*100</f>
        <v>62.52559657766154</v>
      </c>
      <c r="X32" s="273">
        <f>+'貸借対照表'!Z58/('損益計算書'!AB10-'損益計算書'!AB12)*100</f>
        <v>0</v>
      </c>
      <c r="Y32" s="438" t="s">
        <v>389</v>
      </c>
      <c r="Z32" s="315">
        <v>769882</v>
      </c>
      <c r="AA32" s="276">
        <f>+'費用構成表'!Z14/'概況'!P32</f>
        <v>18.02578107058342</v>
      </c>
      <c r="AB32" s="277">
        <f>+'費用構成表'!Z15/'概況'!P32</f>
        <v>25.252868169064712</v>
      </c>
      <c r="AC32" s="277">
        <f>+'費用構成表'!Z19/'概況'!P32</f>
        <v>73.32527882896827</v>
      </c>
      <c r="AD32" s="277">
        <f>+'費用構成表'!Z20/'概況'!P32</f>
        <v>20.08866611416761</v>
      </c>
      <c r="AE32" s="277">
        <f>+'費用構成表'!Z21/'概況'!P32</f>
        <v>0</v>
      </c>
      <c r="AF32" s="277">
        <f>+'費用構成表'!Z22/'概況'!P32</f>
        <v>1.984004153727871</v>
      </c>
      <c r="AG32" s="277">
        <f>+'費用構成表'!Z23/'概況'!P32</f>
        <v>9.027368673303313</v>
      </c>
      <c r="AH32" s="277">
        <f>+'費用構成表'!Z24/'概況'!P32</f>
        <v>2.3424628810496153</v>
      </c>
      <c r="AI32" s="277">
        <f>+'費用構成表'!Z25/'概況'!P32</f>
        <v>1.1971922397180257</v>
      </c>
      <c r="AJ32" s="277">
        <f>+'費用構成表'!Z26/'概況'!P32</f>
        <v>0.09385827400625056</v>
      </c>
      <c r="AK32" s="277">
        <f>+'費用構成表'!Z27/'概況'!P32</f>
        <v>8.458228075605835</v>
      </c>
      <c r="AL32" s="277">
        <f>+'費用構成表'!Z28/'概況'!P32</f>
        <v>0</v>
      </c>
      <c r="AM32" s="277">
        <f>+'費用構成表'!Z29/'概況'!P32</f>
        <v>0</v>
      </c>
      <c r="AN32" s="277">
        <f>+'費用構成表'!Z30/'概況'!P32</f>
        <v>10.022865473135566</v>
      </c>
      <c r="AO32" s="280">
        <f>+'費用構成表'!Z31/'概況'!P32</f>
        <v>169.81857395333049</v>
      </c>
      <c r="AP32" s="273">
        <f>+('費用構成表'!Z19+'費用構成表'!Z15+'費用構成表'!Z29)/'概況'!P32</f>
        <v>98.57814699803298</v>
      </c>
      <c r="AQ32" s="290"/>
      <c r="BD32" s="91"/>
      <c r="BE32" s="91"/>
      <c r="BG32" s="91"/>
      <c r="BK32" s="91"/>
      <c r="BL32" s="91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ht="25.5" customHeight="1">
      <c r="A33" s="536" t="s">
        <v>412</v>
      </c>
      <c r="B33" s="87">
        <f>+'概況'!E33/'概況'!C33*100</f>
        <v>99.82772598297527</v>
      </c>
      <c r="C33" s="88">
        <f>+'概況'!E33/'概況'!D33*100</f>
        <v>88.70778928410625</v>
      </c>
      <c r="D33" s="88">
        <f>+'概況'!P33/'概況'!O33*100</f>
        <v>72.5005051095822</v>
      </c>
      <c r="E33" s="89">
        <f>+(('概況'!O33*1000)/365)/'概況'!N33*100</f>
        <v>72.42195246392437</v>
      </c>
      <c r="F33" s="89">
        <f>+(('概況'!O33*1000)/365)/'概況'!M33*100</f>
        <v>64.321831454353</v>
      </c>
      <c r="G33" s="88">
        <f>+'概況'!N33/'概況'!M33*100</f>
        <v>88.81537885407565</v>
      </c>
      <c r="H33" s="272">
        <f>+'概況'!O33/'貸借対照表'!AA10*1000</f>
        <v>0.9384769148091615</v>
      </c>
      <c r="I33" s="273">
        <f>'損益計算書'!AC11/'概況'!P33</f>
        <v>138.3264580239444</v>
      </c>
      <c r="J33" s="273">
        <f>'費用構成表'!AA31/'概況'!P33</f>
        <v>138.2058192618668</v>
      </c>
      <c r="K33" s="88">
        <f>+'概況'!E33/'概況'!V33</f>
        <v>1791.090909090909</v>
      </c>
      <c r="L33" s="90">
        <f>+'概況'!P33/'概況'!V33*1000</f>
        <v>247922.7272727273</v>
      </c>
      <c r="M33" s="274">
        <f>'損益計算書'!AC10/'概況'!V33</f>
        <v>34663.27272727273</v>
      </c>
      <c r="N33" s="273">
        <f>+('貸借対照表'!AA37+'貸借対照表'!AA45)/'貸借対照表'!AA60*100</f>
        <v>51.215267333692516</v>
      </c>
      <c r="O33" s="273">
        <f>+'貸借対照表'!AA9/('貸借対照表'!AA59+'貸借対照表'!AA25)*100</f>
        <v>89.464925195237</v>
      </c>
      <c r="P33" s="273">
        <f>+'貸借対照表'!AA18/'貸借対照表'!AA31*100</f>
        <v>915.7624570075528</v>
      </c>
      <c r="Q33" s="273">
        <f>+('貸借対照表'!AA19+'貸借対照表'!AA20)/'貸借対照表'!AA31*100</f>
        <v>877.1167839057018</v>
      </c>
      <c r="R33" s="273">
        <f>+'費用構成表'!AA19/('貸借対照表'!AA10+'貸借対照表'!AA16-'貸借対照表'!AA11-'貸借対照表'!AA14+'費用構成表'!AA19)*100</f>
        <v>3.362389202464117</v>
      </c>
      <c r="S33" s="273">
        <f>+'損益計算書'!AC9/'損益計算書'!AC23*100</f>
        <v>105.40594759820716</v>
      </c>
      <c r="T33" s="273">
        <f>+('損益計算書'!AC10+'損益計算書'!AC16)/'費用構成表'!AA36*100</f>
        <v>105.7341672271266</v>
      </c>
      <c r="U33" s="275">
        <f>+'費用構成表'!AA15/('貸借対照表'!AA26+'貸借対照表'!AA32+'貸借対照表'!AA28+'貸借対照表'!AA42)*100</f>
        <v>2.9454285885235705</v>
      </c>
      <c r="V33" s="403">
        <f>+'資本的収支'!AA24/'費用構成表'!AA19*100</f>
        <v>122.06596542914356</v>
      </c>
      <c r="W33" s="273">
        <f>+('損益計算書'!AC34+'資本的収支'!AA23)/'損益計算書'!AC11*100</f>
        <v>104.86935268809793</v>
      </c>
      <c r="X33" s="273">
        <f>+'貸借対照表'!AA$58/('損益計算書'!AC10-'損益計算書'!AC12)*100</f>
        <v>0</v>
      </c>
      <c r="Y33" s="438" t="s">
        <v>389</v>
      </c>
      <c r="Z33" s="315">
        <v>2156019</v>
      </c>
      <c r="AA33" s="276">
        <f>+'費用構成表'!AA14/'概況'!P33</f>
        <v>32.62820160240544</v>
      </c>
      <c r="AB33" s="277">
        <f>+'費用構成表'!AA15/'概況'!P33</f>
        <v>23.28584786315384</v>
      </c>
      <c r="AC33" s="277">
        <f>+'費用構成表'!AA19/'概況'!P33</f>
        <v>47.793850723282546</v>
      </c>
      <c r="AD33" s="277">
        <f>+'費用構成表'!AA20/'概況'!P33</f>
        <v>11.784096951029463</v>
      </c>
      <c r="AE33" s="277">
        <f>+'費用構成表'!AA21/'概況'!P33</f>
        <v>0.008067029683002401</v>
      </c>
      <c r="AF33" s="277">
        <f>+'費用構成表'!AA22/'概況'!P33</f>
        <v>1.200520690097721</v>
      </c>
      <c r="AG33" s="277">
        <f>+'費用構成表'!AA23/'概況'!P33</f>
        <v>4.460700731532919</v>
      </c>
      <c r="AH33" s="277">
        <f>+'費用構成表'!AA24/'概況'!P33</f>
        <v>1.759345837229342</v>
      </c>
      <c r="AI33" s="277">
        <f>+'費用構成表'!AA25/'概況'!P33</f>
        <v>0.5181233155491997</v>
      </c>
      <c r="AJ33" s="277">
        <f>+'費用構成表'!AA26/'概況'!P33</f>
        <v>0</v>
      </c>
      <c r="AK33" s="277">
        <f>+'費用構成表'!AA27/'概況'!P33</f>
        <v>6.802339438608071</v>
      </c>
      <c r="AL33" s="277">
        <f>+'費用構成表'!AA28/'概況'!P33</f>
        <v>0</v>
      </c>
      <c r="AM33" s="277">
        <f>+'費用構成表'!AA29/'概況'!P33</f>
        <v>0</v>
      </c>
      <c r="AN33" s="277">
        <f>+'費用構成表'!AA30/'概況'!P33</f>
        <v>7.964725079295235</v>
      </c>
      <c r="AO33" s="280">
        <f>+'費用構成表'!AA31/'概況'!P33</f>
        <v>138.2058192618668</v>
      </c>
      <c r="AP33" s="273">
        <f>+('費用構成表'!AA19+'費用構成表'!AA15+'費用構成表'!AA29)/'概況'!P33</f>
        <v>71.0796985864364</v>
      </c>
      <c r="AQ33" s="290"/>
      <c r="BD33" s="91"/>
      <c r="BE33" s="91"/>
      <c r="BG33" s="91"/>
      <c r="BK33" s="91"/>
      <c r="BL33" s="91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ht="25.5" customHeight="1">
      <c r="A34" s="536" t="s">
        <v>413</v>
      </c>
      <c r="B34" s="87">
        <f>+'概況'!E34/'概況'!C34*100</f>
        <v>95.7943925233645</v>
      </c>
      <c r="C34" s="88">
        <f>+'概況'!E34/'概況'!D34*100</f>
        <v>89.04627006610009</v>
      </c>
      <c r="D34" s="88">
        <f>+'概況'!P34/'概況'!O34*100</f>
        <v>87.32864448296114</v>
      </c>
      <c r="E34" s="89">
        <f>+(('概況'!O34*1000)/365)/'概況'!N34*100</f>
        <v>70.68108414583523</v>
      </c>
      <c r="F34" s="89">
        <f>+(('概況'!O34*1000)/365)/'概況'!M34*100</f>
        <v>62.179133192012394</v>
      </c>
      <c r="G34" s="88">
        <f>+'概況'!N34/'概況'!M34*100</f>
        <v>87.97139141742522</v>
      </c>
      <c r="H34" s="272">
        <f>+'概況'!O34/'貸借対照表'!AB10*1000</f>
        <v>0.5044754300282512</v>
      </c>
      <c r="I34" s="273">
        <f>'損益計算書'!AD11/'概況'!P34</f>
        <v>132.9115066021488</v>
      </c>
      <c r="J34" s="273">
        <f>'費用構成表'!AB31/'概況'!P34</f>
        <v>230.1336832608874</v>
      </c>
      <c r="K34" s="88">
        <f>+'概況'!E34/'概況'!V34</f>
        <v>3143.3333333333335</v>
      </c>
      <c r="L34" s="90">
        <f>+'概況'!P34/'概況'!V34*1000</f>
        <v>406433.3333333333</v>
      </c>
      <c r="M34" s="274">
        <f>'損益計算書'!AD10/'概況'!V34</f>
        <v>55224.666666666664</v>
      </c>
      <c r="N34" s="273">
        <f>+('貸借対照表'!AB37+'貸借対照表'!AB45)/'貸借対照表'!AB60*100</f>
        <v>15.66745968895891</v>
      </c>
      <c r="O34" s="273">
        <f>+'貸借対照表'!AB9/('貸借対照表'!AB59+'貸借対照表'!AB25)*100</f>
        <v>92.2679920896014</v>
      </c>
      <c r="P34" s="273">
        <f>+'貸借対照表'!AB18/'貸借対照表'!AB31*100</f>
        <v>11690.654672663668</v>
      </c>
      <c r="Q34" s="273">
        <f>+('貸借対照表'!AB19+'貸借対照表'!AB20)/'貸借対照表'!AB31*100</f>
        <v>11075.462268865567</v>
      </c>
      <c r="R34" s="273">
        <f>+'費用構成表'!AB19/('貸借対照表'!AB10+'貸借対照表'!AB16-'貸借対照表'!AB11-'貸借対照表'!AB14+'費用構成表'!AB19)*100</f>
        <v>5.055877695508551</v>
      </c>
      <c r="S34" s="273">
        <f>+'損益計算書'!AD9/'損益計算書'!AD23*100</f>
        <v>66.16484957929126</v>
      </c>
      <c r="T34" s="273">
        <f>+('損益計算書'!AD10+'損益計算書'!AD16)/'費用構成表'!AB36*100</f>
        <v>66.16484957929126</v>
      </c>
      <c r="U34" s="275">
        <f>+'費用構成表'!AB15/('貸借対照表'!AB26+'貸借対照表'!A32+'貸借対照表'!AB28+'貸借対照表'!AB42)*100</f>
        <v>2.2763412487615255</v>
      </c>
      <c r="V34" s="403">
        <f>+'資本的収支'!AB24/'費用構成表'!AB19*100</f>
        <v>75.83994985374008</v>
      </c>
      <c r="W34" s="273">
        <f>+('損益計算書'!AD34+'資本的収支'!AB23)/'損益計算書'!AD11*100</f>
        <v>153.60640260645815</v>
      </c>
      <c r="X34" s="273">
        <f>+'貸借対照表'!AB58/('損益計算書'!AD10-'損益計算書'!AD12)*100</f>
        <v>302.0045390344894</v>
      </c>
      <c r="Y34" s="438" t="s">
        <v>389</v>
      </c>
      <c r="Z34" s="315">
        <v>2529322</v>
      </c>
      <c r="AA34" s="276">
        <f>+'費用構成表'!AB14/'概況'!P34</f>
        <v>17.022881981464774</v>
      </c>
      <c r="AB34" s="277">
        <f>+'費用構成表'!AB15/'概況'!P34</f>
        <v>47.22053637332896</v>
      </c>
      <c r="AC34" s="277">
        <f>+'費用構成表'!AB19/'概況'!P34</f>
        <v>117.75608955958337</v>
      </c>
      <c r="AD34" s="277">
        <f>+'費用構成表'!AB20/'概況'!P34</f>
        <v>12.945132453046831</v>
      </c>
      <c r="AE34" s="277">
        <f>+'費用構成表'!AB21/'概況'!P34</f>
        <v>0.16402854096612812</v>
      </c>
      <c r="AF34" s="277">
        <f>+'費用構成表'!AB22/'概況'!P34</f>
        <v>1.672270975149676</v>
      </c>
      <c r="AG34" s="277">
        <f>+'費用構成表'!AB23/'概況'!P34</f>
        <v>3.545476912982859</v>
      </c>
      <c r="AH34" s="277">
        <f>+'費用構成表'!AB24/'概況'!P34</f>
        <v>0.9505453948987124</v>
      </c>
      <c r="AI34" s="277">
        <f>+'費用構成表'!AB25/'概況'!P34</f>
        <v>0.8045599934388584</v>
      </c>
      <c r="AJ34" s="277">
        <f>+'費用構成表'!AB26/'概況'!P34</f>
        <v>0.5560567538751743</v>
      </c>
      <c r="AK34" s="277">
        <f>+'費用構成表'!AB27/'概況'!P34</f>
        <v>13.607807758549988</v>
      </c>
      <c r="AL34" s="277">
        <f>+'費用構成表'!AB28/'概況'!P34</f>
        <v>0</v>
      </c>
      <c r="AM34" s="277">
        <f>+'費用構成表'!AB29/'概況'!P34</f>
        <v>0</v>
      </c>
      <c r="AN34" s="277">
        <f>+'費用構成表'!AB30/'概況'!P34</f>
        <v>13.888296563602067</v>
      </c>
      <c r="AO34" s="280">
        <f>+'費用構成表'!AB31/'概況'!P34</f>
        <v>230.1336832608874</v>
      </c>
      <c r="AP34" s="273">
        <f>+('費用構成表'!AB19+'費用構成表'!AB15+'費用構成表'!AB29)/'概況'!P34</f>
        <v>164.97662593291233</v>
      </c>
      <c r="AQ34" s="290"/>
      <c r="BD34" s="91"/>
      <c r="BE34" s="91"/>
      <c r="BG34" s="91"/>
      <c r="BK34" s="91"/>
      <c r="BL34" s="91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ht="25.5" customHeight="1" thickBot="1">
      <c r="A35" s="536" t="s">
        <v>106</v>
      </c>
      <c r="B35" s="87">
        <f>+'概況'!E35/'概況'!C35*100</f>
        <v>92.25419664268586</v>
      </c>
      <c r="C35" s="88">
        <f>+'概況'!E35/'概況'!D35*100</f>
        <v>88.7086856264412</v>
      </c>
      <c r="D35" s="88">
        <f>+'概況'!P35/'概況'!O35*100</f>
        <v>70.9606080896291</v>
      </c>
      <c r="E35" s="89">
        <f>+(('概況'!O35*1000)/365)/'概況'!N35*100</f>
        <v>83.27714741783669</v>
      </c>
      <c r="F35" s="89">
        <f>+(('概況'!O35*1000)/365)/'概況'!M35*100</f>
        <v>76.9161580002974</v>
      </c>
      <c r="G35" s="88">
        <f>+'概況'!N35/'概況'!M35*100</f>
        <v>92.36166269526079</v>
      </c>
      <c r="H35" s="272">
        <f>+'概況'!O35/'貸借対照表'!AC10*1000</f>
        <v>0.7256421574162466</v>
      </c>
      <c r="I35" s="273">
        <f>'損益計算書'!AE11/'概況'!P35</f>
        <v>143.85702609493052</v>
      </c>
      <c r="J35" s="273">
        <f>'費用構成表'!AC31/'概況'!P35</f>
        <v>195.90069706091475</v>
      </c>
      <c r="K35" s="88">
        <f>+'概況'!E35/'概況'!V35</f>
        <v>1923.5</v>
      </c>
      <c r="L35" s="90">
        <f>+'概況'!P35/'概況'!V35*1000</f>
        <v>250815.00000000003</v>
      </c>
      <c r="M35" s="274">
        <f>'損益計算書'!AE10/'概況'!V35</f>
        <v>36101.666666666664</v>
      </c>
      <c r="N35" s="273">
        <f>+('貸借対照表'!AC37+'貸借対照表'!AC45)/'貸借対照表'!AC60*100</f>
        <v>30.429533796038882</v>
      </c>
      <c r="O35" s="273">
        <f>+'貸借対照表'!AC9/('貸借対照表'!AC59+'貸借対照表'!AC25)*100</f>
        <v>95.16945210518428</v>
      </c>
      <c r="P35" s="273">
        <f>+'貸借対照表'!AC18/'貸借対照表'!AC31*100</f>
        <v>2935.974100171396</v>
      </c>
      <c r="Q35" s="273">
        <f>+('貸借対照表'!AC19+'貸借対照表'!AC20)/'貸借対照表'!AC31*100</f>
        <v>2878.1755856027426</v>
      </c>
      <c r="R35" s="273">
        <f>+'費用構成表'!AC19/('貸借対照表'!AC10+'貸借対照表'!AC16-'貸借対照表'!AC11-'貸借対照表'!AC14+'費用構成表'!AC19)*100</f>
        <v>4.158107412262542</v>
      </c>
      <c r="S35" s="273">
        <f>+'損益計算書'!AE9/'損益計算書'!AE23*100</f>
        <v>83.93560146631341</v>
      </c>
      <c r="T35" s="273">
        <f>+('損益計算書'!AE10+'損益計算書'!AE16)/'費用構成表'!AC36*100</f>
        <v>84.03610473221646</v>
      </c>
      <c r="U35" s="275">
        <f>+'費用構成表'!AC15/('貸借対照表'!AC26+'貸借対照表'!AC32+'貸借対照表'!AC28+'貸借対照表'!AC42)*100</f>
        <v>1.9471959976352378</v>
      </c>
      <c r="V35" s="403">
        <f>+'資本的収支'!AC24/'費用構成表'!AC19*100</f>
        <v>83.8573023141353</v>
      </c>
      <c r="W35" s="273">
        <f>+('損益計算書'!AE34+'資本的収支'!AC23)/'損益計算書'!AE11*100</f>
        <v>63.348715177214544</v>
      </c>
      <c r="X35" s="273">
        <f>+'貸借対照表'!AC58/('損益計算書'!AE10-'損益計算書'!AE12)*100</f>
        <v>102.9426157610452</v>
      </c>
      <c r="Y35" s="438" t="s">
        <v>389</v>
      </c>
      <c r="Z35" s="315">
        <v>2143133</v>
      </c>
      <c r="AA35" s="276">
        <f>+'費用構成表'!AC14/'概況'!P35</f>
        <v>33.13265421392926</v>
      </c>
      <c r="AB35" s="277">
        <f>+'費用構成表'!AC15/'概況'!P35</f>
        <v>27.73026599950827</v>
      </c>
      <c r="AC35" s="277">
        <f>+'費用構成表'!AC19/'概況'!P35</f>
        <v>75.60619048568333</v>
      </c>
      <c r="AD35" s="277">
        <f>+'費用構成表'!AC20/'概況'!P35</f>
        <v>13.675418136873791</v>
      </c>
      <c r="AE35" s="277">
        <f>+'費用構成表'!AC21/'概況'!P35</f>
        <v>0.017277010279821117</v>
      </c>
      <c r="AF35" s="277">
        <f>+'費用構成表'!AC22/'概況'!P35</f>
        <v>1.0107051013695352</v>
      </c>
      <c r="AG35" s="277">
        <f>+'費用構成表'!AC23/'概況'!P35</f>
        <v>28.692462572015227</v>
      </c>
      <c r="AH35" s="277">
        <f>+'費用構成表'!AC24/'概況'!P35</f>
        <v>0.5880828499092956</v>
      </c>
      <c r="AI35" s="277">
        <f>+'費用構成表'!AC25/'概況'!P35</f>
        <v>1.2784987607067626</v>
      </c>
      <c r="AJ35" s="277">
        <f>+'費用構成表'!AC26/'概況'!P35</f>
        <v>0</v>
      </c>
      <c r="AK35" s="277">
        <f>+'費用構成表'!AC27/'概況'!P35</f>
        <v>9.930293908524876</v>
      </c>
      <c r="AL35" s="277">
        <f>+'費用構成表'!AC28/'概況'!P35</f>
        <v>0</v>
      </c>
      <c r="AM35" s="277">
        <f>+'費用構成表'!AC29/'概況'!P35</f>
        <v>0</v>
      </c>
      <c r="AN35" s="277">
        <f>+'費用構成表'!AC30/'概況'!P35</f>
        <v>4.238848022114573</v>
      </c>
      <c r="AO35" s="280">
        <f>+'費用構成表'!AC31/'概況'!P35</f>
        <v>195.90069706091475</v>
      </c>
      <c r="AP35" s="273">
        <f>+('費用構成表'!AC19+'費用構成表'!AC15+'費用構成表'!AC29)/'概況'!P35</f>
        <v>103.3364564851916</v>
      </c>
      <c r="AQ35" s="290"/>
      <c r="BD35" s="91"/>
      <c r="BE35" s="91"/>
      <c r="BG35" s="91"/>
      <c r="BK35" s="91"/>
      <c r="BL35" s="91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283" customFormat="1" ht="45.75" customHeight="1" thickBot="1">
      <c r="A36" s="538" t="s">
        <v>231</v>
      </c>
      <c r="B36" s="407">
        <f>+'概況'!E36/'概況'!C36*100</f>
        <v>96.90245308690636</v>
      </c>
      <c r="C36" s="408">
        <f>+'概況'!E36/'概況'!D36*100</f>
        <v>91.97121639339284</v>
      </c>
      <c r="D36" s="408">
        <f>+'概況'!P36/'概況'!O36*100</f>
        <v>87.03566132266732</v>
      </c>
      <c r="E36" s="409">
        <f>+(('概況'!O36*1000)/365)/'概況'!N36*100</f>
        <v>85.09282095439602</v>
      </c>
      <c r="F36" s="409">
        <f>+(('概況'!O36*1000)/365)/'概況'!M36*100</f>
        <v>59.58285576354013</v>
      </c>
      <c r="G36" s="408">
        <f>+'概況'!N36/'概況'!M36*100</f>
        <v>70.02101363577134</v>
      </c>
      <c r="H36" s="409">
        <f>+'概況'!O36/'貸借対照表'!AD10*1000</f>
        <v>0.8093221168156356</v>
      </c>
      <c r="I36" s="408">
        <f>'損益計算書'!AF11/'概況'!P36</f>
        <v>164.6865571391126</v>
      </c>
      <c r="J36" s="408">
        <f>'費用構成表'!AD31/'概況'!P36</f>
        <v>165.68612910466908</v>
      </c>
      <c r="K36" s="410">
        <f>+'概況'!E36/'概況'!V36</f>
        <v>3221.324468085106</v>
      </c>
      <c r="L36" s="411">
        <f>+'概況'!P36/'概況'!V36*1000</f>
        <v>406940.1418439716</v>
      </c>
      <c r="M36" s="411">
        <f>'損益計算書'!AF10/'概況'!V36</f>
        <v>70189.02127659574</v>
      </c>
      <c r="N36" s="412">
        <f>+('貸借対照表'!AD37+'貸借対照表'!AD45)/'貸借対照表'!AD60*100</f>
        <v>65.02928684294554</v>
      </c>
      <c r="O36" s="408">
        <f>+'貸借対照表'!AD9/('貸借対照表'!AD59+'貸借対照表'!AD25)*100</f>
        <v>90.70023772694572</v>
      </c>
      <c r="P36" s="410">
        <f>+'貸借対照表'!AD18/'貸借対照表'!AD31*100</f>
        <v>657.591326345214</v>
      </c>
      <c r="Q36" s="410">
        <f>+('貸借対照表'!AD19+'貸借対照表'!AD20)/'貸借対照表'!AD31*100</f>
        <v>622.1691816825677</v>
      </c>
      <c r="R36" s="408">
        <f>+'費用構成表'!AD19/('貸借対照表'!AD10+'貸借対照表'!AD16-'貸借対照表'!AD11-'貸借対照表'!AD14+'費用構成表'!AD19)*100</f>
        <v>3.3275417709004365</v>
      </c>
      <c r="S36" s="408">
        <f>+'損益計算書'!AF9/'損益計算書'!AF23*100</f>
        <v>106.10255949170573</v>
      </c>
      <c r="T36" s="408">
        <f>+('損益計算書'!AF10+'損益計算書'!AF16)/'費用構成表'!AD36*100</f>
        <v>105.96406927463913</v>
      </c>
      <c r="U36" s="413">
        <f>+'費用構成表'!AD15/('貸借対照表'!AD26+'貸借対照表'!AD32+'貸借対照表'!AD28+'貸借対照表'!AD42)*100</f>
        <v>3.2058665854236508</v>
      </c>
      <c r="V36" s="414">
        <f>+'資本的収支'!AD24/'費用構成表'!AD19*100</f>
        <v>95.14800184221515</v>
      </c>
      <c r="W36" s="408">
        <f>+('損益計算書'!AF34+'資本的収支'!AD23)/'損益計算書'!AF11*100</f>
        <v>52.05517712487278</v>
      </c>
      <c r="X36" s="408">
        <f>+'貸借対照表'!AD58/('損益計算書'!AF10-'損益計算書'!AF12)*100</f>
        <v>6.244337258648337</v>
      </c>
      <c r="Y36" s="413" t="s">
        <v>386</v>
      </c>
      <c r="Z36" s="415">
        <f>SUM(Z10:Z35)</f>
        <v>119286561</v>
      </c>
      <c r="AA36" s="416">
        <f>+'費用構成表'!AD14/'概況'!P36</f>
        <v>21.69225316912798</v>
      </c>
      <c r="AB36" s="417">
        <f>+'費用構成表'!AD$15/'概況'!P36</f>
        <v>16.662007551252593</v>
      </c>
      <c r="AC36" s="417">
        <f>+'費用構成表'!AD19/'概況'!P36</f>
        <v>46.630365941564236</v>
      </c>
      <c r="AD36" s="417">
        <f>+'費用構成表'!AD20/'概況'!P36</f>
        <v>6.7802503234657685</v>
      </c>
      <c r="AE36" s="417">
        <f>+'費用構成表'!AD21/'概況'!P36</f>
        <v>0.2752508951078591</v>
      </c>
      <c r="AF36" s="417">
        <f>+'費用構成表'!AD22/'概況'!P36</f>
        <v>0.7490515621165815</v>
      </c>
      <c r="AG36" s="417">
        <f>+'費用構成表'!AD23/'概況'!P36</f>
        <v>5.411498650366966</v>
      </c>
      <c r="AH36" s="417">
        <f>+'費用構成表'!AD24/'概況'!P36</f>
        <v>0.5447025857741986</v>
      </c>
      <c r="AI36" s="417">
        <f>+'費用構成表'!AD25/'概況'!P36</f>
        <v>0.5790533955540188</v>
      </c>
      <c r="AJ36" s="417">
        <f>+'費用構成表'!AD26/'概況'!P36</f>
        <v>0.3646440412586165</v>
      </c>
      <c r="AK36" s="417">
        <f>+'費用構成表'!AD27/'概況'!P36</f>
        <v>11.07181410617485</v>
      </c>
      <c r="AL36" s="417">
        <f>+'費用構成表'!AD28/'概況'!P36</f>
        <v>46.34301557933835</v>
      </c>
      <c r="AM36" s="417">
        <f>+'費用構成表'!AD29/'概況'!P36</f>
        <v>27.12331051877217</v>
      </c>
      <c r="AN36" s="417">
        <f>+'費用構成表'!AD30/'概況'!P36</f>
        <v>8.582221303567048</v>
      </c>
      <c r="AO36" s="418">
        <f>+'費用構成表'!AD31/'概況'!P36</f>
        <v>165.68612910466908</v>
      </c>
      <c r="AP36" s="419">
        <f>+('費用構成表'!$AD$19+'費用構成表'!$AD$15+'費用構成表'!$AD$29)/'概況'!P36</f>
        <v>90.41568401158901</v>
      </c>
      <c r="AQ36" s="295"/>
      <c r="BD36" s="278"/>
      <c r="BE36" s="278"/>
      <c r="BK36" s="278"/>
      <c r="BL36" s="278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79"/>
      <c r="CZ36" s="279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  <c r="DK36" s="279"/>
      <c r="DL36" s="279"/>
      <c r="DM36" s="279"/>
      <c r="DN36" s="279"/>
      <c r="DO36" s="279"/>
      <c r="DP36" s="279"/>
      <c r="DQ36" s="279"/>
      <c r="DR36" s="279"/>
      <c r="DS36" s="279"/>
      <c r="DT36" s="279"/>
      <c r="DU36" s="279"/>
      <c r="DV36" s="279"/>
      <c r="DW36" s="279"/>
      <c r="DX36" s="279"/>
      <c r="DY36" s="279"/>
      <c r="DZ36" s="279"/>
      <c r="EA36" s="279"/>
      <c r="EB36" s="279"/>
      <c r="EC36" s="279"/>
      <c r="ED36" s="279"/>
      <c r="EE36" s="279"/>
      <c r="EF36" s="279"/>
      <c r="EG36" s="279"/>
      <c r="EH36" s="279"/>
      <c r="EI36" s="279"/>
      <c r="EJ36" s="279"/>
      <c r="EK36" s="279"/>
      <c r="EL36" s="279"/>
      <c r="EM36" s="279"/>
      <c r="EN36" s="279"/>
      <c r="EO36" s="279"/>
      <c r="EP36" s="279"/>
      <c r="EQ36" s="279"/>
      <c r="ER36" s="279"/>
      <c r="ES36" s="279"/>
      <c r="ET36" s="279"/>
      <c r="EU36" s="279"/>
      <c r="EV36" s="279"/>
      <c r="EW36" s="279"/>
      <c r="EX36" s="279"/>
      <c r="EY36" s="279"/>
      <c r="EZ36" s="279"/>
      <c r="FA36" s="279"/>
      <c r="FB36" s="279"/>
      <c r="FC36" s="279"/>
      <c r="FD36" s="279"/>
      <c r="FE36" s="279"/>
      <c r="FF36" s="279"/>
      <c r="FG36" s="279"/>
      <c r="FH36" s="279"/>
      <c r="FI36" s="279"/>
      <c r="FJ36" s="279"/>
      <c r="FK36" s="279"/>
      <c r="FL36" s="279"/>
      <c r="FM36" s="279"/>
      <c r="FN36" s="279"/>
      <c r="FO36" s="279"/>
      <c r="FP36" s="279"/>
      <c r="FQ36" s="279"/>
      <c r="FR36" s="279"/>
      <c r="FS36" s="279"/>
      <c r="FT36" s="279"/>
      <c r="FU36" s="279"/>
      <c r="FV36" s="279"/>
      <c r="FW36" s="279"/>
      <c r="FX36" s="279"/>
      <c r="FY36" s="279"/>
      <c r="FZ36" s="279"/>
      <c r="GA36" s="279"/>
      <c r="GB36" s="279"/>
      <c r="GC36" s="279"/>
      <c r="GD36" s="279"/>
      <c r="GE36" s="279"/>
      <c r="GF36" s="279"/>
      <c r="GG36" s="279"/>
      <c r="GH36" s="279"/>
      <c r="GI36" s="279"/>
      <c r="GJ36" s="279"/>
      <c r="GK36" s="279"/>
      <c r="GL36" s="279"/>
      <c r="GM36" s="279"/>
      <c r="GN36" s="279"/>
      <c r="GO36" s="279"/>
      <c r="GP36" s="279"/>
      <c r="GQ36" s="279"/>
      <c r="GR36" s="279"/>
      <c r="GS36" s="279"/>
      <c r="GT36" s="279"/>
      <c r="GU36" s="279"/>
      <c r="GV36" s="279"/>
      <c r="GW36" s="279"/>
      <c r="GX36" s="279"/>
      <c r="GY36" s="279"/>
      <c r="GZ36" s="279"/>
      <c r="HA36" s="279"/>
      <c r="HB36" s="279"/>
      <c r="HC36" s="279"/>
      <c r="HD36" s="279"/>
      <c r="HE36" s="279"/>
      <c r="HF36" s="279"/>
      <c r="HG36" s="279"/>
      <c r="HH36" s="279"/>
      <c r="HI36" s="279"/>
      <c r="HJ36" s="279"/>
      <c r="HK36" s="279"/>
      <c r="HL36" s="279"/>
      <c r="HM36" s="279"/>
      <c r="HN36" s="279"/>
      <c r="HO36" s="279"/>
      <c r="HP36" s="279"/>
      <c r="HQ36" s="279"/>
      <c r="HR36" s="279"/>
      <c r="HS36" s="279"/>
      <c r="HT36" s="279"/>
      <c r="HU36" s="279"/>
      <c r="HV36" s="279"/>
      <c r="HW36" s="279"/>
      <c r="HX36" s="279"/>
      <c r="HY36" s="279"/>
      <c r="HZ36" s="279"/>
      <c r="IA36" s="279"/>
      <c r="IB36" s="279"/>
      <c r="IC36" s="279"/>
      <c r="ID36" s="279"/>
      <c r="IE36" s="279"/>
      <c r="IF36" s="279"/>
      <c r="IG36" s="279"/>
      <c r="IH36" s="279"/>
      <c r="II36" s="279"/>
      <c r="IJ36" s="279"/>
      <c r="IK36" s="279"/>
      <c r="IL36" s="279"/>
      <c r="IM36" s="279"/>
      <c r="IN36" s="279"/>
      <c r="IO36" s="279"/>
      <c r="IP36" s="279"/>
      <c r="IQ36" s="279"/>
      <c r="IR36" s="279"/>
      <c r="IS36" s="279"/>
      <c r="IT36" s="279"/>
    </row>
    <row r="37" ht="17.25">
      <c r="AH37" s="282" t="s">
        <v>230</v>
      </c>
    </row>
    <row r="38" spans="2:77" ht="17.25">
      <c r="B38" s="92"/>
      <c r="C38" s="92"/>
      <c r="D38" s="92"/>
      <c r="E38" s="316"/>
      <c r="F38" s="316"/>
      <c r="G38" s="92"/>
      <c r="H38" s="317"/>
      <c r="I38" s="279"/>
      <c r="J38" s="279"/>
      <c r="K38" s="92"/>
      <c r="L38" s="318"/>
      <c r="M38" s="319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19"/>
      <c r="Z38" s="318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279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</row>
    <row r="39" spans="42:77" ht="17.25">
      <c r="AP39" s="279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</row>
    <row r="40" spans="42:77" ht="17.25">
      <c r="AP40" s="279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</row>
    <row r="41" spans="42:77" ht="17.25">
      <c r="AP41" s="279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</row>
    <row r="42" spans="42:77" ht="17.25">
      <c r="AP42" s="279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</row>
    <row r="43" spans="42:77" ht="17.25">
      <c r="AP43" s="279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</row>
    <row r="44" spans="42:77" ht="17.25">
      <c r="AP44" s="279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</row>
    <row r="45" spans="42:77" ht="17.25">
      <c r="AP45" s="279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</row>
    <row r="46" spans="42:77" ht="17.25">
      <c r="AP46" s="279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</row>
    <row r="47" spans="42:77" ht="17.25">
      <c r="AP47" s="279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</row>
    <row r="48" spans="42:77" ht="17.25">
      <c r="AP48" s="279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</row>
    <row r="49" spans="42:77" ht="17.25">
      <c r="AP49" s="279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</row>
    <row r="50" spans="42:77" ht="17.25">
      <c r="AP50" s="279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</row>
    <row r="51" spans="42:77" ht="17.25">
      <c r="AP51" s="279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</row>
    <row r="52" spans="42:77" ht="17.25">
      <c r="AP52" s="279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</row>
  </sheetData>
  <sheetProtection/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50" r:id="rId1"/>
  <colBreaks count="1" manualBreakCount="1">
    <brk id="2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BC71"/>
  <sheetViews>
    <sheetView showGridLines="0" showZeros="0" zoomScale="75" zoomScaleNormal="75" workbookViewId="0" topLeftCell="A1">
      <pane xSplit="6" ySplit="8" topLeftCell="G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3" sqref="G3"/>
    </sheetView>
  </sheetViews>
  <sheetFormatPr defaultColWidth="12.66015625" defaultRowHeight="18"/>
  <cols>
    <col min="1" max="1" width="1.66015625" style="446" customWidth="1"/>
    <col min="2" max="4" width="2.66015625" style="446" customWidth="1"/>
    <col min="5" max="5" width="20.66015625" style="446" customWidth="1"/>
    <col min="6" max="6" width="10.66015625" style="446" customWidth="1"/>
    <col min="7" max="33" width="12.66015625" style="446" customWidth="1"/>
    <col min="34" max="34" width="1.66015625" style="446" customWidth="1"/>
    <col min="35" max="16384" width="12.66015625" style="446" customWidth="1"/>
  </cols>
  <sheetData>
    <row r="1" spans="2:5" ht="21">
      <c r="B1" s="576" t="s">
        <v>235</v>
      </c>
      <c r="C1" s="576"/>
      <c r="D1" s="576"/>
      <c r="E1" s="576"/>
    </row>
    <row r="3" spans="2:33" ht="18" thickBot="1">
      <c r="B3" s="447" t="s">
        <v>421</v>
      </c>
      <c r="C3" s="447"/>
      <c r="D3" s="447"/>
      <c r="E3" s="447"/>
      <c r="F3" s="447"/>
      <c r="G3" s="447"/>
      <c r="H3" s="447"/>
      <c r="I3" s="447"/>
      <c r="J3" s="447"/>
      <c r="K3" s="448"/>
      <c r="L3" s="447"/>
      <c r="M3" s="447"/>
      <c r="N3" s="447"/>
      <c r="O3" s="447"/>
      <c r="P3" s="447"/>
      <c r="Q3" s="447"/>
      <c r="R3" s="448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9" t="s">
        <v>47</v>
      </c>
    </row>
    <row r="4" spans="2:34" ht="17.25">
      <c r="B4" s="450"/>
      <c r="G4" s="451"/>
      <c r="H4" s="452"/>
      <c r="I4" s="452"/>
      <c r="J4" s="452"/>
      <c r="K4" s="452"/>
      <c r="L4" s="452"/>
      <c r="M4" s="453"/>
      <c r="N4" s="453"/>
      <c r="O4" s="453"/>
      <c r="P4" s="453"/>
      <c r="Q4" s="453"/>
      <c r="R4" s="452"/>
      <c r="S4" s="452"/>
      <c r="T4" s="452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2"/>
      <c r="AF4" s="454"/>
      <c r="AG4" s="450"/>
      <c r="AH4" s="450"/>
    </row>
    <row r="5" spans="2:34" ht="17.25">
      <c r="B5" s="450"/>
      <c r="E5" s="446" t="s">
        <v>422</v>
      </c>
      <c r="G5" s="455"/>
      <c r="H5" s="456"/>
      <c r="I5" s="456"/>
      <c r="J5" s="456"/>
      <c r="K5" s="456"/>
      <c r="L5" s="456"/>
      <c r="M5" s="453"/>
      <c r="N5" s="453"/>
      <c r="O5" s="453"/>
      <c r="P5" s="453"/>
      <c r="Q5" s="453"/>
      <c r="R5" s="456"/>
      <c r="S5" s="456"/>
      <c r="T5" s="456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6"/>
      <c r="AF5" s="457"/>
      <c r="AG5" s="450"/>
      <c r="AH5" s="450"/>
    </row>
    <row r="6" spans="2:34" ht="17.25">
      <c r="B6" s="450"/>
      <c r="G6" s="458" t="s">
        <v>391</v>
      </c>
      <c r="H6" s="459" t="s">
        <v>43</v>
      </c>
      <c r="I6" s="459" t="s">
        <v>392</v>
      </c>
      <c r="J6" s="459" t="s">
        <v>393</v>
      </c>
      <c r="K6" s="459" t="s">
        <v>394</v>
      </c>
      <c r="L6" s="459" t="s">
        <v>395</v>
      </c>
      <c r="M6" s="460" t="s">
        <v>396</v>
      </c>
      <c r="N6" s="460" t="s">
        <v>397</v>
      </c>
      <c r="O6" s="460" t="s">
        <v>398</v>
      </c>
      <c r="P6" s="460" t="s">
        <v>399</v>
      </c>
      <c r="Q6" s="460" t="s">
        <v>400</v>
      </c>
      <c r="R6" s="500" t="s">
        <v>401</v>
      </c>
      <c r="S6" s="500" t="s">
        <v>402</v>
      </c>
      <c r="T6" s="500" t="s">
        <v>403</v>
      </c>
      <c r="U6" s="501" t="s">
        <v>45</v>
      </c>
      <c r="V6" s="501" t="s">
        <v>404</v>
      </c>
      <c r="W6" s="501" t="s">
        <v>405</v>
      </c>
      <c r="X6" s="501" t="s">
        <v>406</v>
      </c>
      <c r="Y6" s="501" t="s">
        <v>407</v>
      </c>
      <c r="Z6" s="460" t="s">
        <v>408</v>
      </c>
      <c r="AA6" s="460" t="s">
        <v>409</v>
      </c>
      <c r="AB6" s="460" t="s">
        <v>410</v>
      </c>
      <c r="AC6" s="460" t="s">
        <v>411</v>
      </c>
      <c r="AD6" s="460" t="s">
        <v>412</v>
      </c>
      <c r="AE6" s="459" t="s">
        <v>413</v>
      </c>
      <c r="AF6" s="504" t="s">
        <v>106</v>
      </c>
      <c r="AG6" s="505" t="s">
        <v>436</v>
      </c>
      <c r="AH6" s="450"/>
    </row>
    <row r="7" spans="2:34" ht="17.25">
      <c r="B7" s="450"/>
      <c r="C7" s="446" t="s">
        <v>423</v>
      </c>
      <c r="G7" s="455"/>
      <c r="H7" s="456"/>
      <c r="I7" s="456"/>
      <c r="J7" s="456"/>
      <c r="K7" s="456"/>
      <c r="L7" s="456"/>
      <c r="M7" s="453"/>
      <c r="N7" s="453"/>
      <c r="O7" s="453"/>
      <c r="P7" s="453"/>
      <c r="Q7" s="453"/>
      <c r="R7" s="456"/>
      <c r="S7" s="456"/>
      <c r="T7" s="456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6"/>
      <c r="AF7" s="457"/>
      <c r="AG7" s="450"/>
      <c r="AH7" s="450"/>
    </row>
    <row r="8" spans="2:34" ht="18" thickBot="1">
      <c r="B8" s="461"/>
      <c r="C8" s="447"/>
      <c r="D8" s="447"/>
      <c r="E8" s="447"/>
      <c r="F8" s="447"/>
      <c r="G8" s="462"/>
      <c r="H8" s="463"/>
      <c r="I8" s="463"/>
      <c r="J8" s="463"/>
      <c r="K8" s="463"/>
      <c r="L8" s="498">
        <v>242012</v>
      </c>
      <c r="M8" s="464">
        <v>242055</v>
      </c>
      <c r="N8" s="464">
        <v>242071</v>
      </c>
      <c r="O8" s="464"/>
      <c r="P8" s="464">
        <v>242098</v>
      </c>
      <c r="Q8" s="464">
        <v>242101</v>
      </c>
      <c r="R8" s="498"/>
      <c r="S8" s="498">
        <v>242063</v>
      </c>
      <c r="T8" s="498"/>
      <c r="U8" s="464"/>
      <c r="V8" s="464"/>
      <c r="W8" s="464"/>
      <c r="X8" s="464"/>
      <c r="Y8" s="464"/>
      <c r="Z8" s="464">
        <v>243035</v>
      </c>
      <c r="AA8" s="464">
        <v>243248</v>
      </c>
      <c r="AB8" s="464">
        <v>243418</v>
      </c>
      <c r="AC8" s="464">
        <v>243434</v>
      </c>
      <c r="AD8" s="464">
        <v>243442</v>
      </c>
      <c r="AE8" s="498">
        <v>244074</v>
      </c>
      <c r="AF8" s="465"/>
      <c r="AG8" s="461"/>
      <c r="AH8" s="450"/>
    </row>
    <row r="9" spans="2:34" ht="17.25">
      <c r="B9" s="506" t="s">
        <v>471</v>
      </c>
      <c r="G9" s="455"/>
      <c r="H9" s="456"/>
      <c r="I9" s="456"/>
      <c r="J9" s="492"/>
      <c r="K9" s="456"/>
      <c r="L9" s="456"/>
      <c r="M9" s="453"/>
      <c r="N9" s="453"/>
      <c r="O9" s="453"/>
      <c r="P9" s="453"/>
      <c r="Q9" s="453"/>
      <c r="R9" s="456"/>
      <c r="S9" s="456"/>
      <c r="T9" s="456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6"/>
      <c r="AF9" s="457"/>
      <c r="AG9" s="450"/>
      <c r="AH9" s="450"/>
    </row>
    <row r="10" spans="2:34" ht="17.25">
      <c r="B10" s="450"/>
      <c r="C10" s="446" t="s">
        <v>424</v>
      </c>
      <c r="G10" s="455"/>
      <c r="H10" s="456"/>
      <c r="I10" s="456"/>
      <c r="J10" s="492"/>
      <c r="K10" s="456"/>
      <c r="L10" s="456"/>
      <c r="M10" s="453"/>
      <c r="N10" s="453"/>
      <c r="O10" s="453"/>
      <c r="P10" s="453"/>
      <c r="Q10" s="453"/>
      <c r="R10" s="456"/>
      <c r="S10" s="456"/>
      <c r="T10" s="456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6"/>
      <c r="AF10" s="457"/>
      <c r="AG10" s="450"/>
      <c r="AH10" s="450"/>
    </row>
    <row r="11" spans="2:35" ht="17.25">
      <c r="B11" s="450"/>
      <c r="D11" s="480" t="s">
        <v>437</v>
      </c>
      <c r="F11" s="467" t="s">
        <v>425</v>
      </c>
      <c r="G11" s="468">
        <v>1853</v>
      </c>
      <c r="H11" s="469">
        <v>4607</v>
      </c>
      <c r="I11" s="469">
        <v>14919</v>
      </c>
      <c r="J11" s="469">
        <v>0</v>
      </c>
      <c r="K11" s="495">
        <v>5888</v>
      </c>
      <c r="L11" s="469">
        <v>5512</v>
      </c>
      <c r="M11" s="470">
        <v>6734</v>
      </c>
      <c r="N11" s="470">
        <v>1327</v>
      </c>
      <c r="O11" s="470">
        <v>1512</v>
      </c>
      <c r="P11" s="470">
        <v>399</v>
      </c>
      <c r="Q11" s="470">
        <v>0</v>
      </c>
      <c r="R11" s="469">
        <v>2000</v>
      </c>
      <c r="S11" s="469">
        <v>1000</v>
      </c>
      <c r="T11" s="469">
        <v>5500</v>
      </c>
      <c r="U11" s="470">
        <v>0</v>
      </c>
      <c r="V11" s="470">
        <v>700</v>
      </c>
      <c r="W11" s="470">
        <v>1785</v>
      </c>
      <c r="X11" s="470">
        <v>0</v>
      </c>
      <c r="Y11" s="470">
        <v>0</v>
      </c>
      <c r="Z11" s="470">
        <v>2638</v>
      </c>
      <c r="AA11" s="470">
        <v>0</v>
      </c>
      <c r="AB11" s="470">
        <v>500</v>
      </c>
      <c r="AC11" s="470">
        <v>1378</v>
      </c>
      <c r="AD11" s="470">
        <v>0</v>
      </c>
      <c r="AE11" s="469">
        <v>1333</v>
      </c>
      <c r="AF11" s="472">
        <v>0</v>
      </c>
      <c r="AG11" s="471">
        <f>SUM(G11:AF11)</f>
        <v>59585</v>
      </c>
      <c r="AH11" s="450"/>
      <c r="AI11" s="518"/>
    </row>
    <row r="12" spans="2:35" ht="17.25">
      <c r="B12" s="450"/>
      <c r="C12" s="502"/>
      <c r="D12" s="502"/>
      <c r="E12" s="473"/>
      <c r="F12" s="474" t="s">
        <v>426</v>
      </c>
      <c r="G12" s="475">
        <v>1853</v>
      </c>
      <c r="H12" s="476">
        <v>4607</v>
      </c>
      <c r="I12" s="476">
        <v>43443</v>
      </c>
      <c r="J12" s="476">
        <v>0</v>
      </c>
      <c r="K12" s="490">
        <v>5888</v>
      </c>
      <c r="L12" s="476">
        <v>5512</v>
      </c>
      <c r="M12" s="477">
        <v>6734</v>
      </c>
      <c r="N12" s="477">
        <v>1327</v>
      </c>
      <c r="O12" s="477">
        <v>1512</v>
      </c>
      <c r="P12" s="477">
        <v>399</v>
      </c>
      <c r="Q12" s="477">
        <v>0</v>
      </c>
      <c r="R12" s="476">
        <v>34443</v>
      </c>
      <c r="S12" s="476">
        <v>1315</v>
      </c>
      <c r="T12" s="476">
        <v>5500</v>
      </c>
      <c r="U12" s="477">
        <v>0</v>
      </c>
      <c r="V12" s="477">
        <v>700</v>
      </c>
      <c r="W12" s="477">
        <v>1785</v>
      </c>
      <c r="X12" s="477">
        <v>0</v>
      </c>
      <c r="Y12" s="477">
        <v>0</v>
      </c>
      <c r="Z12" s="477">
        <v>2638</v>
      </c>
      <c r="AA12" s="477">
        <v>0</v>
      </c>
      <c r="AB12" s="477">
        <v>500</v>
      </c>
      <c r="AC12" s="477">
        <v>1378</v>
      </c>
      <c r="AD12" s="477">
        <v>0</v>
      </c>
      <c r="AE12" s="476">
        <v>3509</v>
      </c>
      <c r="AF12" s="479">
        <v>0</v>
      </c>
      <c r="AG12" s="478">
        <f aca="true" t="shared" si="0" ref="AG12:AG17">SUM(G12:AF12)</f>
        <v>123043</v>
      </c>
      <c r="AH12" s="450"/>
      <c r="AI12" s="518"/>
    </row>
    <row r="13" spans="2:35" ht="17.25">
      <c r="B13" s="450"/>
      <c r="C13" s="502"/>
      <c r="D13" s="502"/>
      <c r="E13" s="507" t="s">
        <v>438</v>
      </c>
      <c r="F13" s="467" t="s">
        <v>425</v>
      </c>
      <c r="G13" s="468">
        <v>1386</v>
      </c>
      <c r="H13" s="469">
        <v>4607</v>
      </c>
      <c r="I13" s="469">
        <v>14919</v>
      </c>
      <c r="J13" s="469">
        <v>0</v>
      </c>
      <c r="K13" s="495">
        <v>5888</v>
      </c>
      <c r="L13" s="469">
        <v>5512</v>
      </c>
      <c r="M13" s="470">
        <v>6734</v>
      </c>
      <c r="N13" s="470">
        <v>0</v>
      </c>
      <c r="O13" s="470">
        <v>1512</v>
      </c>
      <c r="P13" s="470">
        <v>399</v>
      </c>
      <c r="Q13" s="470">
        <v>0</v>
      </c>
      <c r="R13" s="469">
        <v>2000</v>
      </c>
      <c r="S13" s="469">
        <v>1000</v>
      </c>
      <c r="T13" s="469">
        <v>5500</v>
      </c>
      <c r="U13" s="470">
        <v>0</v>
      </c>
      <c r="V13" s="470">
        <v>700</v>
      </c>
      <c r="W13" s="470">
        <v>1785</v>
      </c>
      <c r="X13" s="470">
        <v>0</v>
      </c>
      <c r="Y13" s="470">
        <v>0</v>
      </c>
      <c r="Z13" s="470">
        <v>2638</v>
      </c>
      <c r="AA13" s="470">
        <v>0</v>
      </c>
      <c r="AB13" s="470">
        <v>500</v>
      </c>
      <c r="AC13" s="470">
        <v>1378</v>
      </c>
      <c r="AD13" s="470">
        <v>0</v>
      </c>
      <c r="AE13" s="469">
        <v>1333</v>
      </c>
      <c r="AF13" s="472">
        <v>0</v>
      </c>
      <c r="AG13" s="471">
        <f t="shared" si="0"/>
        <v>57791</v>
      </c>
      <c r="AH13" s="450"/>
      <c r="AI13" s="518"/>
    </row>
    <row r="14" spans="2:35" ht="17.25">
      <c r="B14" s="450"/>
      <c r="C14" s="502"/>
      <c r="D14" s="502"/>
      <c r="E14" s="473"/>
      <c r="F14" s="474" t="s">
        <v>426</v>
      </c>
      <c r="G14" s="475">
        <v>1386</v>
      </c>
      <c r="H14" s="476">
        <v>4607</v>
      </c>
      <c r="I14" s="476">
        <v>14919</v>
      </c>
      <c r="J14" s="476">
        <v>0</v>
      </c>
      <c r="K14" s="490">
        <v>5888</v>
      </c>
      <c r="L14" s="476">
        <v>5512</v>
      </c>
      <c r="M14" s="477">
        <v>6734</v>
      </c>
      <c r="N14" s="477">
        <v>0</v>
      </c>
      <c r="O14" s="477">
        <v>1512</v>
      </c>
      <c r="P14" s="477">
        <v>399</v>
      </c>
      <c r="Q14" s="477">
        <v>0</v>
      </c>
      <c r="R14" s="476">
        <v>2000</v>
      </c>
      <c r="S14" s="476">
        <v>1000</v>
      </c>
      <c r="T14" s="476">
        <v>5500</v>
      </c>
      <c r="U14" s="477">
        <v>0</v>
      </c>
      <c r="V14" s="477">
        <v>700</v>
      </c>
      <c r="W14" s="477">
        <v>1785</v>
      </c>
      <c r="X14" s="477">
        <v>0</v>
      </c>
      <c r="Y14" s="477">
        <v>0</v>
      </c>
      <c r="Z14" s="477">
        <v>2638</v>
      </c>
      <c r="AA14" s="477">
        <v>0</v>
      </c>
      <c r="AB14" s="477">
        <v>500</v>
      </c>
      <c r="AC14" s="477">
        <v>1378</v>
      </c>
      <c r="AD14" s="477">
        <v>0</v>
      </c>
      <c r="AE14" s="476">
        <v>1333</v>
      </c>
      <c r="AF14" s="479">
        <v>0</v>
      </c>
      <c r="AG14" s="478">
        <f t="shared" si="0"/>
        <v>57791</v>
      </c>
      <c r="AH14" s="450"/>
      <c r="AI14" s="518"/>
    </row>
    <row r="15" spans="2:35" ht="17.25">
      <c r="B15" s="450"/>
      <c r="C15" s="502"/>
      <c r="D15" s="502"/>
      <c r="E15" s="507" t="s">
        <v>517</v>
      </c>
      <c r="F15" s="467" t="s">
        <v>425</v>
      </c>
      <c r="G15" s="468">
        <v>467</v>
      </c>
      <c r="H15" s="469">
        <v>0</v>
      </c>
      <c r="I15" s="469">
        <v>0</v>
      </c>
      <c r="J15" s="469">
        <v>0</v>
      </c>
      <c r="K15" s="495">
        <v>0</v>
      </c>
      <c r="L15" s="469">
        <v>0</v>
      </c>
      <c r="M15" s="470">
        <v>0</v>
      </c>
      <c r="N15" s="470">
        <v>1327</v>
      </c>
      <c r="O15" s="470">
        <v>0</v>
      </c>
      <c r="P15" s="470">
        <v>0</v>
      </c>
      <c r="Q15" s="470">
        <v>0</v>
      </c>
      <c r="R15" s="469">
        <v>0</v>
      </c>
      <c r="S15" s="469">
        <v>0</v>
      </c>
      <c r="T15" s="469">
        <v>0</v>
      </c>
      <c r="U15" s="470">
        <v>0</v>
      </c>
      <c r="V15" s="470">
        <v>0</v>
      </c>
      <c r="W15" s="470">
        <v>0</v>
      </c>
      <c r="X15" s="470">
        <v>0</v>
      </c>
      <c r="Y15" s="470">
        <v>0</v>
      </c>
      <c r="Z15" s="470">
        <v>0</v>
      </c>
      <c r="AA15" s="470">
        <v>0</v>
      </c>
      <c r="AB15" s="470">
        <v>0</v>
      </c>
      <c r="AC15" s="470">
        <v>0</v>
      </c>
      <c r="AD15" s="470">
        <v>0</v>
      </c>
      <c r="AE15" s="469">
        <v>0</v>
      </c>
      <c r="AF15" s="472">
        <v>0</v>
      </c>
      <c r="AG15" s="471">
        <f t="shared" si="0"/>
        <v>1794</v>
      </c>
      <c r="AH15" s="450"/>
      <c r="AI15" s="518"/>
    </row>
    <row r="16" spans="2:35" ht="17.25">
      <c r="B16" s="450"/>
      <c r="C16" s="502"/>
      <c r="D16" s="502"/>
      <c r="E16" s="482" t="s">
        <v>518</v>
      </c>
      <c r="F16" s="474" t="s">
        <v>426</v>
      </c>
      <c r="G16" s="475">
        <v>467</v>
      </c>
      <c r="H16" s="476">
        <v>0</v>
      </c>
      <c r="I16" s="476">
        <v>0</v>
      </c>
      <c r="J16" s="476">
        <v>0</v>
      </c>
      <c r="K16" s="490">
        <v>0</v>
      </c>
      <c r="L16" s="476">
        <v>0</v>
      </c>
      <c r="M16" s="477">
        <v>0</v>
      </c>
      <c r="N16" s="477">
        <v>1327</v>
      </c>
      <c r="O16" s="477">
        <v>0</v>
      </c>
      <c r="P16" s="477">
        <v>0</v>
      </c>
      <c r="Q16" s="477">
        <v>0</v>
      </c>
      <c r="R16" s="476">
        <v>0</v>
      </c>
      <c r="S16" s="476">
        <v>0</v>
      </c>
      <c r="T16" s="476">
        <v>0</v>
      </c>
      <c r="U16" s="477">
        <v>0</v>
      </c>
      <c r="V16" s="477">
        <v>0</v>
      </c>
      <c r="W16" s="477">
        <v>0</v>
      </c>
      <c r="X16" s="477">
        <v>0</v>
      </c>
      <c r="Y16" s="477">
        <v>0</v>
      </c>
      <c r="Z16" s="477">
        <v>0</v>
      </c>
      <c r="AA16" s="477">
        <v>0</v>
      </c>
      <c r="AB16" s="477">
        <v>0</v>
      </c>
      <c r="AC16" s="477">
        <v>0</v>
      </c>
      <c r="AD16" s="477">
        <v>0</v>
      </c>
      <c r="AE16" s="476">
        <v>0</v>
      </c>
      <c r="AF16" s="479">
        <v>0</v>
      </c>
      <c r="AG16" s="478">
        <f t="shared" si="0"/>
        <v>1794</v>
      </c>
      <c r="AH16" s="450"/>
      <c r="AI16" s="518"/>
    </row>
    <row r="17" spans="2:35" ht="17.25">
      <c r="B17" s="450"/>
      <c r="C17" s="473"/>
      <c r="D17" s="473"/>
      <c r="E17" s="511" t="s">
        <v>439</v>
      </c>
      <c r="F17" s="474" t="s">
        <v>426</v>
      </c>
      <c r="G17" s="475">
        <v>0</v>
      </c>
      <c r="H17" s="476">
        <v>0</v>
      </c>
      <c r="I17" s="476">
        <v>28524</v>
      </c>
      <c r="J17" s="476">
        <v>0</v>
      </c>
      <c r="K17" s="490">
        <v>0</v>
      </c>
      <c r="L17" s="476">
        <v>0</v>
      </c>
      <c r="M17" s="477">
        <v>0</v>
      </c>
      <c r="N17" s="477">
        <v>0</v>
      </c>
      <c r="O17" s="477">
        <v>0</v>
      </c>
      <c r="P17" s="477">
        <v>0</v>
      </c>
      <c r="Q17" s="477">
        <v>0</v>
      </c>
      <c r="R17" s="476">
        <v>32443</v>
      </c>
      <c r="S17" s="476">
        <v>315</v>
      </c>
      <c r="T17" s="476">
        <v>0</v>
      </c>
      <c r="U17" s="477">
        <v>0</v>
      </c>
      <c r="V17" s="477">
        <v>0</v>
      </c>
      <c r="W17" s="477">
        <v>0</v>
      </c>
      <c r="X17" s="477">
        <v>0</v>
      </c>
      <c r="Y17" s="477">
        <v>0</v>
      </c>
      <c r="Z17" s="477">
        <v>0</v>
      </c>
      <c r="AA17" s="477">
        <v>0</v>
      </c>
      <c r="AB17" s="477">
        <v>0</v>
      </c>
      <c r="AC17" s="477">
        <v>0</v>
      </c>
      <c r="AD17" s="477">
        <v>0</v>
      </c>
      <c r="AE17" s="476">
        <v>2176</v>
      </c>
      <c r="AF17" s="479">
        <v>0</v>
      </c>
      <c r="AG17" s="478">
        <f t="shared" si="0"/>
        <v>63458</v>
      </c>
      <c r="AH17" s="450"/>
      <c r="AI17" s="518"/>
    </row>
    <row r="18" spans="2:35" ht="17.25">
      <c r="B18" s="450"/>
      <c r="C18" s="446" t="s">
        <v>427</v>
      </c>
      <c r="G18" s="455"/>
      <c r="H18" s="456"/>
      <c r="I18" s="456"/>
      <c r="J18" s="492"/>
      <c r="K18" s="456"/>
      <c r="L18" s="456"/>
      <c r="M18" s="453"/>
      <c r="N18" s="453"/>
      <c r="O18" s="453"/>
      <c r="P18" s="453"/>
      <c r="Q18" s="453"/>
      <c r="R18" s="456"/>
      <c r="S18" s="456"/>
      <c r="T18" s="456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6"/>
      <c r="AF18" s="457"/>
      <c r="AG18" s="450"/>
      <c r="AH18" s="450"/>
      <c r="AI18" s="518"/>
    </row>
    <row r="19" spans="2:35" ht="17.25">
      <c r="B19" s="450"/>
      <c r="D19" s="480" t="s">
        <v>435</v>
      </c>
      <c r="F19" s="467" t="s">
        <v>425</v>
      </c>
      <c r="G19" s="468">
        <v>41691</v>
      </c>
      <c r="H19" s="469">
        <v>0</v>
      </c>
      <c r="I19" s="469">
        <v>0</v>
      </c>
      <c r="J19" s="469">
        <v>28108</v>
      </c>
      <c r="K19" s="495">
        <v>1046</v>
      </c>
      <c r="L19" s="469">
        <v>11909</v>
      </c>
      <c r="M19" s="470">
        <v>3247</v>
      </c>
      <c r="N19" s="470">
        <v>6174</v>
      </c>
      <c r="O19" s="470">
        <v>0</v>
      </c>
      <c r="P19" s="470">
        <v>42325</v>
      </c>
      <c r="Q19" s="470">
        <v>7088</v>
      </c>
      <c r="R19" s="469">
        <v>63092</v>
      </c>
      <c r="S19" s="469">
        <v>2390</v>
      </c>
      <c r="T19" s="469">
        <v>129433</v>
      </c>
      <c r="U19" s="470">
        <v>0</v>
      </c>
      <c r="V19" s="470">
        <v>0</v>
      </c>
      <c r="W19" s="470">
        <v>6923</v>
      </c>
      <c r="X19" s="470">
        <v>0</v>
      </c>
      <c r="Y19" s="470">
        <v>0</v>
      </c>
      <c r="Z19" s="470">
        <v>5597</v>
      </c>
      <c r="AA19" s="470">
        <v>33149</v>
      </c>
      <c r="AB19" s="470">
        <v>0</v>
      </c>
      <c r="AC19" s="470">
        <v>0</v>
      </c>
      <c r="AD19" s="470">
        <v>16405</v>
      </c>
      <c r="AE19" s="469">
        <v>16002</v>
      </c>
      <c r="AF19" s="472">
        <v>0</v>
      </c>
      <c r="AG19" s="471">
        <f aca="true" t="shared" si="1" ref="AG19:AG57">SUM(G19:AF19)</f>
        <v>414579</v>
      </c>
      <c r="AH19" s="450"/>
      <c r="AI19" s="518"/>
    </row>
    <row r="20" spans="2:35" ht="17.25">
      <c r="B20" s="450"/>
      <c r="D20" s="481"/>
      <c r="E20" s="473"/>
      <c r="F20" s="474" t="s">
        <v>426</v>
      </c>
      <c r="G20" s="475">
        <v>265832</v>
      </c>
      <c r="H20" s="476">
        <v>0</v>
      </c>
      <c r="I20" s="476">
        <v>7895</v>
      </c>
      <c r="J20" s="476">
        <v>43274</v>
      </c>
      <c r="K20" s="490">
        <v>1046</v>
      </c>
      <c r="L20" s="476">
        <v>6135</v>
      </c>
      <c r="M20" s="477">
        <v>11295</v>
      </c>
      <c r="N20" s="477">
        <v>6174</v>
      </c>
      <c r="O20" s="477">
        <v>0</v>
      </c>
      <c r="P20" s="477">
        <v>42325</v>
      </c>
      <c r="Q20" s="477">
        <v>16714</v>
      </c>
      <c r="R20" s="476">
        <v>225556</v>
      </c>
      <c r="S20" s="476">
        <v>0</v>
      </c>
      <c r="T20" s="476">
        <v>129433</v>
      </c>
      <c r="U20" s="477">
        <v>0</v>
      </c>
      <c r="V20" s="477">
        <v>0</v>
      </c>
      <c r="W20" s="477">
        <v>51923</v>
      </c>
      <c r="X20" s="477">
        <v>1000</v>
      </c>
      <c r="Y20" s="477">
        <v>67500</v>
      </c>
      <c r="Z20" s="477">
        <v>7757</v>
      </c>
      <c r="AA20" s="477">
        <v>25089</v>
      </c>
      <c r="AB20" s="477">
        <v>0</v>
      </c>
      <c r="AC20" s="477">
        <v>0</v>
      </c>
      <c r="AD20" s="477">
        <v>16802</v>
      </c>
      <c r="AE20" s="476">
        <v>16002</v>
      </c>
      <c r="AF20" s="479">
        <v>30000</v>
      </c>
      <c r="AG20" s="478">
        <f t="shared" si="1"/>
        <v>971752</v>
      </c>
      <c r="AH20" s="450"/>
      <c r="AI20" s="518"/>
    </row>
    <row r="21" spans="2:35" ht="17.25">
      <c r="B21" s="450"/>
      <c r="E21" s="480" t="s">
        <v>440</v>
      </c>
      <c r="F21" s="467" t="s">
        <v>425</v>
      </c>
      <c r="G21" s="468">
        <v>0</v>
      </c>
      <c r="H21" s="469">
        <v>0</v>
      </c>
      <c r="I21" s="469">
        <v>0</v>
      </c>
      <c r="J21" s="469">
        <v>0</v>
      </c>
      <c r="K21" s="495">
        <v>0</v>
      </c>
      <c r="L21" s="469">
        <v>0</v>
      </c>
      <c r="M21" s="470">
        <v>0</v>
      </c>
      <c r="N21" s="470">
        <v>0</v>
      </c>
      <c r="O21" s="470">
        <v>0</v>
      </c>
      <c r="P21" s="470">
        <v>0</v>
      </c>
      <c r="Q21" s="470">
        <v>0</v>
      </c>
      <c r="R21" s="469">
        <v>0</v>
      </c>
      <c r="S21" s="469">
        <v>0</v>
      </c>
      <c r="T21" s="469">
        <v>0</v>
      </c>
      <c r="U21" s="470">
        <v>0</v>
      </c>
      <c r="V21" s="470">
        <v>0</v>
      </c>
      <c r="W21" s="470">
        <v>0</v>
      </c>
      <c r="X21" s="470">
        <v>0</v>
      </c>
      <c r="Y21" s="470">
        <v>0</v>
      </c>
      <c r="Z21" s="470">
        <v>0</v>
      </c>
      <c r="AA21" s="470">
        <v>0</v>
      </c>
      <c r="AB21" s="470">
        <v>0</v>
      </c>
      <c r="AC21" s="470">
        <v>0</v>
      </c>
      <c r="AD21" s="470">
        <v>0</v>
      </c>
      <c r="AE21" s="469">
        <v>0</v>
      </c>
      <c r="AF21" s="472">
        <v>0</v>
      </c>
      <c r="AG21" s="471">
        <f t="shared" si="1"/>
        <v>0</v>
      </c>
      <c r="AH21" s="450"/>
      <c r="AI21" s="518"/>
    </row>
    <row r="22" spans="2:35" ht="17.25">
      <c r="B22" s="450"/>
      <c r="E22" s="508" t="s">
        <v>441</v>
      </c>
      <c r="F22" s="474" t="s">
        <v>426</v>
      </c>
      <c r="G22" s="475">
        <v>0</v>
      </c>
      <c r="H22" s="476">
        <v>0</v>
      </c>
      <c r="I22" s="476">
        <v>0</v>
      </c>
      <c r="J22" s="476">
        <v>0</v>
      </c>
      <c r="K22" s="490">
        <v>0</v>
      </c>
      <c r="L22" s="476">
        <v>0</v>
      </c>
      <c r="M22" s="477">
        <v>0</v>
      </c>
      <c r="N22" s="477">
        <v>0</v>
      </c>
      <c r="O22" s="477">
        <v>0</v>
      </c>
      <c r="P22" s="477">
        <v>0</v>
      </c>
      <c r="Q22" s="477">
        <v>0</v>
      </c>
      <c r="R22" s="476">
        <v>0</v>
      </c>
      <c r="S22" s="476">
        <v>0</v>
      </c>
      <c r="T22" s="476">
        <v>0</v>
      </c>
      <c r="U22" s="477">
        <v>0</v>
      </c>
      <c r="V22" s="477">
        <v>0</v>
      </c>
      <c r="W22" s="477">
        <v>0</v>
      </c>
      <c r="X22" s="477">
        <v>0</v>
      </c>
      <c r="Y22" s="477">
        <v>0</v>
      </c>
      <c r="Z22" s="477">
        <v>0</v>
      </c>
      <c r="AA22" s="477">
        <v>0</v>
      </c>
      <c r="AB22" s="477">
        <v>0</v>
      </c>
      <c r="AC22" s="477">
        <v>0</v>
      </c>
      <c r="AD22" s="477">
        <v>0</v>
      </c>
      <c r="AE22" s="476">
        <v>0</v>
      </c>
      <c r="AF22" s="479">
        <v>0</v>
      </c>
      <c r="AG22" s="478">
        <f t="shared" si="1"/>
        <v>0</v>
      </c>
      <c r="AH22" s="450"/>
      <c r="AI22" s="518"/>
    </row>
    <row r="23" spans="2:35" ht="17.25">
      <c r="B23" s="450"/>
      <c r="E23" s="480" t="s">
        <v>442</v>
      </c>
      <c r="F23" s="467" t="s">
        <v>425</v>
      </c>
      <c r="G23" s="468">
        <v>0</v>
      </c>
      <c r="H23" s="469">
        <v>0</v>
      </c>
      <c r="I23" s="469">
        <v>0</v>
      </c>
      <c r="J23" s="469">
        <v>0</v>
      </c>
      <c r="K23" s="495">
        <v>0</v>
      </c>
      <c r="L23" s="469">
        <v>0</v>
      </c>
      <c r="M23" s="470">
        <v>0</v>
      </c>
      <c r="N23" s="470">
        <v>0</v>
      </c>
      <c r="O23" s="470">
        <v>0</v>
      </c>
      <c r="P23" s="470">
        <v>0</v>
      </c>
      <c r="Q23" s="470">
        <v>0</v>
      </c>
      <c r="R23" s="469">
        <v>0</v>
      </c>
      <c r="S23" s="469">
        <v>0</v>
      </c>
      <c r="T23" s="469">
        <v>0</v>
      </c>
      <c r="U23" s="470">
        <v>0</v>
      </c>
      <c r="V23" s="470">
        <v>0</v>
      </c>
      <c r="W23" s="470">
        <v>6923</v>
      </c>
      <c r="X23" s="470">
        <v>0</v>
      </c>
      <c r="Y23" s="470">
        <v>0</v>
      </c>
      <c r="Z23" s="470">
        <v>0</v>
      </c>
      <c r="AA23" s="470">
        <v>0</v>
      </c>
      <c r="AB23" s="470">
        <v>0</v>
      </c>
      <c r="AC23" s="470">
        <v>0</v>
      </c>
      <c r="AD23" s="470">
        <v>0</v>
      </c>
      <c r="AE23" s="469">
        <v>0</v>
      </c>
      <c r="AF23" s="472">
        <v>0</v>
      </c>
      <c r="AG23" s="471">
        <f t="shared" si="1"/>
        <v>6923</v>
      </c>
      <c r="AH23" s="450"/>
      <c r="AI23" s="518"/>
    </row>
    <row r="24" spans="2:35" ht="17.25">
      <c r="B24" s="450"/>
      <c r="E24" s="508" t="s">
        <v>441</v>
      </c>
      <c r="F24" s="474" t="s">
        <v>426</v>
      </c>
      <c r="G24" s="475">
        <v>0</v>
      </c>
      <c r="H24" s="476">
        <v>0</v>
      </c>
      <c r="I24" s="476">
        <v>0</v>
      </c>
      <c r="J24" s="476">
        <v>0</v>
      </c>
      <c r="K24" s="490">
        <v>0</v>
      </c>
      <c r="L24" s="476">
        <v>0</v>
      </c>
      <c r="M24" s="477">
        <v>0</v>
      </c>
      <c r="N24" s="477">
        <v>0</v>
      </c>
      <c r="O24" s="477">
        <v>0</v>
      </c>
      <c r="P24" s="477">
        <v>0</v>
      </c>
      <c r="Q24" s="477">
        <v>0</v>
      </c>
      <c r="R24" s="476">
        <v>0</v>
      </c>
      <c r="S24" s="476">
        <v>0</v>
      </c>
      <c r="T24" s="476">
        <v>0</v>
      </c>
      <c r="U24" s="477">
        <v>0</v>
      </c>
      <c r="V24" s="477">
        <v>0</v>
      </c>
      <c r="W24" s="477">
        <v>6923</v>
      </c>
      <c r="X24" s="477">
        <v>0</v>
      </c>
      <c r="Y24" s="477">
        <v>0</v>
      </c>
      <c r="Z24" s="477">
        <v>0</v>
      </c>
      <c r="AA24" s="477">
        <v>0</v>
      </c>
      <c r="AB24" s="477">
        <v>0</v>
      </c>
      <c r="AC24" s="477">
        <v>0</v>
      </c>
      <c r="AD24" s="477">
        <v>0</v>
      </c>
      <c r="AE24" s="476">
        <v>0</v>
      </c>
      <c r="AF24" s="479">
        <v>0</v>
      </c>
      <c r="AG24" s="478">
        <f t="shared" si="1"/>
        <v>6923</v>
      </c>
      <c r="AH24" s="450"/>
      <c r="AI24" s="518"/>
    </row>
    <row r="25" spans="2:35" ht="17.25">
      <c r="B25" s="450"/>
      <c r="E25" s="480" t="s">
        <v>440</v>
      </c>
      <c r="F25" s="467" t="s">
        <v>425</v>
      </c>
      <c r="G25" s="468">
        <v>0</v>
      </c>
      <c r="H25" s="469">
        <v>0</v>
      </c>
      <c r="I25" s="469">
        <v>0</v>
      </c>
      <c r="J25" s="469">
        <v>0</v>
      </c>
      <c r="K25" s="495">
        <v>0</v>
      </c>
      <c r="L25" s="469">
        <v>0</v>
      </c>
      <c r="M25" s="470">
        <v>0</v>
      </c>
      <c r="N25" s="470">
        <v>0</v>
      </c>
      <c r="O25" s="470">
        <v>0</v>
      </c>
      <c r="P25" s="470">
        <v>0</v>
      </c>
      <c r="Q25" s="470">
        <v>0</v>
      </c>
      <c r="R25" s="469">
        <v>0</v>
      </c>
      <c r="S25" s="469">
        <v>0</v>
      </c>
      <c r="T25" s="469">
        <v>494</v>
      </c>
      <c r="U25" s="470">
        <v>0</v>
      </c>
      <c r="V25" s="470">
        <v>0</v>
      </c>
      <c r="W25" s="470">
        <v>0</v>
      </c>
      <c r="X25" s="470">
        <v>0</v>
      </c>
      <c r="Y25" s="470">
        <v>0</v>
      </c>
      <c r="Z25" s="470">
        <v>0</v>
      </c>
      <c r="AA25" s="470">
        <v>0</v>
      </c>
      <c r="AB25" s="470">
        <v>0</v>
      </c>
      <c r="AC25" s="470">
        <v>0</v>
      </c>
      <c r="AD25" s="470">
        <v>0</v>
      </c>
      <c r="AE25" s="469">
        <v>0</v>
      </c>
      <c r="AF25" s="472">
        <v>0</v>
      </c>
      <c r="AG25" s="471">
        <f t="shared" si="1"/>
        <v>494</v>
      </c>
      <c r="AH25" s="450"/>
      <c r="AI25" s="518"/>
    </row>
    <row r="26" spans="2:35" ht="17.25">
      <c r="B26" s="450"/>
      <c r="E26" s="509" t="s">
        <v>443</v>
      </c>
      <c r="F26" s="474" t="s">
        <v>426</v>
      </c>
      <c r="G26" s="475">
        <v>0</v>
      </c>
      <c r="H26" s="476">
        <v>0</v>
      </c>
      <c r="I26" s="476">
        <v>0</v>
      </c>
      <c r="J26" s="476">
        <v>0</v>
      </c>
      <c r="K26" s="490">
        <v>0</v>
      </c>
      <c r="L26" s="476">
        <v>0</v>
      </c>
      <c r="M26" s="477">
        <v>0</v>
      </c>
      <c r="N26" s="477">
        <v>0</v>
      </c>
      <c r="O26" s="477">
        <v>0</v>
      </c>
      <c r="P26" s="477">
        <v>0</v>
      </c>
      <c r="Q26" s="477">
        <v>0</v>
      </c>
      <c r="R26" s="476">
        <v>0</v>
      </c>
      <c r="S26" s="476">
        <v>0</v>
      </c>
      <c r="T26" s="476">
        <v>494</v>
      </c>
      <c r="U26" s="477">
        <v>0</v>
      </c>
      <c r="V26" s="477">
        <v>0</v>
      </c>
      <c r="W26" s="477">
        <v>0</v>
      </c>
      <c r="X26" s="477">
        <v>0</v>
      </c>
      <c r="Y26" s="477">
        <v>0</v>
      </c>
      <c r="Z26" s="477">
        <v>0</v>
      </c>
      <c r="AA26" s="477">
        <v>0</v>
      </c>
      <c r="AB26" s="477">
        <v>0</v>
      </c>
      <c r="AC26" s="477">
        <v>0</v>
      </c>
      <c r="AD26" s="477">
        <v>0</v>
      </c>
      <c r="AE26" s="476">
        <v>0</v>
      </c>
      <c r="AF26" s="479">
        <v>0</v>
      </c>
      <c r="AG26" s="478">
        <f t="shared" si="1"/>
        <v>494</v>
      </c>
      <c r="AH26" s="450"/>
      <c r="AI26" s="518"/>
    </row>
    <row r="27" spans="2:35" ht="17.25">
      <c r="B27" s="450"/>
      <c r="E27" s="480" t="s">
        <v>444</v>
      </c>
      <c r="F27" s="467" t="s">
        <v>425</v>
      </c>
      <c r="G27" s="468">
        <v>0</v>
      </c>
      <c r="H27" s="469">
        <v>0</v>
      </c>
      <c r="I27" s="469">
        <v>0</v>
      </c>
      <c r="J27" s="469">
        <v>0</v>
      </c>
      <c r="K27" s="495">
        <v>0</v>
      </c>
      <c r="L27" s="469">
        <v>0</v>
      </c>
      <c r="M27" s="470">
        <v>0</v>
      </c>
      <c r="N27" s="470">
        <v>0</v>
      </c>
      <c r="O27" s="470">
        <v>0</v>
      </c>
      <c r="P27" s="470">
        <v>0</v>
      </c>
      <c r="Q27" s="470">
        <v>0</v>
      </c>
      <c r="R27" s="469">
        <v>0</v>
      </c>
      <c r="S27" s="469">
        <v>0</v>
      </c>
      <c r="T27" s="469">
        <v>0</v>
      </c>
      <c r="U27" s="470">
        <v>0</v>
      </c>
      <c r="V27" s="470">
        <v>0</v>
      </c>
      <c r="W27" s="470">
        <v>0</v>
      </c>
      <c r="X27" s="470">
        <v>0</v>
      </c>
      <c r="Y27" s="470">
        <v>0</v>
      </c>
      <c r="Z27" s="470">
        <v>2977</v>
      </c>
      <c r="AA27" s="470">
        <v>5387</v>
      </c>
      <c r="AB27" s="470">
        <v>0</v>
      </c>
      <c r="AC27" s="470">
        <v>0</v>
      </c>
      <c r="AD27" s="470">
        <v>0</v>
      </c>
      <c r="AE27" s="469">
        <v>0</v>
      </c>
      <c r="AF27" s="472">
        <v>0</v>
      </c>
      <c r="AG27" s="471">
        <f t="shared" si="1"/>
        <v>8364</v>
      </c>
      <c r="AH27" s="450"/>
      <c r="AI27" s="518"/>
    </row>
    <row r="28" spans="2:35" ht="17.25">
      <c r="B28" s="450"/>
      <c r="E28" s="509" t="s">
        <v>443</v>
      </c>
      <c r="F28" s="474" t="s">
        <v>426</v>
      </c>
      <c r="G28" s="475">
        <v>0</v>
      </c>
      <c r="H28" s="476">
        <v>0</v>
      </c>
      <c r="I28" s="476">
        <v>0</v>
      </c>
      <c r="J28" s="476">
        <v>0</v>
      </c>
      <c r="K28" s="490">
        <v>0</v>
      </c>
      <c r="L28" s="476">
        <v>0</v>
      </c>
      <c r="M28" s="477">
        <v>0</v>
      </c>
      <c r="N28" s="477">
        <v>0</v>
      </c>
      <c r="O28" s="477">
        <v>0</v>
      </c>
      <c r="P28" s="477">
        <v>0</v>
      </c>
      <c r="Q28" s="477">
        <v>0</v>
      </c>
      <c r="R28" s="476">
        <v>0</v>
      </c>
      <c r="S28" s="476">
        <v>0</v>
      </c>
      <c r="T28" s="476">
        <v>0</v>
      </c>
      <c r="U28" s="477">
        <v>0</v>
      </c>
      <c r="V28" s="477">
        <v>0</v>
      </c>
      <c r="W28" s="477">
        <v>0</v>
      </c>
      <c r="X28" s="477">
        <v>0</v>
      </c>
      <c r="Y28" s="477">
        <v>0</v>
      </c>
      <c r="Z28" s="477">
        <v>2977</v>
      </c>
      <c r="AA28" s="477">
        <v>5387</v>
      </c>
      <c r="AB28" s="477">
        <v>0</v>
      </c>
      <c r="AC28" s="477">
        <v>0</v>
      </c>
      <c r="AD28" s="477">
        <v>0</v>
      </c>
      <c r="AE28" s="476">
        <v>0</v>
      </c>
      <c r="AF28" s="479">
        <v>0</v>
      </c>
      <c r="AG28" s="478">
        <f t="shared" si="1"/>
        <v>8364</v>
      </c>
      <c r="AH28" s="450"/>
      <c r="AI28" s="518"/>
    </row>
    <row r="29" spans="2:35" ht="17.25">
      <c r="B29" s="450"/>
      <c r="E29" s="480" t="s">
        <v>445</v>
      </c>
      <c r="F29" s="467" t="s">
        <v>425</v>
      </c>
      <c r="G29" s="468">
        <v>0</v>
      </c>
      <c r="H29" s="469">
        <v>0</v>
      </c>
      <c r="I29" s="469">
        <v>0</v>
      </c>
      <c r="J29" s="469">
        <v>0</v>
      </c>
      <c r="K29" s="495">
        <v>0</v>
      </c>
      <c r="L29" s="469">
        <v>0</v>
      </c>
      <c r="M29" s="470">
        <v>0</v>
      </c>
      <c r="N29" s="470">
        <v>0</v>
      </c>
      <c r="O29" s="470">
        <v>0</v>
      </c>
      <c r="P29" s="470">
        <v>0</v>
      </c>
      <c r="Q29" s="470">
        <v>0</v>
      </c>
      <c r="R29" s="469">
        <v>0</v>
      </c>
      <c r="S29" s="469">
        <v>0</v>
      </c>
      <c r="T29" s="469">
        <v>94733</v>
      </c>
      <c r="U29" s="470">
        <v>0</v>
      </c>
      <c r="V29" s="470">
        <v>0</v>
      </c>
      <c r="W29" s="470">
        <v>0</v>
      </c>
      <c r="X29" s="470">
        <v>0</v>
      </c>
      <c r="Y29" s="470">
        <v>0</v>
      </c>
      <c r="Z29" s="470">
        <v>0</v>
      </c>
      <c r="AA29" s="470">
        <v>0</v>
      </c>
      <c r="AB29" s="470">
        <v>0</v>
      </c>
      <c r="AC29" s="470">
        <v>0</v>
      </c>
      <c r="AD29" s="470">
        <v>0</v>
      </c>
      <c r="AE29" s="469">
        <v>0</v>
      </c>
      <c r="AF29" s="472">
        <v>0</v>
      </c>
      <c r="AG29" s="471">
        <f t="shared" si="1"/>
        <v>94733</v>
      </c>
      <c r="AH29" s="450"/>
      <c r="AI29" s="518"/>
    </row>
    <row r="30" spans="2:35" ht="17.25">
      <c r="B30" s="450"/>
      <c r="E30" s="473"/>
      <c r="F30" s="474" t="s">
        <v>426</v>
      </c>
      <c r="G30" s="475">
        <v>0</v>
      </c>
      <c r="H30" s="476">
        <v>0</v>
      </c>
      <c r="I30" s="476">
        <v>0</v>
      </c>
      <c r="J30" s="476">
        <v>0</v>
      </c>
      <c r="K30" s="490">
        <v>0</v>
      </c>
      <c r="L30" s="476">
        <v>0</v>
      </c>
      <c r="M30" s="477">
        <v>0</v>
      </c>
      <c r="N30" s="477">
        <v>0</v>
      </c>
      <c r="O30" s="477">
        <v>0</v>
      </c>
      <c r="P30" s="477">
        <v>0</v>
      </c>
      <c r="Q30" s="477">
        <v>0</v>
      </c>
      <c r="R30" s="476">
        <v>0</v>
      </c>
      <c r="S30" s="476">
        <v>0</v>
      </c>
      <c r="T30" s="476">
        <v>94733</v>
      </c>
      <c r="U30" s="477">
        <v>0</v>
      </c>
      <c r="V30" s="477">
        <v>0</v>
      </c>
      <c r="W30" s="477">
        <v>0</v>
      </c>
      <c r="X30" s="477">
        <v>0</v>
      </c>
      <c r="Y30" s="477">
        <v>0</v>
      </c>
      <c r="Z30" s="477">
        <v>0</v>
      </c>
      <c r="AA30" s="477">
        <v>0</v>
      </c>
      <c r="AB30" s="477">
        <v>0</v>
      </c>
      <c r="AC30" s="477">
        <v>0</v>
      </c>
      <c r="AD30" s="477">
        <v>0</v>
      </c>
      <c r="AE30" s="476">
        <v>0</v>
      </c>
      <c r="AF30" s="479">
        <v>0</v>
      </c>
      <c r="AG30" s="478">
        <f t="shared" si="1"/>
        <v>94733</v>
      </c>
      <c r="AH30" s="450"/>
      <c r="AI30" s="518"/>
    </row>
    <row r="31" spans="2:35" ht="17.25">
      <c r="B31" s="450"/>
      <c r="E31" s="480" t="s">
        <v>446</v>
      </c>
      <c r="F31" s="467" t="s">
        <v>425</v>
      </c>
      <c r="G31" s="468">
        <v>24922</v>
      </c>
      <c r="H31" s="469">
        <v>0</v>
      </c>
      <c r="I31" s="469">
        <v>0</v>
      </c>
      <c r="J31" s="469">
        <v>26088</v>
      </c>
      <c r="K31" s="495">
        <v>0</v>
      </c>
      <c r="L31" s="469">
        <v>9214</v>
      </c>
      <c r="M31" s="470">
        <v>3247</v>
      </c>
      <c r="N31" s="470">
        <v>0</v>
      </c>
      <c r="O31" s="470">
        <v>0</v>
      </c>
      <c r="P31" s="470">
        <v>0</v>
      </c>
      <c r="Q31" s="470">
        <v>0</v>
      </c>
      <c r="R31" s="469">
        <v>0</v>
      </c>
      <c r="S31" s="469">
        <v>1970</v>
      </c>
      <c r="T31" s="469">
        <v>34206</v>
      </c>
      <c r="U31" s="470">
        <v>0</v>
      </c>
      <c r="V31" s="470">
        <v>0</v>
      </c>
      <c r="W31" s="470">
        <v>0</v>
      </c>
      <c r="X31" s="470">
        <v>0</v>
      </c>
      <c r="Y31" s="470">
        <v>0</v>
      </c>
      <c r="Z31" s="470">
        <v>2620</v>
      </c>
      <c r="AA31" s="470">
        <v>26792</v>
      </c>
      <c r="AB31" s="470">
        <v>0</v>
      </c>
      <c r="AC31" s="470">
        <v>0</v>
      </c>
      <c r="AD31" s="470">
        <v>0</v>
      </c>
      <c r="AE31" s="469">
        <v>9247</v>
      </c>
      <c r="AF31" s="472">
        <v>0</v>
      </c>
      <c r="AG31" s="471">
        <f t="shared" si="1"/>
        <v>138306</v>
      </c>
      <c r="AH31" s="450"/>
      <c r="AI31" s="518"/>
    </row>
    <row r="32" spans="2:35" ht="17.25">
      <c r="B32" s="450"/>
      <c r="E32" s="482" t="s">
        <v>447</v>
      </c>
      <c r="F32" s="474" t="s">
        <v>426</v>
      </c>
      <c r="G32" s="475">
        <v>24922</v>
      </c>
      <c r="H32" s="476">
        <v>0</v>
      </c>
      <c r="I32" s="476">
        <v>0</v>
      </c>
      <c r="J32" s="476">
        <v>26088</v>
      </c>
      <c r="K32" s="490">
        <v>0</v>
      </c>
      <c r="L32" s="476">
        <v>3440</v>
      </c>
      <c r="M32" s="477">
        <v>6495</v>
      </c>
      <c r="N32" s="477">
        <v>0</v>
      </c>
      <c r="O32" s="477">
        <v>0</v>
      </c>
      <c r="P32" s="477">
        <v>0</v>
      </c>
      <c r="Q32" s="477">
        <v>0</v>
      </c>
      <c r="R32" s="476">
        <v>0</v>
      </c>
      <c r="S32" s="476">
        <v>0</v>
      </c>
      <c r="T32" s="476">
        <v>34206</v>
      </c>
      <c r="U32" s="477">
        <v>0</v>
      </c>
      <c r="V32" s="477">
        <v>0</v>
      </c>
      <c r="W32" s="477">
        <v>0</v>
      </c>
      <c r="X32" s="477">
        <v>0</v>
      </c>
      <c r="Y32" s="477">
        <v>0</v>
      </c>
      <c r="Z32" s="477">
        <v>4780</v>
      </c>
      <c r="AA32" s="477">
        <v>18732</v>
      </c>
      <c r="AB32" s="477">
        <v>0</v>
      </c>
      <c r="AC32" s="477">
        <v>0</v>
      </c>
      <c r="AD32" s="477">
        <v>0</v>
      </c>
      <c r="AE32" s="476">
        <v>9247</v>
      </c>
      <c r="AF32" s="479">
        <v>0</v>
      </c>
      <c r="AG32" s="478">
        <f t="shared" si="1"/>
        <v>127910</v>
      </c>
      <c r="AH32" s="450"/>
      <c r="AI32" s="518"/>
    </row>
    <row r="33" spans="2:35" ht="17.25">
      <c r="B33" s="450"/>
      <c r="E33" s="541" t="s">
        <v>519</v>
      </c>
      <c r="F33" s="467" t="s">
        <v>425</v>
      </c>
      <c r="G33" s="468">
        <v>0</v>
      </c>
      <c r="H33" s="469">
        <v>0</v>
      </c>
      <c r="I33" s="469">
        <v>0</v>
      </c>
      <c r="J33" s="469">
        <v>0</v>
      </c>
      <c r="K33" s="495">
        <v>0</v>
      </c>
      <c r="L33" s="469">
        <v>0</v>
      </c>
      <c r="M33" s="470">
        <v>0</v>
      </c>
      <c r="N33" s="470">
        <v>0</v>
      </c>
      <c r="O33" s="470">
        <v>0</v>
      </c>
      <c r="P33" s="470">
        <v>0</v>
      </c>
      <c r="Q33" s="470">
        <v>0</v>
      </c>
      <c r="R33" s="469">
        <v>0</v>
      </c>
      <c r="S33" s="469">
        <v>0</v>
      </c>
      <c r="T33" s="469">
        <v>0</v>
      </c>
      <c r="U33" s="470">
        <v>0</v>
      </c>
      <c r="V33" s="470">
        <v>0</v>
      </c>
      <c r="W33" s="470">
        <v>0</v>
      </c>
      <c r="X33" s="470">
        <v>0</v>
      </c>
      <c r="Y33" s="470">
        <v>0</v>
      </c>
      <c r="Z33" s="470">
        <v>0</v>
      </c>
      <c r="AA33" s="470">
        <v>0</v>
      </c>
      <c r="AB33" s="470">
        <v>0</v>
      </c>
      <c r="AC33" s="470">
        <v>0</v>
      </c>
      <c r="AD33" s="470">
        <v>0</v>
      </c>
      <c r="AE33" s="469">
        <v>0</v>
      </c>
      <c r="AF33" s="472">
        <v>0</v>
      </c>
      <c r="AG33" s="471">
        <f t="shared" si="1"/>
        <v>0</v>
      </c>
      <c r="AH33" s="450"/>
      <c r="AI33" s="518"/>
    </row>
    <row r="34" spans="2:35" ht="17.25">
      <c r="B34" s="450"/>
      <c r="E34" s="482" t="s">
        <v>520</v>
      </c>
      <c r="F34" s="474" t="s">
        <v>426</v>
      </c>
      <c r="G34" s="475">
        <v>0</v>
      </c>
      <c r="H34" s="476">
        <v>0</v>
      </c>
      <c r="I34" s="476">
        <v>0</v>
      </c>
      <c r="J34" s="476">
        <v>0</v>
      </c>
      <c r="K34" s="490">
        <v>0</v>
      </c>
      <c r="L34" s="476">
        <v>0</v>
      </c>
      <c r="M34" s="477">
        <v>0</v>
      </c>
      <c r="N34" s="477">
        <v>0</v>
      </c>
      <c r="O34" s="477">
        <v>0</v>
      </c>
      <c r="P34" s="477">
        <v>0</v>
      </c>
      <c r="Q34" s="477">
        <v>0</v>
      </c>
      <c r="R34" s="476">
        <v>0</v>
      </c>
      <c r="S34" s="476">
        <v>0</v>
      </c>
      <c r="T34" s="476">
        <v>0</v>
      </c>
      <c r="U34" s="477">
        <v>0</v>
      </c>
      <c r="V34" s="477">
        <v>0</v>
      </c>
      <c r="W34" s="477">
        <v>0</v>
      </c>
      <c r="X34" s="477">
        <v>0</v>
      </c>
      <c r="Y34" s="477">
        <v>0</v>
      </c>
      <c r="Z34" s="477">
        <v>0</v>
      </c>
      <c r="AA34" s="477">
        <v>0</v>
      </c>
      <c r="AB34" s="477">
        <v>0</v>
      </c>
      <c r="AC34" s="477">
        <v>0</v>
      </c>
      <c r="AD34" s="477">
        <v>0</v>
      </c>
      <c r="AE34" s="476">
        <v>0</v>
      </c>
      <c r="AF34" s="479">
        <v>0</v>
      </c>
      <c r="AG34" s="478">
        <f t="shared" si="1"/>
        <v>0</v>
      </c>
      <c r="AH34" s="450"/>
      <c r="AI34" s="518"/>
    </row>
    <row r="35" spans="2:35" ht="17.25">
      <c r="B35" s="450"/>
      <c r="E35" s="542" t="s">
        <v>521</v>
      </c>
      <c r="F35" s="467" t="s">
        <v>425</v>
      </c>
      <c r="G35" s="468">
        <v>0</v>
      </c>
      <c r="H35" s="469">
        <v>0</v>
      </c>
      <c r="I35" s="469">
        <v>0</v>
      </c>
      <c r="J35" s="469">
        <v>0</v>
      </c>
      <c r="K35" s="495">
        <v>0</v>
      </c>
      <c r="L35" s="469">
        <v>0</v>
      </c>
      <c r="M35" s="470">
        <v>0</v>
      </c>
      <c r="N35" s="470">
        <v>395</v>
      </c>
      <c r="O35" s="470">
        <v>0</v>
      </c>
      <c r="P35" s="470">
        <v>0</v>
      </c>
      <c r="Q35" s="470">
        <v>0</v>
      </c>
      <c r="R35" s="469">
        <v>0</v>
      </c>
      <c r="S35" s="469">
        <v>0</v>
      </c>
      <c r="T35" s="469">
        <v>0</v>
      </c>
      <c r="U35" s="470">
        <v>0</v>
      </c>
      <c r="V35" s="470">
        <v>0</v>
      </c>
      <c r="W35" s="470">
        <v>0</v>
      </c>
      <c r="X35" s="470">
        <v>0</v>
      </c>
      <c r="Y35" s="470">
        <v>0</v>
      </c>
      <c r="Z35" s="470">
        <v>0</v>
      </c>
      <c r="AA35" s="470">
        <v>0</v>
      </c>
      <c r="AB35" s="470">
        <v>0</v>
      </c>
      <c r="AC35" s="470">
        <v>0</v>
      </c>
      <c r="AD35" s="470">
        <v>0</v>
      </c>
      <c r="AE35" s="469">
        <v>0</v>
      </c>
      <c r="AF35" s="472">
        <v>0</v>
      </c>
      <c r="AG35" s="471">
        <f t="shared" si="1"/>
        <v>395</v>
      </c>
      <c r="AH35" s="450"/>
      <c r="AI35" s="518"/>
    </row>
    <row r="36" spans="2:35" ht="17.25">
      <c r="B36" s="450"/>
      <c r="E36" s="543" t="s">
        <v>522</v>
      </c>
      <c r="F36" s="474" t="s">
        <v>426</v>
      </c>
      <c r="G36" s="475">
        <v>0</v>
      </c>
      <c r="H36" s="476">
        <v>0</v>
      </c>
      <c r="I36" s="476">
        <v>0</v>
      </c>
      <c r="J36" s="476">
        <v>0</v>
      </c>
      <c r="K36" s="490">
        <v>0</v>
      </c>
      <c r="L36" s="476">
        <v>0</v>
      </c>
      <c r="M36" s="477">
        <v>0</v>
      </c>
      <c r="N36" s="477">
        <v>395</v>
      </c>
      <c r="O36" s="477">
        <v>0</v>
      </c>
      <c r="P36" s="477">
        <v>0</v>
      </c>
      <c r="Q36" s="477">
        <v>0</v>
      </c>
      <c r="R36" s="476">
        <v>0</v>
      </c>
      <c r="S36" s="476">
        <v>0</v>
      </c>
      <c r="T36" s="476">
        <v>0</v>
      </c>
      <c r="U36" s="477">
        <v>0</v>
      </c>
      <c r="V36" s="477">
        <v>0</v>
      </c>
      <c r="W36" s="477">
        <v>0</v>
      </c>
      <c r="X36" s="477">
        <v>0</v>
      </c>
      <c r="Y36" s="477">
        <v>0</v>
      </c>
      <c r="Z36" s="477">
        <v>0</v>
      </c>
      <c r="AA36" s="477">
        <v>0</v>
      </c>
      <c r="AB36" s="477">
        <v>0</v>
      </c>
      <c r="AC36" s="477">
        <v>0</v>
      </c>
      <c r="AD36" s="477">
        <v>0</v>
      </c>
      <c r="AE36" s="476">
        <v>0</v>
      </c>
      <c r="AF36" s="479">
        <v>0</v>
      </c>
      <c r="AG36" s="478">
        <f t="shared" si="1"/>
        <v>395</v>
      </c>
      <c r="AH36" s="450"/>
      <c r="AI36" s="518"/>
    </row>
    <row r="37" spans="2:35" ht="17.25">
      <c r="B37" s="450"/>
      <c r="E37" s="520" t="s">
        <v>523</v>
      </c>
      <c r="F37" s="467" t="s">
        <v>425</v>
      </c>
      <c r="G37" s="468">
        <v>0</v>
      </c>
      <c r="H37" s="469">
        <v>0</v>
      </c>
      <c r="I37" s="469">
        <v>0</v>
      </c>
      <c r="J37" s="469">
        <v>0</v>
      </c>
      <c r="K37" s="495">
        <v>0</v>
      </c>
      <c r="L37" s="469">
        <v>0</v>
      </c>
      <c r="M37" s="470">
        <v>0</v>
      </c>
      <c r="N37" s="470">
        <v>5779</v>
      </c>
      <c r="O37" s="470">
        <v>0</v>
      </c>
      <c r="P37" s="470">
        <v>17001</v>
      </c>
      <c r="Q37" s="470">
        <v>7088</v>
      </c>
      <c r="R37" s="469">
        <v>63092</v>
      </c>
      <c r="S37" s="469">
        <v>54</v>
      </c>
      <c r="T37" s="469">
        <v>0</v>
      </c>
      <c r="U37" s="470">
        <v>0</v>
      </c>
      <c r="V37" s="470">
        <v>0</v>
      </c>
      <c r="W37" s="470">
        <v>0</v>
      </c>
      <c r="X37" s="470">
        <v>0</v>
      </c>
      <c r="Y37" s="470">
        <v>0</v>
      </c>
      <c r="Z37" s="470">
        <v>0</v>
      </c>
      <c r="AA37" s="470">
        <v>0</v>
      </c>
      <c r="AB37" s="470">
        <v>0</v>
      </c>
      <c r="AC37" s="470">
        <v>0</v>
      </c>
      <c r="AD37" s="470">
        <v>16405</v>
      </c>
      <c r="AE37" s="469">
        <v>6321</v>
      </c>
      <c r="AF37" s="472">
        <v>0</v>
      </c>
      <c r="AG37" s="471">
        <f t="shared" si="1"/>
        <v>115740</v>
      </c>
      <c r="AH37" s="450"/>
      <c r="AI37" s="518"/>
    </row>
    <row r="38" spans="2:35" ht="17.25">
      <c r="B38" s="450"/>
      <c r="E38" s="521" t="s">
        <v>524</v>
      </c>
      <c r="F38" s="474" t="s">
        <v>426</v>
      </c>
      <c r="G38" s="475">
        <v>0</v>
      </c>
      <c r="H38" s="476">
        <v>0</v>
      </c>
      <c r="I38" s="476">
        <v>0</v>
      </c>
      <c r="J38" s="476">
        <v>0</v>
      </c>
      <c r="K38" s="490">
        <v>0</v>
      </c>
      <c r="L38" s="476">
        <v>0</v>
      </c>
      <c r="M38" s="477">
        <v>0</v>
      </c>
      <c r="N38" s="477">
        <v>5779</v>
      </c>
      <c r="O38" s="477">
        <v>0</v>
      </c>
      <c r="P38" s="477">
        <v>17001</v>
      </c>
      <c r="Q38" s="477">
        <v>14177</v>
      </c>
      <c r="R38" s="476">
        <v>63092</v>
      </c>
      <c r="S38" s="476">
        <v>0</v>
      </c>
      <c r="T38" s="476">
        <v>0</v>
      </c>
      <c r="U38" s="477">
        <v>0</v>
      </c>
      <c r="V38" s="477">
        <v>0</v>
      </c>
      <c r="W38" s="477">
        <v>0</v>
      </c>
      <c r="X38" s="477">
        <v>0</v>
      </c>
      <c r="Y38" s="477">
        <v>0</v>
      </c>
      <c r="Z38" s="477">
        <v>0</v>
      </c>
      <c r="AA38" s="477">
        <v>0</v>
      </c>
      <c r="AB38" s="477">
        <v>0</v>
      </c>
      <c r="AC38" s="477">
        <v>0</v>
      </c>
      <c r="AD38" s="477">
        <v>16405</v>
      </c>
      <c r="AE38" s="476">
        <v>6321</v>
      </c>
      <c r="AF38" s="479">
        <v>0</v>
      </c>
      <c r="AG38" s="478">
        <f t="shared" si="1"/>
        <v>122775</v>
      </c>
      <c r="AH38" s="450"/>
      <c r="AI38" s="518"/>
    </row>
    <row r="39" spans="2:35" ht="17.25">
      <c r="B39" s="450"/>
      <c r="E39" s="520" t="s">
        <v>472</v>
      </c>
      <c r="F39" s="467" t="s">
        <v>425</v>
      </c>
      <c r="G39" s="468">
        <v>0</v>
      </c>
      <c r="H39" s="469">
        <v>0</v>
      </c>
      <c r="I39" s="469">
        <v>0</v>
      </c>
      <c r="J39" s="469">
        <v>0</v>
      </c>
      <c r="K39" s="495">
        <v>0</v>
      </c>
      <c r="L39" s="469">
        <v>0</v>
      </c>
      <c r="M39" s="470">
        <v>0</v>
      </c>
      <c r="N39" s="470">
        <v>0</v>
      </c>
      <c r="O39" s="470">
        <v>0</v>
      </c>
      <c r="P39" s="470">
        <v>22804</v>
      </c>
      <c r="Q39" s="470">
        <v>0</v>
      </c>
      <c r="R39" s="469">
        <v>0</v>
      </c>
      <c r="S39" s="469">
        <v>0</v>
      </c>
      <c r="T39" s="469">
        <v>0</v>
      </c>
      <c r="U39" s="470">
        <v>0</v>
      </c>
      <c r="V39" s="470">
        <v>0</v>
      </c>
      <c r="W39" s="470">
        <v>0</v>
      </c>
      <c r="X39" s="470">
        <v>0</v>
      </c>
      <c r="Y39" s="470">
        <v>0</v>
      </c>
      <c r="Z39" s="470">
        <v>0</v>
      </c>
      <c r="AA39" s="470">
        <v>0</v>
      </c>
      <c r="AB39" s="470">
        <v>0</v>
      </c>
      <c r="AC39" s="470">
        <v>0</v>
      </c>
      <c r="AD39" s="470">
        <v>0</v>
      </c>
      <c r="AE39" s="469">
        <v>0</v>
      </c>
      <c r="AF39" s="472">
        <v>0</v>
      </c>
      <c r="AG39" s="471">
        <f t="shared" si="1"/>
        <v>22804</v>
      </c>
      <c r="AH39" s="450"/>
      <c r="AI39" s="518"/>
    </row>
    <row r="40" spans="2:35" ht="17.25">
      <c r="B40" s="450"/>
      <c r="E40" s="521"/>
      <c r="F40" s="474" t="s">
        <v>426</v>
      </c>
      <c r="G40" s="475">
        <v>0</v>
      </c>
      <c r="H40" s="476">
        <v>0</v>
      </c>
      <c r="I40" s="476">
        <v>0</v>
      </c>
      <c r="J40" s="476">
        <v>0</v>
      </c>
      <c r="K40" s="490">
        <v>0</v>
      </c>
      <c r="L40" s="476">
        <v>0</v>
      </c>
      <c r="M40" s="477">
        <v>0</v>
      </c>
      <c r="N40" s="477">
        <v>0</v>
      </c>
      <c r="O40" s="477">
        <v>0</v>
      </c>
      <c r="P40" s="477">
        <v>22804</v>
      </c>
      <c r="Q40" s="477">
        <v>0</v>
      </c>
      <c r="R40" s="476">
        <v>0</v>
      </c>
      <c r="S40" s="476">
        <v>0</v>
      </c>
      <c r="T40" s="476">
        <v>0</v>
      </c>
      <c r="U40" s="477">
        <v>0</v>
      </c>
      <c r="V40" s="477">
        <v>0</v>
      </c>
      <c r="W40" s="477">
        <v>0</v>
      </c>
      <c r="X40" s="477">
        <v>0</v>
      </c>
      <c r="Y40" s="477">
        <v>0</v>
      </c>
      <c r="Z40" s="477">
        <v>0</v>
      </c>
      <c r="AA40" s="477">
        <v>0</v>
      </c>
      <c r="AB40" s="477">
        <v>0</v>
      </c>
      <c r="AC40" s="477">
        <v>0</v>
      </c>
      <c r="AD40" s="477">
        <v>0</v>
      </c>
      <c r="AE40" s="476">
        <v>0</v>
      </c>
      <c r="AF40" s="479">
        <v>0</v>
      </c>
      <c r="AG40" s="478">
        <f t="shared" si="1"/>
        <v>22804</v>
      </c>
      <c r="AH40" s="450"/>
      <c r="AI40" s="518"/>
    </row>
    <row r="41" spans="2:35" ht="17.25">
      <c r="B41" s="450"/>
      <c r="E41" s="520" t="s">
        <v>473</v>
      </c>
      <c r="F41" s="467" t="s">
        <v>425</v>
      </c>
      <c r="G41" s="468">
        <v>0</v>
      </c>
      <c r="H41" s="469">
        <v>0</v>
      </c>
      <c r="I41" s="469">
        <v>0</v>
      </c>
      <c r="J41" s="469">
        <v>0</v>
      </c>
      <c r="K41" s="495">
        <v>0</v>
      </c>
      <c r="L41" s="469">
        <v>0</v>
      </c>
      <c r="M41" s="470">
        <v>0</v>
      </c>
      <c r="N41" s="470">
        <v>0</v>
      </c>
      <c r="O41" s="470">
        <v>0</v>
      </c>
      <c r="P41" s="470">
        <v>0</v>
      </c>
      <c r="Q41" s="470">
        <v>0</v>
      </c>
      <c r="R41" s="469">
        <v>0</v>
      </c>
      <c r="S41" s="469">
        <v>0</v>
      </c>
      <c r="T41" s="469">
        <v>0</v>
      </c>
      <c r="U41" s="470">
        <v>0</v>
      </c>
      <c r="V41" s="470">
        <v>0</v>
      </c>
      <c r="W41" s="470">
        <v>0</v>
      </c>
      <c r="X41" s="470">
        <v>0</v>
      </c>
      <c r="Y41" s="470">
        <v>0</v>
      </c>
      <c r="Z41" s="470">
        <v>0</v>
      </c>
      <c r="AA41" s="470">
        <v>0</v>
      </c>
      <c r="AB41" s="470">
        <v>0</v>
      </c>
      <c r="AC41" s="470">
        <v>0</v>
      </c>
      <c r="AD41" s="470">
        <v>0</v>
      </c>
      <c r="AE41" s="469">
        <v>0</v>
      </c>
      <c r="AF41" s="472">
        <v>0</v>
      </c>
      <c r="AG41" s="471">
        <f t="shared" si="1"/>
        <v>0</v>
      </c>
      <c r="AH41" s="450"/>
      <c r="AI41" s="518"/>
    </row>
    <row r="42" spans="2:35" ht="17.25">
      <c r="B42" s="450"/>
      <c r="E42" s="521" t="s">
        <v>474</v>
      </c>
      <c r="F42" s="474" t="s">
        <v>426</v>
      </c>
      <c r="G42" s="475">
        <v>0</v>
      </c>
      <c r="H42" s="476">
        <v>0</v>
      </c>
      <c r="I42" s="476">
        <v>0</v>
      </c>
      <c r="J42" s="476">
        <v>0</v>
      </c>
      <c r="K42" s="490">
        <v>0</v>
      </c>
      <c r="L42" s="476">
        <v>0</v>
      </c>
      <c r="M42" s="477">
        <v>0</v>
      </c>
      <c r="N42" s="477">
        <v>0</v>
      </c>
      <c r="O42" s="477">
        <v>0</v>
      </c>
      <c r="P42" s="477">
        <v>0</v>
      </c>
      <c r="Q42" s="477">
        <v>0</v>
      </c>
      <c r="R42" s="476">
        <v>0</v>
      </c>
      <c r="S42" s="476">
        <v>0</v>
      </c>
      <c r="T42" s="476">
        <v>0</v>
      </c>
      <c r="U42" s="477">
        <v>0</v>
      </c>
      <c r="V42" s="477">
        <v>0</v>
      </c>
      <c r="W42" s="477">
        <v>0</v>
      </c>
      <c r="X42" s="477">
        <v>0</v>
      </c>
      <c r="Y42" s="477">
        <v>0</v>
      </c>
      <c r="Z42" s="477">
        <v>0</v>
      </c>
      <c r="AA42" s="477">
        <v>0</v>
      </c>
      <c r="AB42" s="477">
        <v>0</v>
      </c>
      <c r="AC42" s="477">
        <v>0</v>
      </c>
      <c r="AD42" s="477">
        <v>0</v>
      </c>
      <c r="AE42" s="476">
        <v>0</v>
      </c>
      <c r="AF42" s="479">
        <v>0</v>
      </c>
      <c r="AG42" s="478">
        <f t="shared" si="1"/>
        <v>0</v>
      </c>
      <c r="AH42" s="450"/>
      <c r="AI42" s="518"/>
    </row>
    <row r="43" spans="2:35" ht="17.25">
      <c r="B43" s="450"/>
      <c r="E43" s="520" t="s">
        <v>525</v>
      </c>
      <c r="F43" s="467" t="s">
        <v>425</v>
      </c>
      <c r="G43" s="468">
        <v>0</v>
      </c>
      <c r="H43" s="469">
        <v>0</v>
      </c>
      <c r="I43" s="469">
        <v>0</v>
      </c>
      <c r="J43" s="469">
        <v>0</v>
      </c>
      <c r="K43" s="495">
        <v>0</v>
      </c>
      <c r="L43" s="469">
        <v>0</v>
      </c>
      <c r="M43" s="470">
        <v>0</v>
      </c>
      <c r="N43" s="470">
        <v>0</v>
      </c>
      <c r="O43" s="470">
        <v>0</v>
      </c>
      <c r="P43" s="470">
        <v>0</v>
      </c>
      <c r="Q43" s="470">
        <v>0</v>
      </c>
      <c r="R43" s="469">
        <v>0</v>
      </c>
      <c r="S43" s="469">
        <v>0</v>
      </c>
      <c r="T43" s="469">
        <v>0</v>
      </c>
      <c r="U43" s="470">
        <v>0</v>
      </c>
      <c r="V43" s="470">
        <v>0</v>
      </c>
      <c r="W43" s="470">
        <v>0</v>
      </c>
      <c r="X43" s="470">
        <v>0</v>
      </c>
      <c r="Y43" s="470">
        <v>0</v>
      </c>
      <c r="Z43" s="470">
        <v>0</v>
      </c>
      <c r="AA43" s="470">
        <v>0</v>
      </c>
      <c r="AB43" s="470">
        <v>0</v>
      </c>
      <c r="AC43" s="470">
        <v>0</v>
      </c>
      <c r="AD43" s="470">
        <v>0</v>
      </c>
      <c r="AE43" s="469">
        <v>0</v>
      </c>
      <c r="AF43" s="472">
        <v>0</v>
      </c>
      <c r="AG43" s="471">
        <f t="shared" si="1"/>
        <v>0</v>
      </c>
      <c r="AH43" s="450"/>
      <c r="AI43" s="518"/>
    </row>
    <row r="44" spans="2:35" ht="17.25">
      <c r="B44" s="450"/>
      <c r="E44" s="521" t="s">
        <v>526</v>
      </c>
      <c r="F44" s="474" t="s">
        <v>426</v>
      </c>
      <c r="G44" s="475">
        <v>0</v>
      </c>
      <c r="H44" s="476">
        <v>0</v>
      </c>
      <c r="I44" s="476">
        <v>0</v>
      </c>
      <c r="J44" s="476">
        <v>0</v>
      </c>
      <c r="K44" s="490">
        <v>0</v>
      </c>
      <c r="L44" s="476">
        <v>0</v>
      </c>
      <c r="M44" s="477">
        <v>0</v>
      </c>
      <c r="N44" s="477">
        <v>0</v>
      </c>
      <c r="O44" s="477">
        <v>0</v>
      </c>
      <c r="P44" s="477">
        <v>0</v>
      </c>
      <c r="Q44" s="477">
        <v>0</v>
      </c>
      <c r="R44" s="476">
        <v>0</v>
      </c>
      <c r="S44" s="476">
        <v>0</v>
      </c>
      <c r="T44" s="476">
        <v>0</v>
      </c>
      <c r="U44" s="477">
        <v>0</v>
      </c>
      <c r="V44" s="477">
        <v>0</v>
      </c>
      <c r="W44" s="477">
        <v>0</v>
      </c>
      <c r="X44" s="477">
        <v>0</v>
      </c>
      <c r="Y44" s="477">
        <v>0</v>
      </c>
      <c r="Z44" s="477">
        <v>0</v>
      </c>
      <c r="AA44" s="477">
        <v>0</v>
      </c>
      <c r="AB44" s="477">
        <v>0</v>
      </c>
      <c r="AC44" s="477">
        <v>0</v>
      </c>
      <c r="AD44" s="477">
        <v>0</v>
      </c>
      <c r="AE44" s="476">
        <v>0</v>
      </c>
      <c r="AF44" s="479">
        <v>0</v>
      </c>
      <c r="AG44" s="478">
        <f t="shared" si="1"/>
        <v>0</v>
      </c>
      <c r="AH44" s="450"/>
      <c r="AI44" s="518"/>
    </row>
    <row r="45" spans="2:35" ht="17.25">
      <c r="B45" s="450"/>
      <c r="E45" s="520" t="s">
        <v>527</v>
      </c>
      <c r="F45" s="467" t="s">
        <v>425</v>
      </c>
      <c r="G45" s="468">
        <v>0</v>
      </c>
      <c r="H45" s="469">
        <v>0</v>
      </c>
      <c r="I45" s="469">
        <v>0</v>
      </c>
      <c r="J45" s="469">
        <v>0</v>
      </c>
      <c r="K45" s="495">
        <v>0</v>
      </c>
      <c r="L45" s="469">
        <v>0</v>
      </c>
      <c r="M45" s="470">
        <v>0</v>
      </c>
      <c r="N45" s="470">
        <v>0</v>
      </c>
      <c r="O45" s="470">
        <v>0</v>
      </c>
      <c r="P45" s="470">
        <v>2520</v>
      </c>
      <c r="Q45" s="470">
        <v>0</v>
      </c>
      <c r="R45" s="469">
        <v>0</v>
      </c>
      <c r="S45" s="469">
        <v>0</v>
      </c>
      <c r="T45" s="469">
        <v>0</v>
      </c>
      <c r="U45" s="470">
        <v>0</v>
      </c>
      <c r="V45" s="470">
        <v>0</v>
      </c>
      <c r="W45" s="470">
        <v>0</v>
      </c>
      <c r="X45" s="470">
        <v>0</v>
      </c>
      <c r="Y45" s="470">
        <v>0</v>
      </c>
      <c r="Z45" s="470">
        <v>0</v>
      </c>
      <c r="AA45" s="470">
        <v>0</v>
      </c>
      <c r="AB45" s="470">
        <v>0</v>
      </c>
      <c r="AC45" s="470">
        <v>0</v>
      </c>
      <c r="AD45" s="470">
        <v>0</v>
      </c>
      <c r="AE45" s="469">
        <v>0</v>
      </c>
      <c r="AF45" s="472">
        <v>0</v>
      </c>
      <c r="AG45" s="471">
        <f t="shared" si="1"/>
        <v>2520</v>
      </c>
      <c r="AH45" s="450"/>
      <c r="AI45" s="518"/>
    </row>
    <row r="46" spans="2:35" ht="17.25">
      <c r="B46" s="450"/>
      <c r="E46" s="521" t="s">
        <v>528</v>
      </c>
      <c r="F46" s="474" t="s">
        <v>426</v>
      </c>
      <c r="G46" s="475">
        <v>0</v>
      </c>
      <c r="H46" s="476">
        <v>0</v>
      </c>
      <c r="I46" s="476">
        <v>0</v>
      </c>
      <c r="J46" s="476">
        <v>0</v>
      </c>
      <c r="K46" s="490">
        <v>0</v>
      </c>
      <c r="L46" s="476">
        <v>0</v>
      </c>
      <c r="M46" s="477">
        <v>0</v>
      </c>
      <c r="N46" s="477">
        <v>0</v>
      </c>
      <c r="O46" s="477">
        <v>0</v>
      </c>
      <c r="P46" s="477">
        <v>2520</v>
      </c>
      <c r="Q46" s="477">
        <v>0</v>
      </c>
      <c r="R46" s="476">
        <v>0</v>
      </c>
      <c r="S46" s="476">
        <v>0</v>
      </c>
      <c r="T46" s="476">
        <v>0</v>
      </c>
      <c r="U46" s="477">
        <v>0</v>
      </c>
      <c r="V46" s="477">
        <v>0</v>
      </c>
      <c r="W46" s="477">
        <v>0</v>
      </c>
      <c r="X46" s="477">
        <v>0</v>
      </c>
      <c r="Y46" s="477">
        <v>0</v>
      </c>
      <c r="Z46" s="477">
        <v>0</v>
      </c>
      <c r="AA46" s="477">
        <v>0</v>
      </c>
      <c r="AB46" s="477">
        <v>0</v>
      </c>
      <c r="AC46" s="477">
        <v>0</v>
      </c>
      <c r="AD46" s="477">
        <v>0</v>
      </c>
      <c r="AE46" s="476">
        <v>0</v>
      </c>
      <c r="AF46" s="479">
        <v>0</v>
      </c>
      <c r="AG46" s="478">
        <f t="shared" si="1"/>
        <v>2520</v>
      </c>
      <c r="AH46" s="450"/>
      <c r="AI46" s="518"/>
    </row>
    <row r="47" spans="2:35" ht="17.25">
      <c r="B47" s="450"/>
      <c r="E47" s="510" t="s">
        <v>448</v>
      </c>
      <c r="F47" s="467" t="s">
        <v>425</v>
      </c>
      <c r="G47" s="468">
        <v>0</v>
      </c>
      <c r="H47" s="469">
        <v>0</v>
      </c>
      <c r="I47" s="469">
        <v>0</v>
      </c>
      <c r="J47" s="469">
        <v>0</v>
      </c>
      <c r="K47" s="495">
        <v>0</v>
      </c>
      <c r="L47" s="469">
        <v>0</v>
      </c>
      <c r="M47" s="470">
        <v>0</v>
      </c>
      <c r="N47" s="470">
        <v>0</v>
      </c>
      <c r="O47" s="470">
        <v>0</v>
      </c>
      <c r="P47" s="470">
        <v>0</v>
      </c>
      <c r="Q47" s="470">
        <v>0</v>
      </c>
      <c r="R47" s="469">
        <v>0</v>
      </c>
      <c r="S47" s="469">
        <v>0</v>
      </c>
      <c r="T47" s="469">
        <v>0</v>
      </c>
      <c r="U47" s="470">
        <v>0</v>
      </c>
      <c r="V47" s="470">
        <v>0</v>
      </c>
      <c r="W47" s="470">
        <v>0</v>
      </c>
      <c r="X47" s="470">
        <v>0</v>
      </c>
      <c r="Y47" s="470">
        <v>0</v>
      </c>
      <c r="Z47" s="470">
        <v>0</v>
      </c>
      <c r="AA47" s="470">
        <v>0</v>
      </c>
      <c r="AB47" s="470">
        <v>0</v>
      </c>
      <c r="AC47" s="470">
        <v>0</v>
      </c>
      <c r="AD47" s="470">
        <v>0</v>
      </c>
      <c r="AE47" s="469">
        <v>0</v>
      </c>
      <c r="AF47" s="472">
        <v>0</v>
      </c>
      <c r="AG47" s="471">
        <f t="shared" si="1"/>
        <v>0</v>
      </c>
      <c r="AH47" s="450"/>
      <c r="AI47" s="518"/>
    </row>
    <row r="48" spans="2:35" ht="17.25">
      <c r="B48" s="450"/>
      <c r="E48" s="508" t="s">
        <v>529</v>
      </c>
      <c r="F48" s="474" t="s">
        <v>426</v>
      </c>
      <c r="G48" s="475">
        <v>0</v>
      </c>
      <c r="H48" s="476">
        <v>0</v>
      </c>
      <c r="I48" s="476">
        <v>0</v>
      </c>
      <c r="J48" s="476">
        <v>0</v>
      </c>
      <c r="K48" s="490">
        <v>0</v>
      </c>
      <c r="L48" s="476">
        <v>0</v>
      </c>
      <c r="M48" s="477">
        <v>0</v>
      </c>
      <c r="N48" s="477">
        <v>0</v>
      </c>
      <c r="O48" s="477">
        <v>0</v>
      </c>
      <c r="P48" s="477">
        <v>0</v>
      </c>
      <c r="Q48" s="477">
        <v>0</v>
      </c>
      <c r="R48" s="476">
        <v>0</v>
      </c>
      <c r="S48" s="476">
        <v>0</v>
      </c>
      <c r="T48" s="476">
        <v>0</v>
      </c>
      <c r="U48" s="477">
        <v>0</v>
      </c>
      <c r="V48" s="477">
        <v>0</v>
      </c>
      <c r="W48" s="477">
        <v>0</v>
      </c>
      <c r="X48" s="477">
        <v>0</v>
      </c>
      <c r="Y48" s="477">
        <v>0</v>
      </c>
      <c r="Z48" s="477">
        <v>0</v>
      </c>
      <c r="AA48" s="477">
        <v>0</v>
      </c>
      <c r="AB48" s="477">
        <v>0</v>
      </c>
      <c r="AC48" s="477">
        <v>0</v>
      </c>
      <c r="AD48" s="477">
        <v>0</v>
      </c>
      <c r="AE48" s="476">
        <v>0</v>
      </c>
      <c r="AF48" s="479">
        <v>0</v>
      </c>
      <c r="AG48" s="478">
        <f t="shared" si="1"/>
        <v>0</v>
      </c>
      <c r="AH48" s="450"/>
      <c r="AI48" s="518"/>
    </row>
    <row r="49" spans="2:35" ht="17.25">
      <c r="B49" s="450"/>
      <c r="E49" s="480" t="s">
        <v>530</v>
      </c>
      <c r="F49" s="467" t="s">
        <v>425</v>
      </c>
      <c r="G49" s="468">
        <v>15859</v>
      </c>
      <c r="H49" s="469">
        <v>0</v>
      </c>
      <c r="I49" s="469">
        <v>0</v>
      </c>
      <c r="J49" s="469">
        <v>0</v>
      </c>
      <c r="K49" s="495">
        <v>0</v>
      </c>
      <c r="L49" s="492">
        <v>0</v>
      </c>
      <c r="M49" s="466">
        <v>0</v>
      </c>
      <c r="N49" s="466">
        <v>0</v>
      </c>
      <c r="O49" s="466">
        <v>0</v>
      </c>
      <c r="P49" s="466">
        <v>0</v>
      </c>
      <c r="Q49" s="466">
        <v>0</v>
      </c>
      <c r="R49" s="492">
        <v>0</v>
      </c>
      <c r="S49" s="492">
        <v>0</v>
      </c>
      <c r="T49" s="492">
        <v>0</v>
      </c>
      <c r="U49" s="466">
        <v>0</v>
      </c>
      <c r="V49" s="466">
        <v>0</v>
      </c>
      <c r="W49" s="466">
        <v>0</v>
      </c>
      <c r="X49" s="466">
        <v>0</v>
      </c>
      <c r="Y49" s="466">
        <v>0</v>
      </c>
      <c r="Z49" s="466">
        <v>0</v>
      </c>
      <c r="AA49" s="466">
        <v>850</v>
      </c>
      <c r="AB49" s="466">
        <v>0</v>
      </c>
      <c r="AC49" s="466">
        <v>0</v>
      </c>
      <c r="AD49" s="466">
        <v>0</v>
      </c>
      <c r="AE49" s="492">
        <v>434</v>
      </c>
      <c r="AF49" s="484">
        <v>0</v>
      </c>
      <c r="AG49" s="450">
        <f t="shared" si="1"/>
        <v>17143</v>
      </c>
      <c r="AH49" s="450"/>
      <c r="AI49" s="518"/>
    </row>
    <row r="50" spans="2:35" ht="17.25">
      <c r="B50" s="450"/>
      <c r="E50" s="482" t="s">
        <v>531</v>
      </c>
      <c r="F50" s="474" t="s">
        <v>426</v>
      </c>
      <c r="G50" s="475">
        <v>0</v>
      </c>
      <c r="H50" s="476">
        <v>0</v>
      </c>
      <c r="I50" s="476">
        <v>0</v>
      </c>
      <c r="J50" s="476">
        <v>0</v>
      </c>
      <c r="K50" s="490">
        <v>0</v>
      </c>
      <c r="L50" s="499">
        <v>0</v>
      </c>
      <c r="M50" s="485">
        <v>0</v>
      </c>
      <c r="N50" s="485">
        <v>0</v>
      </c>
      <c r="O50" s="485">
        <v>0</v>
      </c>
      <c r="P50" s="485">
        <v>0</v>
      </c>
      <c r="Q50" s="485">
        <v>0</v>
      </c>
      <c r="R50" s="499">
        <v>0</v>
      </c>
      <c r="S50" s="499">
        <v>0</v>
      </c>
      <c r="T50" s="499">
        <v>0</v>
      </c>
      <c r="U50" s="485">
        <v>0</v>
      </c>
      <c r="V50" s="485">
        <v>0</v>
      </c>
      <c r="W50" s="485">
        <v>0</v>
      </c>
      <c r="X50" s="485">
        <v>0</v>
      </c>
      <c r="Y50" s="485">
        <v>0</v>
      </c>
      <c r="Z50" s="485">
        <v>0</v>
      </c>
      <c r="AA50" s="485">
        <v>850</v>
      </c>
      <c r="AB50" s="485">
        <v>0</v>
      </c>
      <c r="AC50" s="485">
        <v>0</v>
      </c>
      <c r="AD50" s="485">
        <v>0</v>
      </c>
      <c r="AE50" s="499">
        <v>434</v>
      </c>
      <c r="AF50" s="486">
        <v>0</v>
      </c>
      <c r="AG50" s="487">
        <f t="shared" si="1"/>
        <v>1284</v>
      </c>
      <c r="AH50" s="450"/>
      <c r="AI50" s="518"/>
    </row>
    <row r="51" spans="2:35" ht="17.25">
      <c r="B51" s="450"/>
      <c r="E51" s="480" t="s">
        <v>532</v>
      </c>
      <c r="F51" s="467" t="s">
        <v>425</v>
      </c>
      <c r="G51" s="468">
        <v>910</v>
      </c>
      <c r="H51" s="469">
        <v>0</v>
      </c>
      <c r="I51" s="469">
        <v>0</v>
      </c>
      <c r="J51" s="469">
        <v>2020</v>
      </c>
      <c r="K51" s="495">
        <v>1046</v>
      </c>
      <c r="L51" s="469">
        <v>2695</v>
      </c>
      <c r="M51" s="470">
        <v>0</v>
      </c>
      <c r="N51" s="470">
        <v>0</v>
      </c>
      <c r="O51" s="470">
        <v>0</v>
      </c>
      <c r="P51" s="470">
        <v>0</v>
      </c>
      <c r="Q51" s="470">
        <v>0</v>
      </c>
      <c r="R51" s="469">
        <v>0</v>
      </c>
      <c r="S51" s="469">
        <v>366</v>
      </c>
      <c r="T51" s="469">
        <v>0</v>
      </c>
      <c r="U51" s="470">
        <v>0</v>
      </c>
      <c r="V51" s="470">
        <v>0</v>
      </c>
      <c r="W51" s="470">
        <v>0</v>
      </c>
      <c r="X51" s="470">
        <v>0</v>
      </c>
      <c r="Y51" s="470">
        <v>0</v>
      </c>
      <c r="Z51" s="470">
        <v>0</v>
      </c>
      <c r="AA51" s="470">
        <v>120</v>
      </c>
      <c r="AB51" s="470">
        <v>0</v>
      </c>
      <c r="AC51" s="470">
        <v>0</v>
      </c>
      <c r="AD51" s="470">
        <v>0</v>
      </c>
      <c r="AE51" s="469">
        <v>0</v>
      </c>
      <c r="AF51" s="472">
        <v>0</v>
      </c>
      <c r="AG51" s="471">
        <f t="shared" si="1"/>
        <v>7157</v>
      </c>
      <c r="AH51" s="450"/>
      <c r="AI51" s="518"/>
    </row>
    <row r="52" spans="2:35" ht="17.25">
      <c r="B52" s="450"/>
      <c r="E52" s="482"/>
      <c r="F52" s="474" t="s">
        <v>426</v>
      </c>
      <c r="G52" s="475">
        <v>910</v>
      </c>
      <c r="H52" s="476">
        <v>0</v>
      </c>
      <c r="I52" s="476">
        <v>0</v>
      </c>
      <c r="J52" s="476">
        <v>2020</v>
      </c>
      <c r="K52" s="490">
        <v>1046</v>
      </c>
      <c r="L52" s="476">
        <v>2695</v>
      </c>
      <c r="M52" s="477">
        <v>0</v>
      </c>
      <c r="N52" s="477">
        <v>0</v>
      </c>
      <c r="O52" s="477">
        <v>0</v>
      </c>
      <c r="P52" s="477">
        <v>0</v>
      </c>
      <c r="Q52" s="477">
        <v>0</v>
      </c>
      <c r="R52" s="476">
        <v>0</v>
      </c>
      <c r="S52" s="476">
        <v>0</v>
      </c>
      <c r="T52" s="476">
        <v>0</v>
      </c>
      <c r="U52" s="477">
        <v>0</v>
      </c>
      <c r="V52" s="477">
        <v>0</v>
      </c>
      <c r="W52" s="477">
        <v>0</v>
      </c>
      <c r="X52" s="477">
        <v>0</v>
      </c>
      <c r="Y52" s="477">
        <v>0</v>
      </c>
      <c r="Z52" s="477">
        <v>0</v>
      </c>
      <c r="AA52" s="477">
        <v>120</v>
      </c>
      <c r="AB52" s="477">
        <v>0</v>
      </c>
      <c r="AC52" s="477">
        <v>0</v>
      </c>
      <c r="AD52" s="477">
        <v>0</v>
      </c>
      <c r="AE52" s="476">
        <v>0</v>
      </c>
      <c r="AF52" s="479">
        <v>0</v>
      </c>
      <c r="AG52" s="478">
        <f t="shared" si="1"/>
        <v>6791</v>
      </c>
      <c r="AH52" s="450"/>
      <c r="AI52" s="518"/>
    </row>
    <row r="53" spans="2:35" ht="17.25">
      <c r="B53" s="450"/>
      <c r="E53" s="510" t="s">
        <v>533</v>
      </c>
      <c r="F53" s="467" t="s">
        <v>425</v>
      </c>
      <c r="G53" s="468">
        <v>0</v>
      </c>
      <c r="H53" s="469">
        <v>0</v>
      </c>
      <c r="I53" s="469">
        <v>0</v>
      </c>
      <c r="J53" s="469">
        <v>0</v>
      </c>
      <c r="K53" s="495">
        <v>0</v>
      </c>
      <c r="L53" s="469">
        <v>0</v>
      </c>
      <c r="M53" s="470">
        <v>0</v>
      </c>
      <c r="N53" s="470">
        <v>0</v>
      </c>
      <c r="O53" s="470">
        <v>0</v>
      </c>
      <c r="P53" s="470">
        <v>0</v>
      </c>
      <c r="Q53" s="470">
        <v>0</v>
      </c>
      <c r="R53" s="469">
        <v>0</v>
      </c>
      <c r="S53" s="469">
        <v>0</v>
      </c>
      <c r="T53" s="469">
        <v>0</v>
      </c>
      <c r="U53" s="470">
        <v>0</v>
      </c>
      <c r="V53" s="470">
        <v>0</v>
      </c>
      <c r="W53" s="470">
        <v>0</v>
      </c>
      <c r="X53" s="470">
        <v>0</v>
      </c>
      <c r="Y53" s="470">
        <v>0</v>
      </c>
      <c r="Z53" s="470">
        <v>0</v>
      </c>
      <c r="AA53" s="470">
        <v>0</v>
      </c>
      <c r="AB53" s="470">
        <v>0</v>
      </c>
      <c r="AC53" s="470">
        <v>0</v>
      </c>
      <c r="AD53" s="470">
        <v>0</v>
      </c>
      <c r="AE53" s="469">
        <v>0</v>
      </c>
      <c r="AF53" s="472">
        <v>0</v>
      </c>
      <c r="AG53" s="471">
        <f t="shared" si="1"/>
        <v>0</v>
      </c>
      <c r="AH53" s="450"/>
      <c r="AI53" s="518"/>
    </row>
    <row r="54" spans="2:35" ht="17.25">
      <c r="B54" s="450"/>
      <c r="E54" s="508" t="s">
        <v>534</v>
      </c>
      <c r="F54" s="474" t="s">
        <v>426</v>
      </c>
      <c r="G54" s="475">
        <v>0</v>
      </c>
      <c r="H54" s="476">
        <v>0</v>
      </c>
      <c r="I54" s="476">
        <v>0</v>
      </c>
      <c r="J54" s="476">
        <v>0</v>
      </c>
      <c r="K54" s="490">
        <v>0</v>
      </c>
      <c r="L54" s="476">
        <v>0</v>
      </c>
      <c r="M54" s="477">
        <v>0</v>
      </c>
      <c r="N54" s="477">
        <v>0</v>
      </c>
      <c r="O54" s="477">
        <v>0</v>
      </c>
      <c r="P54" s="477">
        <v>0</v>
      </c>
      <c r="Q54" s="477">
        <v>0</v>
      </c>
      <c r="R54" s="476">
        <v>0</v>
      </c>
      <c r="S54" s="476">
        <v>0</v>
      </c>
      <c r="T54" s="476">
        <v>0</v>
      </c>
      <c r="U54" s="477">
        <v>0</v>
      </c>
      <c r="V54" s="477">
        <v>0</v>
      </c>
      <c r="W54" s="477">
        <v>0</v>
      </c>
      <c r="X54" s="477">
        <v>0</v>
      </c>
      <c r="Y54" s="477">
        <v>0</v>
      </c>
      <c r="Z54" s="477">
        <v>0</v>
      </c>
      <c r="AA54" s="477">
        <v>0</v>
      </c>
      <c r="AB54" s="477">
        <v>0</v>
      </c>
      <c r="AC54" s="477">
        <v>0</v>
      </c>
      <c r="AD54" s="477">
        <v>0</v>
      </c>
      <c r="AE54" s="476">
        <v>0</v>
      </c>
      <c r="AF54" s="479">
        <v>0</v>
      </c>
      <c r="AG54" s="478">
        <f t="shared" si="1"/>
        <v>0</v>
      </c>
      <c r="AH54" s="450"/>
      <c r="AI54" s="518"/>
    </row>
    <row r="55" spans="2:35" ht="17.25">
      <c r="B55" s="450"/>
      <c r="E55" s="480" t="s">
        <v>535</v>
      </c>
      <c r="F55" s="467" t="s">
        <v>425</v>
      </c>
      <c r="G55" s="468">
        <v>0</v>
      </c>
      <c r="H55" s="469">
        <v>0</v>
      </c>
      <c r="I55" s="469">
        <v>0</v>
      </c>
      <c r="J55" s="469">
        <v>0</v>
      </c>
      <c r="K55" s="495">
        <v>0</v>
      </c>
      <c r="L55" s="469">
        <v>0</v>
      </c>
      <c r="M55" s="470">
        <v>0</v>
      </c>
      <c r="N55" s="470">
        <v>0</v>
      </c>
      <c r="O55" s="470">
        <v>0</v>
      </c>
      <c r="P55" s="470">
        <v>0</v>
      </c>
      <c r="Q55" s="470">
        <v>0</v>
      </c>
      <c r="R55" s="469">
        <v>0</v>
      </c>
      <c r="S55" s="469">
        <v>0</v>
      </c>
      <c r="T55" s="469">
        <v>0</v>
      </c>
      <c r="U55" s="470">
        <v>0</v>
      </c>
      <c r="V55" s="470">
        <v>0</v>
      </c>
      <c r="W55" s="470">
        <v>0</v>
      </c>
      <c r="X55" s="470">
        <v>0</v>
      </c>
      <c r="Y55" s="470">
        <v>0</v>
      </c>
      <c r="Z55" s="470">
        <v>0</v>
      </c>
      <c r="AA55" s="470">
        <v>0</v>
      </c>
      <c r="AB55" s="470">
        <v>0</v>
      </c>
      <c r="AC55" s="470">
        <v>0</v>
      </c>
      <c r="AD55" s="470">
        <v>0</v>
      </c>
      <c r="AE55" s="469">
        <v>0</v>
      </c>
      <c r="AF55" s="472">
        <v>0</v>
      </c>
      <c r="AG55" s="471">
        <f t="shared" si="1"/>
        <v>0</v>
      </c>
      <c r="AH55" s="450"/>
      <c r="AI55" s="518"/>
    </row>
    <row r="56" spans="2:35" ht="17.25">
      <c r="B56" s="450"/>
      <c r="E56" s="482" t="s">
        <v>528</v>
      </c>
      <c r="F56" s="474" t="s">
        <v>426</v>
      </c>
      <c r="G56" s="475">
        <v>0</v>
      </c>
      <c r="H56" s="476">
        <v>0</v>
      </c>
      <c r="I56" s="476">
        <v>0</v>
      </c>
      <c r="J56" s="476">
        <v>0</v>
      </c>
      <c r="K56" s="490">
        <v>0</v>
      </c>
      <c r="L56" s="476">
        <v>0</v>
      </c>
      <c r="M56" s="477">
        <v>0</v>
      </c>
      <c r="N56" s="477">
        <v>0</v>
      </c>
      <c r="O56" s="477">
        <v>0</v>
      </c>
      <c r="P56" s="477">
        <v>0</v>
      </c>
      <c r="Q56" s="477">
        <v>0</v>
      </c>
      <c r="R56" s="476">
        <v>0</v>
      </c>
      <c r="S56" s="476">
        <v>0</v>
      </c>
      <c r="T56" s="476">
        <v>0</v>
      </c>
      <c r="U56" s="477">
        <v>0</v>
      </c>
      <c r="V56" s="477">
        <v>0</v>
      </c>
      <c r="W56" s="477">
        <v>0</v>
      </c>
      <c r="X56" s="477">
        <v>0</v>
      </c>
      <c r="Y56" s="477">
        <v>0</v>
      </c>
      <c r="Z56" s="477">
        <v>0</v>
      </c>
      <c r="AA56" s="477">
        <v>0</v>
      </c>
      <c r="AB56" s="477">
        <v>0</v>
      </c>
      <c r="AC56" s="477">
        <v>0</v>
      </c>
      <c r="AD56" s="477">
        <v>0</v>
      </c>
      <c r="AE56" s="476">
        <v>0</v>
      </c>
      <c r="AF56" s="479">
        <v>0</v>
      </c>
      <c r="AG56" s="478">
        <f t="shared" si="1"/>
        <v>0</v>
      </c>
      <c r="AH56" s="450"/>
      <c r="AI56" s="518"/>
    </row>
    <row r="57" spans="2:35" ht="17.25">
      <c r="B57" s="450"/>
      <c r="C57" s="473"/>
      <c r="D57" s="473"/>
      <c r="E57" s="482" t="s">
        <v>439</v>
      </c>
      <c r="F57" s="474" t="s">
        <v>426</v>
      </c>
      <c r="G57" s="475">
        <v>240000</v>
      </c>
      <c r="H57" s="476">
        <v>0</v>
      </c>
      <c r="I57" s="476">
        <v>7895</v>
      </c>
      <c r="J57" s="476">
        <v>15166</v>
      </c>
      <c r="K57" s="490">
        <v>0</v>
      </c>
      <c r="L57" s="476">
        <v>0</v>
      </c>
      <c r="M57" s="477">
        <v>4800</v>
      </c>
      <c r="N57" s="477">
        <v>0</v>
      </c>
      <c r="O57" s="477">
        <v>0</v>
      </c>
      <c r="P57" s="477">
        <v>0</v>
      </c>
      <c r="Q57" s="477">
        <v>2537</v>
      </c>
      <c r="R57" s="476">
        <v>162464</v>
      </c>
      <c r="S57" s="476">
        <v>0</v>
      </c>
      <c r="T57" s="476">
        <v>0</v>
      </c>
      <c r="U57" s="477">
        <v>0</v>
      </c>
      <c r="V57" s="477">
        <v>0</v>
      </c>
      <c r="W57" s="477">
        <v>45000</v>
      </c>
      <c r="X57" s="477">
        <v>1000</v>
      </c>
      <c r="Y57" s="477">
        <v>67500</v>
      </c>
      <c r="Z57" s="477">
        <v>0</v>
      </c>
      <c r="AA57" s="477">
        <v>0</v>
      </c>
      <c r="AB57" s="477">
        <v>0</v>
      </c>
      <c r="AC57" s="477">
        <v>0</v>
      </c>
      <c r="AD57" s="477">
        <v>397</v>
      </c>
      <c r="AE57" s="476">
        <v>0</v>
      </c>
      <c r="AF57" s="479">
        <v>30000</v>
      </c>
      <c r="AG57" s="478">
        <f t="shared" si="1"/>
        <v>576759</v>
      </c>
      <c r="AH57" s="450"/>
      <c r="AI57" s="518"/>
    </row>
    <row r="58" spans="2:35" ht="17.25">
      <c r="B58" s="450"/>
      <c r="C58" s="480" t="s">
        <v>449</v>
      </c>
      <c r="D58" s="502"/>
      <c r="E58" s="502"/>
      <c r="F58" s="503"/>
      <c r="G58" s="455"/>
      <c r="H58" s="492"/>
      <c r="I58" s="492"/>
      <c r="J58" s="492"/>
      <c r="K58" s="456"/>
      <c r="L58" s="492"/>
      <c r="M58" s="466"/>
      <c r="N58" s="466"/>
      <c r="O58" s="466"/>
      <c r="P58" s="466"/>
      <c r="Q58" s="466"/>
      <c r="R58" s="492"/>
      <c r="S58" s="492"/>
      <c r="T58" s="492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92"/>
      <c r="AF58" s="484"/>
      <c r="AG58" s="450"/>
      <c r="AH58" s="450"/>
      <c r="AI58" s="518"/>
    </row>
    <row r="59" spans="2:35" ht="17.25">
      <c r="B59" s="478"/>
      <c r="C59" s="473"/>
      <c r="D59" s="473" t="s">
        <v>450</v>
      </c>
      <c r="E59" s="473"/>
      <c r="F59" s="474" t="s">
        <v>426</v>
      </c>
      <c r="G59" s="475">
        <v>0</v>
      </c>
      <c r="H59" s="476">
        <v>0</v>
      </c>
      <c r="I59" s="476">
        <v>0</v>
      </c>
      <c r="J59" s="476">
        <v>0</v>
      </c>
      <c r="K59" s="490">
        <v>0</v>
      </c>
      <c r="L59" s="476">
        <v>0</v>
      </c>
      <c r="M59" s="477">
        <v>0</v>
      </c>
      <c r="N59" s="477">
        <v>0</v>
      </c>
      <c r="O59" s="477">
        <v>0</v>
      </c>
      <c r="P59" s="477">
        <v>0</v>
      </c>
      <c r="Q59" s="477">
        <v>0</v>
      </c>
      <c r="R59" s="476">
        <v>0</v>
      </c>
      <c r="S59" s="476">
        <v>0</v>
      </c>
      <c r="T59" s="476">
        <v>0</v>
      </c>
      <c r="U59" s="477">
        <v>0</v>
      </c>
      <c r="V59" s="477">
        <v>0</v>
      </c>
      <c r="W59" s="477">
        <v>0</v>
      </c>
      <c r="X59" s="477">
        <v>0</v>
      </c>
      <c r="Y59" s="477">
        <v>0</v>
      </c>
      <c r="Z59" s="477">
        <v>0</v>
      </c>
      <c r="AA59" s="477">
        <v>0</v>
      </c>
      <c r="AB59" s="477">
        <v>0</v>
      </c>
      <c r="AC59" s="477">
        <v>0</v>
      </c>
      <c r="AD59" s="477">
        <v>0</v>
      </c>
      <c r="AE59" s="476">
        <v>0</v>
      </c>
      <c r="AF59" s="479">
        <v>0</v>
      </c>
      <c r="AG59" s="478">
        <f>SUM(G59:AF59)</f>
        <v>0</v>
      </c>
      <c r="AH59" s="450"/>
      <c r="AI59" s="518"/>
    </row>
    <row r="60" spans="2:35" ht="17.25">
      <c r="B60" s="450" t="s">
        <v>428</v>
      </c>
      <c r="G60" s="455"/>
      <c r="H60" s="456"/>
      <c r="I60" s="456"/>
      <c r="J60" s="492"/>
      <c r="K60" s="456"/>
      <c r="L60" s="456"/>
      <c r="M60" s="453"/>
      <c r="N60" s="453"/>
      <c r="O60" s="453"/>
      <c r="P60" s="453"/>
      <c r="Q60" s="453"/>
      <c r="R60" s="456"/>
      <c r="S60" s="456"/>
      <c r="T60" s="456"/>
      <c r="U60" s="453"/>
      <c r="V60" s="453"/>
      <c r="W60" s="453"/>
      <c r="X60" s="453"/>
      <c r="Y60" s="453"/>
      <c r="Z60" s="453"/>
      <c r="AA60" s="453"/>
      <c r="AB60" s="453"/>
      <c r="AC60" s="453"/>
      <c r="AD60" s="453"/>
      <c r="AE60" s="456"/>
      <c r="AF60" s="457"/>
      <c r="AG60" s="450"/>
      <c r="AH60" s="450"/>
      <c r="AI60" s="518"/>
    </row>
    <row r="61" spans="2:35" ht="17.25">
      <c r="B61" s="450"/>
      <c r="D61" s="480" t="s">
        <v>451</v>
      </c>
      <c r="F61" s="467" t="s">
        <v>425</v>
      </c>
      <c r="G61" s="468">
        <v>31722</v>
      </c>
      <c r="H61" s="469">
        <v>0</v>
      </c>
      <c r="I61" s="469">
        <v>0</v>
      </c>
      <c r="J61" s="469">
        <v>65006</v>
      </c>
      <c r="K61" s="495">
        <v>45748</v>
      </c>
      <c r="L61" s="469">
        <v>16317</v>
      </c>
      <c r="M61" s="470">
        <v>63102</v>
      </c>
      <c r="N61" s="470">
        <v>23328</v>
      </c>
      <c r="O61" s="470">
        <v>0</v>
      </c>
      <c r="P61" s="470">
        <v>20849</v>
      </c>
      <c r="Q61" s="470">
        <v>9313</v>
      </c>
      <c r="R61" s="469">
        <v>81501</v>
      </c>
      <c r="S61" s="469">
        <v>4749</v>
      </c>
      <c r="T61" s="469">
        <v>162067</v>
      </c>
      <c r="U61" s="470">
        <v>0</v>
      </c>
      <c r="V61" s="470">
        <v>0</v>
      </c>
      <c r="W61" s="470">
        <v>8253</v>
      </c>
      <c r="X61" s="470">
        <v>0</v>
      </c>
      <c r="Y61" s="470">
        <v>0</v>
      </c>
      <c r="Z61" s="470">
        <v>53571</v>
      </c>
      <c r="AA61" s="470">
        <v>41830</v>
      </c>
      <c r="AB61" s="470">
        <v>0</v>
      </c>
      <c r="AC61" s="470">
        <v>0</v>
      </c>
      <c r="AD61" s="470">
        <v>24262</v>
      </c>
      <c r="AE61" s="469">
        <v>39962</v>
      </c>
      <c r="AF61" s="472">
        <v>0</v>
      </c>
      <c r="AG61" s="471">
        <f>SUM(G61:AF61)</f>
        <v>691580</v>
      </c>
      <c r="AH61" s="450"/>
      <c r="AI61" s="518"/>
    </row>
    <row r="62" spans="2:35" ht="17.25">
      <c r="B62" s="450"/>
      <c r="D62" s="488"/>
      <c r="E62" s="489"/>
      <c r="F62" s="474" t="s">
        <v>426</v>
      </c>
      <c r="G62" s="475">
        <v>31722</v>
      </c>
      <c r="H62" s="476">
        <v>0</v>
      </c>
      <c r="I62" s="476">
        <v>10186</v>
      </c>
      <c r="J62" s="476">
        <v>65006</v>
      </c>
      <c r="K62" s="490">
        <v>45748</v>
      </c>
      <c r="L62" s="476">
        <v>6855</v>
      </c>
      <c r="M62" s="477">
        <v>69772</v>
      </c>
      <c r="N62" s="477">
        <v>23328</v>
      </c>
      <c r="O62" s="477">
        <v>0</v>
      </c>
      <c r="P62" s="477">
        <v>16904</v>
      </c>
      <c r="Q62" s="477">
        <v>46895</v>
      </c>
      <c r="R62" s="476">
        <v>174444</v>
      </c>
      <c r="S62" s="476">
        <v>0</v>
      </c>
      <c r="T62" s="476">
        <v>162067</v>
      </c>
      <c r="U62" s="477">
        <v>0</v>
      </c>
      <c r="V62" s="477">
        <v>0</v>
      </c>
      <c r="W62" s="477">
        <v>8253</v>
      </c>
      <c r="X62" s="477">
        <v>0</v>
      </c>
      <c r="Y62" s="477">
        <v>65835</v>
      </c>
      <c r="Z62" s="477">
        <v>59706</v>
      </c>
      <c r="AA62" s="477">
        <v>49002</v>
      </c>
      <c r="AB62" s="477">
        <v>0</v>
      </c>
      <c r="AC62" s="477">
        <v>0</v>
      </c>
      <c r="AD62" s="477">
        <v>24262</v>
      </c>
      <c r="AE62" s="476">
        <v>47713</v>
      </c>
      <c r="AF62" s="479">
        <v>0</v>
      </c>
      <c r="AG62" s="478">
        <f>SUM(G62:AF62)</f>
        <v>907698</v>
      </c>
      <c r="AH62" s="450"/>
      <c r="AI62" s="518"/>
    </row>
    <row r="63" spans="2:35" ht="17.25">
      <c r="B63" s="450"/>
      <c r="D63" s="488"/>
      <c r="E63" s="480" t="s">
        <v>452</v>
      </c>
      <c r="F63" s="467" t="s">
        <v>425</v>
      </c>
      <c r="G63" s="468">
        <v>0</v>
      </c>
      <c r="H63" s="469">
        <v>0</v>
      </c>
      <c r="I63" s="469">
        <v>0</v>
      </c>
      <c r="J63" s="469">
        <v>0</v>
      </c>
      <c r="K63" s="495">
        <v>0</v>
      </c>
      <c r="L63" s="469">
        <v>0</v>
      </c>
      <c r="M63" s="470">
        <v>56433</v>
      </c>
      <c r="N63" s="470">
        <v>0</v>
      </c>
      <c r="O63" s="470">
        <v>0</v>
      </c>
      <c r="P63" s="470">
        <v>0</v>
      </c>
      <c r="Q63" s="470">
        <v>0</v>
      </c>
      <c r="R63" s="469">
        <v>0</v>
      </c>
      <c r="S63" s="469">
        <v>0</v>
      </c>
      <c r="T63" s="469">
        <v>0</v>
      </c>
      <c r="U63" s="470">
        <v>0</v>
      </c>
      <c r="V63" s="470">
        <v>0</v>
      </c>
      <c r="W63" s="470">
        <v>0</v>
      </c>
      <c r="X63" s="470">
        <v>0</v>
      </c>
      <c r="Y63" s="470">
        <v>0</v>
      </c>
      <c r="Z63" s="470">
        <v>0</v>
      </c>
      <c r="AA63" s="470">
        <v>0</v>
      </c>
      <c r="AB63" s="470">
        <v>0</v>
      </c>
      <c r="AC63" s="470">
        <v>0</v>
      </c>
      <c r="AD63" s="470">
        <v>0</v>
      </c>
      <c r="AE63" s="469">
        <v>0</v>
      </c>
      <c r="AF63" s="472">
        <v>0</v>
      </c>
      <c r="AG63" s="471">
        <f>SUM(G63:AF63)</f>
        <v>56433</v>
      </c>
      <c r="AH63" s="450"/>
      <c r="AI63" s="518"/>
    </row>
    <row r="64" spans="2:35" ht="18" thickBot="1">
      <c r="B64" s="461"/>
      <c r="C64" s="447"/>
      <c r="D64" s="519"/>
      <c r="E64" s="526" t="s">
        <v>453</v>
      </c>
      <c r="F64" s="449" t="s">
        <v>426</v>
      </c>
      <c r="G64" s="462">
        <v>0</v>
      </c>
      <c r="H64" s="527">
        <v>0</v>
      </c>
      <c r="I64" s="527">
        <v>0</v>
      </c>
      <c r="J64" s="527">
        <v>0</v>
      </c>
      <c r="K64" s="463">
        <v>0</v>
      </c>
      <c r="L64" s="527">
        <v>0</v>
      </c>
      <c r="M64" s="528">
        <v>56433</v>
      </c>
      <c r="N64" s="528">
        <v>0</v>
      </c>
      <c r="O64" s="528">
        <v>0</v>
      </c>
      <c r="P64" s="528">
        <v>0</v>
      </c>
      <c r="Q64" s="528">
        <v>0</v>
      </c>
      <c r="R64" s="527">
        <v>0</v>
      </c>
      <c r="S64" s="527">
        <v>0</v>
      </c>
      <c r="T64" s="527">
        <v>0</v>
      </c>
      <c r="U64" s="528">
        <v>0</v>
      </c>
      <c r="V64" s="528">
        <v>0</v>
      </c>
      <c r="W64" s="528">
        <v>0</v>
      </c>
      <c r="X64" s="528">
        <v>0</v>
      </c>
      <c r="Y64" s="528">
        <v>0</v>
      </c>
      <c r="Z64" s="528">
        <v>0</v>
      </c>
      <c r="AA64" s="528">
        <v>0</v>
      </c>
      <c r="AB64" s="528">
        <v>0</v>
      </c>
      <c r="AC64" s="528">
        <v>0</v>
      </c>
      <c r="AD64" s="528">
        <v>0</v>
      </c>
      <c r="AE64" s="527">
        <v>0</v>
      </c>
      <c r="AF64" s="529">
        <v>0</v>
      </c>
      <c r="AG64" s="530">
        <f>SUM(G64:AF64)</f>
        <v>56433</v>
      </c>
      <c r="AH64" s="450"/>
      <c r="AI64" s="518"/>
    </row>
    <row r="65" spans="11:55" ht="17.25">
      <c r="K65" s="446">
        <f>SUM(H65:J65)</f>
        <v>0</v>
      </c>
      <c r="AG65" s="446">
        <f>SUM(L65:AE65)</f>
        <v>0</v>
      </c>
      <c r="AI65" s="518"/>
      <c r="BC65" s="496" t="s">
        <v>104</v>
      </c>
    </row>
    <row r="66" ht="17.25">
      <c r="AI66" s="518"/>
    </row>
    <row r="67" spans="35:54" ht="17.25">
      <c r="AI67" s="518"/>
      <c r="BB67" s="497"/>
    </row>
    <row r="68" ht="17.25">
      <c r="AI68" s="518"/>
    </row>
    <row r="69" ht="17.25">
      <c r="AI69" s="518"/>
    </row>
    <row r="70" ht="17.25">
      <c r="AI70" s="518"/>
    </row>
    <row r="71" ht="17.25">
      <c r="AI71" s="518"/>
    </row>
  </sheetData>
  <mergeCells count="1">
    <mergeCell ref="B1:E1"/>
  </mergeCells>
  <printOptions/>
  <pageMargins left="0.7086614173228347" right="0.2362204724409449" top="0.7086614173228347" bottom="0.7086614173228347" header="0.5118110236220472" footer="0.5118110236220472"/>
  <pageSetup horizontalDpi="600" verticalDpi="600" orientation="landscape" paperSize="9" scale="49" r:id="rId1"/>
  <colBreaks count="1" manualBreakCount="1">
    <brk id="19" max="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BC67"/>
  <sheetViews>
    <sheetView showZeros="0" defaultGridColor="0" zoomScale="75" zoomScaleNormal="75" colorId="22" workbookViewId="0" topLeftCell="A1">
      <pane xSplit="6" ySplit="8" topLeftCell="G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3" sqref="G3"/>
    </sheetView>
  </sheetViews>
  <sheetFormatPr defaultColWidth="12.66015625" defaultRowHeight="18"/>
  <cols>
    <col min="1" max="1" width="1.66015625" style="446" customWidth="1"/>
    <col min="2" max="4" width="2.66015625" style="446" customWidth="1"/>
    <col min="5" max="5" width="20.66015625" style="446" customWidth="1"/>
    <col min="6" max="6" width="10.66015625" style="446" customWidth="1"/>
    <col min="7" max="33" width="12.66015625" style="446" customWidth="1"/>
    <col min="34" max="34" width="1.66015625" style="446" customWidth="1"/>
    <col min="35" max="16384" width="12.66015625" style="446" customWidth="1"/>
  </cols>
  <sheetData>
    <row r="1" spans="2:5" ht="21">
      <c r="B1" s="576" t="s">
        <v>235</v>
      </c>
      <c r="C1" s="576"/>
      <c r="D1" s="576"/>
      <c r="E1" s="576"/>
    </row>
    <row r="3" spans="2:33" ht="18" thickBot="1">
      <c r="B3" s="447" t="s">
        <v>421</v>
      </c>
      <c r="C3" s="447"/>
      <c r="D3" s="447"/>
      <c r="E3" s="447"/>
      <c r="F3" s="447"/>
      <c r="G3" s="447"/>
      <c r="H3" s="447"/>
      <c r="I3" s="447"/>
      <c r="J3" s="447"/>
      <c r="K3" s="448"/>
      <c r="L3" s="447"/>
      <c r="M3" s="447"/>
      <c r="N3" s="447"/>
      <c r="O3" s="447"/>
      <c r="P3" s="447"/>
      <c r="Q3" s="447"/>
      <c r="R3" s="448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9" t="s">
        <v>47</v>
      </c>
    </row>
    <row r="4" spans="2:34" ht="17.25">
      <c r="B4" s="450"/>
      <c r="G4" s="451"/>
      <c r="H4" s="452"/>
      <c r="I4" s="452"/>
      <c r="J4" s="452"/>
      <c r="K4" s="452"/>
      <c r="L4" s="452"/>
      <c r="M4" s="453"/>
      <c r="N4" s="453"/>
      <c r="O4" s="453"/>
      <c r="P4" s="453"/>
      <c r="Q4" s="453"/>
      <c r="R4" s="452"/>
      <c r="S4" s="452"/>
      <c r="T4" s="452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2"/>
      <c r="AF4" s="454"/>
      <c r="AG4" s="450"/>
      <c r="AH4" s="450"/>
    </row>
    <row r="5" spans="2:34" ht="17.25">
      <c r="B5" s="450"/>
      <c r="E5" s="446" t="s">
        <v>422</v>
      </c>
      <c r="G5" s="455"/>
      <c r="H5" s="456"/>
      <c r="I5" s="456"/>
      <c r="J5" s="456"/>
      <c r="K5" s="456"/>
      <c r="L5" s="456"/>
      <c r="M5" s="453"/>
      <c r="N5" s="453"/>
      <c r="O5" s="453"/>
      <c r="P5" s="453"/>
      <c r="Q5" s="453"/>
      <c r="R5" s="456"/>
      <c r="S5" s="456"/>
      <c r="T5" s="456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6"/>
      <c r="AF5" s="457"/>
      <c r="AG5" s="450"/>
      <c r="AH5" s="450"/>
    </row>
    <row r="6" spans="2:34" ht="17.25">
      <c r="B6" s="450"/>
      <c r="G6" s="458" t="s">
        <v>391</v>
      </c>
      <c r="H6" s="459" t="s">
        <v>43</v>
      </c>
      <c r="I6" s="459" t="s">
        <v>392</v>
      </c>
      <c r="J6" s="459" t="s">
        <v>393</v>
      </c>
      <c r="K6" s="459" t="s">
        <v>394</v>
      </c>
      <c r="L6" s="459" t="s">
        <v>395</v>
      </c>
      <c r="M6" s="460" t="s">
        <v>396</v>
      </c>
      <c r="N6" s="460" t="s">
        <v>397</v>
      </c>
      <c r="O6" s="460" t="s">
        <v>398</v>
      </c>
      <c r="P6" s="460" t="s">
        <v>399</v>
      </c>
      <c r="Q6" s="460" t="s">
        <v>400</v>
      </c>
      <c r="R6" s="500" t="s">
        <v>401</v>
      </c>
      <c r="S6" s="500" t="s">
        <v>402</v>
      </c>
      <c r="T6" s="500" t="s">
        <v>403</v>
      </c>
      <c r="U6" s="501" t="s">
        <v>45</v>
      </c>
      <c r="V6" s="501" t="s">
        <v>404</v>
      </c>
      <c r="W6" s="501" t="s">
        <v>405</v>
      </c>
      <c r="X6" s="501" t="s">
        <v>406</v>
      </c>
      <c r="Y6" s="501" t="s">
        <v>407</v>
      </c>
      <c r="Z6" s="460" t="s">
        <v>408</v>
      </c>
      <c r="AA6" s="460" t="s">
        <v>409</v>
      </c>
      <c r="AB6" s="460" t="s">
        <v>410</v>
      </c>
      <c r="AC6" s="460" t="s">
        <v>411</v>
      </c>
      <c r="AD6" s="460" t="s">
        <v>412</v>
      </c>
      <c r="AE6" s="459" t="s">
        <v>413</v>
      </c>
      <c r="AF6" s="504" t="s">
        <v>106</v>
      </c>
      <c r="AG6" s="505" t="s">
        <v>436</v>
      </c>
      <c r="AH6" s="450"/>
    </row>
    <row r="7" spans="2:34" ht="17.25">
      <c r="B7" s="450"/>
      <c r="C7" s="446" t="s">
        <v>423</v>
      </c>
      <c r="G7" s="455"/>
      <c r="H7" s="456"/>
      <c r="I7" s="456"/>
      <c r="J7" s="456"/>
      <c r="K7" s="456"/>
      <c r="L7" s="456"/>
      <c r="M7" s="453"/>
      <c r="N7" s="453"/>
      <c r="O7" s="453"/>
      <c r="P7" s="453"/>
      <c r="Q7" s="453"/>
      <c r="R7" s="456"/>
      <c r="S7" s="456"/>
      <c r="T7" s="456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6"/>
      <c r="AF7" s="457"/>
      <c r="AG7" s="450"/>
      <c r="AH7" s="450"/>
    </row>
    <row r="8" spans="2:34" ht="18" thickBot="1">
      <c r="B8" s="461"/>
      <c r="C8" s="447"/>
      <c r="D8" s="447"/>
      <c r="E8" s="447"/>
      <c r="F8" s="447"/>
      <c r="G8" s="462"/>
      <c r="H8" s="463"/>
      <c r="I8" s="463"/>
      <c r="J8" s="463"/>
      <c r="K8" s="463"/>
      <c r="L8" s="498">
        <v>242012</v>
      </c>
      <c r="M8" s="464">
        <v>242055</v>
      </c>
      <c r="N8" s="464">
        <v>242071</v>
      </c>
      <c r="O8" s="464"/>
      <c r="P8" s="464">
        <v>242098</v>
      </c>
      <c r="Q8" s="464">
        <v>242101</v>
      </c>
      <c r="R8" s="498"/>
      <c r="S8" s="498">
        <v>242063</v>
      </c>
      <c r="T8" s="498"/>
      <c r="U8" s="464"/>
      <c r="V8" s="464"/>
      <c r="W8" s="464"/>
      <c r="X8" s="464"/>
      <c r="Y8" s="464"/>
      <c r="Z8" s="464">
        <v>243035</v>
      </c>
      <c r="AA8" s="464">
        <v>243248</v>
      </c>
      <c r="AB8" s="464">
        <v>243418</v>
      </c>
      <c r="AC8" s="464">
        <v>243434</v>
      </c>
      <c r="AD8" s="464">
        <v>243442</v>
      </c>
      <c r="AE8" s="498">
        <v>244074</v>
      </c>
      <c r="AF8" s="465"/>
      <c r="AG8" s="461"/>
      <c r="AH8" s="450"/>
    </row>
    <row r="9" spans="2:35" ht="17.25">
      <c r="B9" s="450"/>
      <c r="D9" s="488"/>
      <c r="E9" s="480" t="s">
        <v>454</v>
      </c>
      <c r="F9" s="467" t="s">
        <v>425</v>
      </c>
      <c r="G9" s="468">
        <v>0</v>
      </c>
      <c r="H9" s="469">
        <v>0</v>
      </c>
      <c r="I9" s="469">
        <v>0</v>
      </c>
      <c r="J9" s="469">
        <v>0</v>
      </c>
      <c r="K9" s="495">
        <v>0</v>
      </c>
      <c r="L9" s="469">
        <v>0</v>
      </c>
      <c r="M9" s="470">
        <v>0</v>
      </c>
      <c r="N9" s="470">
        <v>0</v>
      </c>
      <c r="O9" s="470">
        <v>0</v>
      </c>
      <c r="P9" s="470">
        <v>0</v>
      </c>
      <c r="Q9" s="470">
        <v>0</v>
      </c>
      <c r="R9" s="469">
        <v>0</v>
      </c>
      <c r="S9" s="469">
        <v>0</v>
      </c>
      <c r="T9" s="469">
        <v>100000</v>
      </c>
      <c r="U9" s="470">
        <v>0</v>
      </c>
      <c r="V9" s="470">
        <v>0</v>
      </c>
      <c r="W9" s="470">
        <v>0</v>
      </c>
      <c r="X9" s="470">
        <v>0</v>
      </c>
      <c r="Y9" s="470">
        <v>0</v>
      </c>
      <c r="Z9" s="470">
        <v>0</v>
      </c>
      <c r="AA9" s="470">
        <v>0</v>
      </c>
      <c r="AB9" s="470">
        <v>0</v>
      </c>
      <c r="AC9" s="470">
        <v>0</v>
      </c>
      <c r="AD9" s="470">
        <v>0</v>
      </c>
      <c r="AE9" s="469">
        <v>0</v>
      </c>
      <c r="AF9" s="472">
        <v>0</v>
      </c>
      <c r="AG9" s="471">
        <f aca="true" t="shared" si="0" ref="AG9:AG60">SUM(G9:AF9)</f>
        <v>100000</v>
      </c>
      <c r="AH9" s="450"/>
      <c r="AI9" s="518"/>
    </row>
    <row r="10" spans="2:35" ht="17.25">
      <c r="B10" s="450"/>
      <c r="D10" s="488"/>
      <c r="E10" s="482" t="s">
        <v>536</v>
      </c>
      <c r="F10" s="474" t="s">
        <v>426</v>
      </c>
      <c r="G10" s="475">
        <v>0</v>
      </c>
      <c r="H10" s="476">
        <v>0</v>
      </c>
      <c r="I10" s="476">
        <v>0</v>
      </c>
      <c r="J10" s="476">
        <v>0</v>
      </c>
      <c r="K10" s="490">
        <v>0</v>
      </c>
      <c r="L10" s="476">
        <v>0</v>
      </c>
      <c r="M10" s="477">
        <v>0</v>
      </c>
      <c r="N10" s="477">
        <v>0</v>
      </c>
      <c r="O10" s="477">
        <v>0</v>
      </c>
      <c r="P10" s="477">
        <v>0</v>
      </c>
      <c r="Q10" s="477">
        <v>0</v>
      </c>
      <c r="R10" s="476">
        <v>0</v>
      </c>
      <c r="S10" s="476">
        <v>0</v>
      </c>
      <c r="T10" s="476">
        <v>100000</v>
      </c>
      <c r="U10" s="477">
        <v>0</v>
      </c>
      <c r="V10" s="477">
        <v>0</v>
      </c>
      <c r="W10" s="477">
        <v>0</v>
      </c>
      <c r="X10" s="477">
        <v>0</v>
      </c>
      <c r="Y10" s="477">
        <v>0</v>
      </c>
      <c r="Z10" s="477">
        <v>0</v>
      </c>
      <c r="AA10" s="477">
        <v>0</v>
      </c>
      <c r="AB10" s="477">
        <v>0</v>
      </c>
      <c r="AC10" s="477">
        <v>0</v>
      </c>
      <c r="AD10" s="477">
        <v>0</v>
      </c>
      <c r="AE10" s="476">
        <v>0</v>
      </c>
      <c r="AF10" s="479">
        <v>0</v>
      </c>
      <c r="AG10" s="478">
        <f t="shared" si="0"/>
        <v>100000</v>
      </c>
      <c r="AH10" s="450"/>
      <c r="AI10" s="518"/>
    </row>
    <row r="11" spans="2:35" ht="17.25">
      <c r="B11" s="450"/>
      <c r="D11" s="488"/>
      <c r="E11" s="480" t="s">
        <v>455</v>
      </c>
      <c r="F11" s="467" t="s">
        <v>425</v>
      </c>
      <c r="G11" s="468">
        <v>0</v>
      </c>
      <c r="H11" s="469">
        <v>0</v>
      </c>
      <c r="I11" s="469">
        <v>0</v>
      </c>
      <c r="J11" s="469">
        <v>0</v>
      </c>
      <c r="K11" s="495">
        <v>0</v>
      </c>
      <c r="L11" s="469">
        <v>0</v>
      </c>
      <c r="M11" s="470">
        <v>0</v>
      </c>
      <c r="N11" s="470">
        <v>0</v>
      </c>
      <c r="O11" s="470">
        <v>0</v>
      </c>
      <c r="P11" s="470">
        <v>0</v>
      </c>
      <c r="Q11" s="470">
        <v>0</v>
      </c>
      <c r="R11" s="469">
        <v>0</v>
      </c>
      <c r="S11" s="469">
        <v>0</v>
      </c>
      <c r="T11" s="469">
        <v>0</v>
      </c>
      <c r="U11" s="470">
        <v>0</v>
      </c>
      <c r="V11" s="470">
        <v>0</v>
      </c>
      <c r="W11" s="470">
        <v>0</v>
      </c>
      <c r="X11" s="470">
        <v>0</v>
      </c>
      <c r="Y11" s="470">
        <v>0</v>
      </c>
      <c r="Z11" s="470">
        <v>0</v>
      </c>
      <c r="AA11" s="470">
        <v>0</v>
      </c>
      <c r="AB11" s="470">
        <v>0</v>
      </c>
      <c r="AC11" s="470">
        <v>0</v>
      </c>
      <c r="AD11" s="470">
        <v>0</v>
      </c>
      <c r="AE11" s="469">
        <v>0</v>
      </c>
      <c r="AF11" s="472">
        <v>0</v>
      </c>
      <c r="AG11" s="471">
        <f t="shared" si="0"/>
        <v>0</v>
      </c>
      <c r="AH11" s="450"/>
      <c r="AI11" s="518"/>
    </row>
    <row r="12" spans="2:35" ht="17.25">
      <c r="B12" s="450"/>
      <c r="D12" s="488"/>
      <c r="E12" s="508" t="s">
        <v>456</v>
      </c>
      <c r="F12" s="474" t="s">
        <v>426</v>
      </c>
      <c r="G12" s="475">
        <v>0</v>
      </c>
      <c r="H12" s="476">
        <v>0</v>
      </c>
      <c r="I12" s="476">
        <v>0</v>
      </c>
      <c r="J12" s="476">
        <v>0</v>
      </c>
      <c r="K12" s="490">
        <v>0</v>
      </c>
      <c r="L12" s="476">
        <v>0</v>
      </c>
      <c r="M12" s="477">
        <v>0</v>
      </c>
      <c r="N12" s="477">
        <v>0</v>
      </c>
      <c r="O12" s="477">
        <v>0</v>
      </c>
      <c r="P12" s="477">
        <v>0</v>
      </c>
      <c r="Q12" s="477">
        <v>0</v>
      </c>
      <c r="R12" s="476">
        <v>0</v>
      </c>
      <c r="S12" s="476">
        <v>0</v>
      </c>
      <c r="T12" s="476">
        <v>0</v>
      </c>
      <c r="U12" s="477">
        <v>0</v>
      </c>
      <c r="V12" s="477">
        <v>0</v>
      </c>
      <c r="W12" s="477">
        <v>0</v>
      </c>
      <c r="X12" s="477">
        <v>0</v>
      </c>
      <c r="Y12" s="477">
        <v>0</v>
      </c>
      <c r="Z12" s="477">
        <v>0</v>
      </c>
      <c r="AA12" s="477">
        <v>0</v>
      </c>
      <c r="AB12" s="477">
        <v>0</v>
      </c>
      <c r="AC12" s="477">
        <v>0</v>
      </c>
      <c r="AD12" s="477">
        <v>0</v>
      </c>
      <c r="AE12" s="476">
        <v>0</v>
      </c>
      <c r="AF12" s="479">
        <v>0</v>
      </c>
      <c r="AG12" s="478">
        <f t="shared" si="0"/>
        <v>0</v>
      </c>
      <c r="AH12" s="450"/>
      <c r="AI12" s="518"/>
    </row>
    <row r="13" spans="2:35" ht="17.25">
      <c r="B13" s="450"/>
      <c r="D13" s="488"/>
      <c r="E13" s="480" t="s">
        <v>455</v>
      </c>
      <c r="F13" s="467" t="s">
        <v>425</v>
      </c>
      <c r="G13" s="468">
        <v>0</v>
      </c>
      <c r="H13" s="469">
        <v>0</v>
      </c>
      <c r="I13" s="469">
        <v>0</v>
      </c>
      <c r="J13" s="469">
        <v>0</v>
      </c>
      <c r="K13" s="495">
        <v>0</v>
      </c>
      <c r="L13" s="469">
        <v>0</v>
      </c>
      <c r="M13" s="470">
        <v>0</v>
      </c>
      <c r="N13" s="470">
        <v>0</v>
      </c>
      <c r="O13" s="470">
        <v>0</v>
      </c>
      <c r="P13" s="470">
        <v>0</v>
      </c>
      <c r="Q13" s="470">
        <v>0</v>
      </c>
      <c r="R13" s="469">
        <v>0</v>
      </c>
      <c r="S13" s="469">
        <v>0</v>
      </c>
      <c r="T13" s="469">
        <v>0</v>
      </c>
      <c r="U13" s="470">
        <v>0</v>
      </c>
      <c r="V13" s="470">
        <v>0</v>
      </c>
      <c r="W13" s="470">
        <v>0</v>
      </c>
      <c r="X13" s="470">
        <v>0</v>
      </c>
      <c r="Y13" s="470">
        <v>0</v>
      </c>
      <c r="Z13" s="470">
        <v>0</v>
      </c>
      <c r="AA13" s="470">
        <v>0</v>
      </c>
      <c r="AB13" s="470">
        <v>0</v>
      </c>
      <c r="AC13" s="470">
        <v>0</v>
      </c>
      <c r="AD13" s="470">
        <v>0</v>
      </c>
      <c r="AE13" s="469">
        <v>0</v>
      </c>
      <c r="AF13" s="472">
        <v>0</v>
      </c>
      <c r="AG13" s="471">
        <f t="shared" si="0"/>
        <v>0</v>
      </c>
      <c r="AH13" s="450"/>
      <c r="AI13" s="518"/>
    </row>
    <row r="14" spans="2:35" ht="17.25">
      <c r="B14" s="450"/>
      <c r="D14" s="488"/>
      <c r="E14" s="508" t="s">
        <v>441</v>
      </c>
      <c r="F14" s="474" t="s">
        <v>426</v>
      </c>
      <c r="G14" s="475">
        <v>0</v>
      </c>
      <c r="H14" s="476">
        <v>0</v>
      </c>
      <c r="I14" s="476">
        <v>0</v>
      </c>
      <c r="J14" s="476">
        <v>0</v>
      </c>
      <c r="K14" s="490">
        <v>0</v>
      </c>
      <c r="L14" s="476">
        <v>0</v>
      </c>
      <c r="M14" s="477">
        <v>0</v>
      </c>
      <c r="N14" s="477">
        <v>0</v>
      </c>
      <c r="O14" s="477">
        <v>0</v>
      </c>
      <c r="P14" s="477">
        <v>0</v>
      </c>
      <c r="Q14" s="477">
        <v>0</v>
      </c>
      <c r="R14" s="476">
        <v>0</v>
      </c>
      <c r="S14" s="476">
        <v>0</v>
      </c>
      <c r="T14" s="476">
        <v>0</v>
      </c>
      <c r="U14" s="477">
        <v>0</v>
      </c>
      <c r="V14" s="477">
        <v>0</v>
      </c>
      <c r="W14" s="477">
        <v>0</v>
      </c>
      <c r="X14" s="477">
        <v>0</v>
      </c>
      <c r="Y14" s="477">
        <v>0</v>
      </c>
      <c r="Z14" s="477">
        <v>0</v>
      </c>
      <c r="AA14" s="477">
        <v>0</v>
      </c>
      <c r="AB14" s="477">
        <v>0</v>
      </c>
      <c r="AC14" s="477">
        <v>0</v>
      </c>
      <c r="AD14" s="477">
        <v>0</v>
      </c>
      <c r="AE14" s="476">
        <v>0</v>
      </c>
      <c r="AF14" s="479">
        <v>0</v>
      </c>
      <c r="AG14" s="478">
        <f t="shared" si="0"/>
        <v>0</v>
      </c>
      <c r="AH14" s="450"/>
      <c r="AI14" s="518"/>
    </row>
    <row r="15" spans="2:35" ht="17.25">
      <c r="B15" s="450"/>
      <c r="D15" s="488"/>
      <c r="E15" s="480" t="s">
        <v>454</v>
      </c>
      <c r="F15" s="467" t="s">
        <v>425</v>
      </c>
      <c r="G15" s="468">
        <v>0</v>
      </c>
      <c r="H15" s="469">
        <v>0</v>
      </c>
      <c r="I15" s="469">
        <v>0</v>
      </c>
      <c r="J15" s="469">
        <v>0</v>
      </c>
      <c r="K15" s="495">
        <v>0</v>
      </c>
      <c r="L15" s="469">
        <v>0</v>
      </c>
      <c r="M15" s="470">
        <v>0</v>
      </c>
      <c r="N15" s="470">
        <v>0</v>
      </c>
      <c r="O15" s="470">
        <v>0</v>
      </c>
      <c r="P15" s="470">
        <v>0</v>
      </c>
      <c r="Q15" s="470">
        <v>0</v>
      </c>
      <c r="R15" s="469">
        <v>0</v>
      </c>
      <c r="S15" s="469">
        <v>0</v>
      </c>
      <c r="T15" s="469">
        <v>0</v>
      </c>
      <c r="U15" s="470">
        <v>0</v>
      </c>
      <c r="V15" s="470">
        <v>0</v>
      </c>
      <c r="W15" s="470">
        <v>8253</v>
      </c>
      <c r="X15" s="470">
        <v>0</v>
      </c>
      <c r="Y15" s="470">
        <v>0</v>
      </c>
      <c r="Z15" s="470">
        <v>0</v>
      </c>
      <c r="AA15" s="470">
        <v>0</v>
      </c>
      <c r="AB15" s="470">
        <v>0</v>
      </c>
      <c r="AC15" s="470">
        <v>0</v>
      </c>
      <c r="AD15" s="470">
        <v>0</v>
      </c>
      <c r="AE15" s="469">
        <v>0</v>
      </c>
      <c r="AF15" s="472">
        <v>0</v>
      </c>
      <c r="AG15" s="471">
        <f t="shared" si="0"/>
        <v>8253</v>
      </c>
      <c r="AH15" s="450"/>
      <c r="AI15" s="518"/>
    </row>
    <row r="16" spans="2:35" ht="17.25">
      <c r="B16" s="450"/>
      <c r="C16" s="502"/>
      <c r="D16" s="522"/>
      <c r="E16" s="508" t="s">
        <v>456</v>
      </c>
      <c r="F16" s="523" t="s">
        <v>426</v>
      </c>
      <c r="G16" s="524">
        <v>0</v>
      </c>
      <c r="H16" s="499">
        <v>0</v>
      </c>
      <c r="I16" s="499">
        <v>0</v>
      </c>
      <c r="J16" s="499">
        <v>0</v>
      </c>
      <c r="K16" s="525">
        <v>0</v>
      </c>
      <c r="L16" s="499">
        <v>0</v>
      </c>
      <c r="M16" s="485">
        <v>0</v>
      </c>
      <c r="N16" s="485">
        <v>0</v>
      </c>
      <c r="O16" s="485">
        <v>0</v>
      </c>
      <c r="P16" s="485">
        <v>0</v>
      </c>
      <c r="Q16" s="485">
        <v>0</v>
      </c>
      <c r="R16" s="499">
        <v>0</v>
      </c>
      <c r="S16" s="499">
        <v>0</v>
      </c>
      <c r="T16" s="499">
        <v>0</v>
      </c>
      <c r="U16" s="485">
        <v>0</v>
      </c>
      <c r="V16" s="485">
        <v>0</v>
      </c>
      <c r="W16" s="485">
        <v>8253</v>
      </c>
      <c r="X16" s="485">
        <v>0</v>
      </c>
      <c r="Y16" s="485">
        <v>0</v>
      </c>
      <c r="Z16" s="485">
        <v>0</v>
      </c>
      <c r="AA16" s="485">
        <v>0</v>
      </c>
      <c r="AB16" s="485">
        <v>0</v>
      </c>
      <c r="AC16" s="485">
        <v>0</v>
      </c>
      <c r="AD16" s="485">
        <v>0</v>
      </c>
      <c r="AE16" s="499">
        <v>0</v>
      </c>
      <c r="AF16" s="486">
        <v>0</v>
      </c>
      <c r="AG16" s="487">
        <f t="shared" si="0"/>
        <v>8253</v>
      </c>
      <c r="AH16" s="450"/>
      <c r="AI16" s="518"/>
    </row>
    <row r="17" spans="2:35" ht="17.25">
      <c r="B17" s="450"/>
      <c r="D17" s="488"/>
      <c r="E17" s="480" t="s">
        <v>454</v>
      </c>
      <c r="F17" s="467" t="s">
        <v>425</v>
      </c>
      <c r="G17" s="468">
        <v>0</v>
      </c>
      <c r="H17" s="469">
        <v>0</v>
      </c>
      <c r="I17" s="469">
        <v>0</v>
      </c>
      <c r="J17" s="469">
        <v>0</v>
      </c>
      <c r="K17" s="495">
        <v>0</v>
      </c>
      <c r="L17" s="469">
        <v>0</v>
      </c>
      <c r="M17" s="470">
        <v>0</v>
      </c>
      <c r="N17" s="470">
        <v>0</v>
      </c>
      <c r="O17" s="470">
        <v>0</v>
      </c>
      <c r="P17" s="470">
        <v>0</v>
      </c>
      <c r="Q17" s="470">
        <v>0</v>
      </c>
      <c r="R17" s="469">
        <v>0</v>
      </c>
      <c r="S17" s="469">
        <v>0</v>
      </c>
      <c r="T17" s="469">
        <v>0</v>
      </c>
      <c r="U17" s="470">
        <v>0</v>
      </c>
      <c r="V17" s="470">
        <v>0</v>
      </c>
      <c r="W17" s="470">
        <v>0</v>
      </c>
      <c r="X17" s="470">
        <v>0</v>
      </c>
      <c r="Y17" s="470">
        <v>0</v>
      </c>
      <c r="Z17" s="470">
        <v>0</v>
      </c>
      <c r="AA17" s="470">
        <v>0</v>
      </c>
      <c r="AB17" s="470">
        <v>0</v>
      </c>
      <c r="AC17" s="470">
        <v>0</v>
      </c>
      <c r="AD17" s="470">
        <v>0</v>
      </c>
      <c r="AE17" s="469">
        <v>0</v>
      </c>
      <c r="AF17" s="472">
        <v>0</v>
      </c>
      <c r="AG17" s="471">
        <f t="shared" si="0"/>
        <v>0</v>
      </c>
      <c r="AH17" s="450"/>
      <c r="AI17" s="518"/>
    </row>
    <row r="18" spans="2:35" ht="17.25">
      <c r="B18" s="450"/>
      <c r="D18" s="488"/>
      <c r="E18" s="508" t="s">
        <v>441</v>
      </c>
      <c r="F18" s="474" t="s">
        <v>426</v>
      </c>
      <c r="G18" s="475">
        <v>0</v>
      </c>
      <c r="H18" s="476">
        <v>0</v>
      </c>
      <c r="I18" s="476">
        <v>0</v>
      </c>
      <c r="J18" s="476">
        <v>0</v>
      </c>
      <c r="K18" s="490">
        <v>0</v>
      </c>
      <c r="L18" s="476">
        <v>0</v>
      </c>
      <c r="M18" s="477">
        <v>0</v>
      </c>
      <c r="N18" s="477">
        <v>0</v>
      </c>
      <c r="O18" s="477">
        <v>0</v>
      </c>
      <c r="P18" s="477">
        <v>0</v>
      </c>
      <c r="Q18" s="477">
        <v>0</v>
      </c>
      <c r="R18" s="476">
        <v>0</v>
      </c>
      <c r="S18" s="476">
        <v>0</v>
      </c>
      <c r="T18" s="476">
        <v>0</v>
      </c>
      <c r="U18" s="477">
        <v>0</v>
      </c>
      <c r="V18" s="477">
        <v>0</v>
      </c>
      <c r="W18" s="477">
        <v>0</v>
      </c>
      <c r="X18" s="477">
        <v>0</v>
      </c>
      <c r="Y18" s="477">
        <v>0</v>
      </c>
      <c r="Z18" s="477">
        <v>0</v>
      </c>
      <c r="AA18" s="477">
        <v>0</v>
      </c>
      <c r="AB18" s="477">
        <v>0</v>
      </c>
      <c r="AC18" s="477">
        <v>0</v>
      </c>
      <c r="AD18" s="477">
        <v>0</v>
      </c>
      <c r="AE18" s="476">
        <v>0</v>
      </c>
      <c r="AF18" s="479">
        <v>0</v>
      </c>
      <c r="AG18" s="478">
        <f t="shared" si="0"/>
        <v>0</v>
      </c>
      <c r="AH18" s="450"/>
      <c r="AI18" s="518"/>
    </row>
    <row r="19" spans="2:35" ht="17.25">
      <c r="B19" s="450"/>
      <c r="D19" s="488"/>
      <c r="E19" s="480" t="s">
        <v>457</v>
      </c>
      <c r="F19" s="467" t="s">
        <v>425</v>
      </c>
      <c r="G19" s="468">
        <v>0</v>
      </c>
      <c r="H19" s="469">
        <v>0</v>
      </c>
      <c r="I19" s="469">
        <v>0</v>
      </c>
      <c r="J19" s="469">
        <v>0</v>
      </c>
      <c r="K19" s="495">
        <v>0</v>
      </c>
      <c r="L19" s="469">
        <v>0</v>
      </c>
      <c r="M19" s="470">
        <v>0</v>
      </c>
      <c r="N19" s="470">
        <v>0</v>
      </c>
      <c r="O19" s="470">
        <v>0</v>
      </c>
      <c r="P19" s="470">
        <v>0</v>
      </c>
      <c r="Q19" s="470">
        <v>0</v>
      </c>
      <c r="R19" s="469">
        <v>0</v>
      </c>
      <c r="S19" s="469">
        <v>0</v>
      </c>
      <c r="T19" s="469">
        <v>0</v>
      </c>
      <c r="U19" s="470">
        <v>0</v>
      </c>
      <c r="V19" s="470">
        <v>0</v>
      </c>
      <c r="W19" s="470">
        <v>0</v>
      </c>
      <c r="X19" s="470">
        <v>0</v>
      </c>
      <c r="Y19" s="470">
        <v>0</v>
      </c>
      <c r="Z19" s="470">
        <v>0</v>
      </c>
      <c r="AA19" s="470">
        <v>0</v>
      </c>
      <c r="AB19" s="470">
        <v>0</v>
      </c>
      <c r="AC19" s="470">
        <v>0</v>
      </c>
      <c r="AD19" s="470">
        <v>0</v>
      </c>
      <c r="AE19" s="469">
        <v>0</v>
      </c>
      <c r="AF19" s="472">
        <v>0</v>
      </c>
      <c r="AG19" s="471">
        <f t="shared" si="0"/>
        <v>0</v>
      </c>
      <c r="AH19" s="450"/>
      <c r="AI19" s="518"/>
    </row>
    <row r="20" spans="2:35" ht="17.25">
      <c r="B20" s="450"/>
      <c r="D20" s="488"/>
      <c r="E20" s="482"/>
      <c r="F20" s="474" t="s">
        <v>426</v>
      </c>
      <c r="G20" s="475">
        <v>0</v>
      </c>
      <c r="H20" s="476">
        <v>0</v>
      </c>
      <c r="I20" s="476">
        <v>0</v>
      </c>
      <c r="J20" s="476">
        <v>0</v>
      </c>
      <c r="K20" s="490">
        <v>0</v>
      </c>
      <c r="L20" s="476">
        <v>0</v>
      </c>
      <c r="M20" s="477">
        <v>0</v>
      </c>
      <c r="N20" s="477">
        <v>0</v>
      </c>
      <c r="O20" s="477">
        <v>0</v>
      </c>
      <c r="P20" s="477">
        <v>0</v>
      </c>
      <c r="Q20" s="477">
        <v>0</v>
      </c>
      <c r="R20" s="476">
        <v>0</v>
      </c>
      <c r="S20" s="476">
        <v>0</v>
      </c>
      <c r="T20" s="476">
        <v>0</v>
      </c>
      <c r="U20" s="477">
        <v>0</v>
      </c>
      <c r="V20" s="477">
        <v>0</v>
      </c>
      <c r="W20" s="477">
        <v>0</v>
      </c>
      <c r="X20" s="477">
        <v>0</v>
      </c>
      <c r="Y20" s="477">
        <v>0</v>
      </c>
      <c r="Z20" s="477">
        <v>0</v>
      </c>
      <c r="AA20" s="477">
        <v>0</v>
      </c>
      <c r="AB20" s="477">
        <v>0</v>
      </c>
      <c r="AC20" s="477">
        <v>0</v>
      </c>
      <c r="AD20" s="477">
        <v>0</v>
      </c>
      <c r="AE20" s="476">
        <v>0</v>
      </c>
      <c r="AF20" s="479">
        <v>0</v>
      </c>
      <c r="AG20" s="478">
        <f t="shared" si="0"/>
        <v>0</v>
      </c>
      <c r="AH20" s="450"/>
      <c r="AI20" s="518"/>
    </row>
    <row r="21" spans="2:35" ht="17.25">
      <c r="B21" s="450"/>
      <c r="D21" s="488"/>
      <c r="E21" s="480" t="s">
        <v>459</v>
      </c>
      <c r="F21" s="467" t="s">
        <v>425</v>
      </c>
      <c r="G21" s="468">
        <v>0</v>
      </c>
      <c r="H21" s="469">
        <v>0</v>
      </c>
      <c r="I21" s="469">
        <v>0</v>
      </c>
      <c r="J21" s="469">
        <v>32600</v>
      </c>
      <c r="K21" s="495">
        <v>0</v>
      </c>
      <c r="L21" s="469">
        <v>0</v>
      </c>
      <c r="M21" s="470">
        <v>0</v>
      </c>
      <c r="N21" s="470">
        <v>0</v>
      </c>
      <c r="O21" s="470">
        <v>0</v>
      </c>
      <c r="P21" s="470">
        <v>0</v>
      </c>
      <c r="Q21" s="470">
        <v>2400</v>
      </c>
      <c r="R21" s="469">
        <v>0</v>
      </c>
      <c r="S21" s="469">
        <v>0</v>
      </c>
      <c r="T21" s="469">
        <v>0</v>
      </c>
      <c r="U21" s="470">
        <v>0</v>
      </c>
      <c r="V21" s="470">
        <v>0</v>
      </c>
      <c r="W21" s="470">
        <v>0</v>
      </c>
      <c r="X21" s="470">
        <v>0</v>
      </c>
      <c r="Y21" s="470">
        <v>0</v>
      </c>
      <c r="Z21" s="470">
        <v>0</v>
      </c>
      <c r="AA21" s="470">
        <v>0</v>
      </c>
      <c r="AB21" s="470">
        <v>0</v>
      </c>
      <c r="AC21" s="470">
        <v>0</v>
      </c>
      <c r="AD21" s="470">
        <v>0</v>
      </c>
      <c r="AE21" s="469">
        <v>0</v>
      </c>
      <c r="AF21" s="472">
        <v>0</v>
      </c>
      <c r="AG21" s="471">
        <f t="shared" si="0"/>
        <v>35000</v>
      </c>
      <c r="AH21" s="450"/>
      <c r="AI21" s="518"/>
    </row>
    <row r="22" spans="2:35" ht="17.25">
      <c r="B22" s="450"/>
      <c r="D22" s="488"/>
      <c r="E22" s="482"/>
      <c r="F22" s="474" t="s">
        <v>426</v>
      </c>
      <c r="G22" s="475">
        <v>0</v>
      </c>
      <c r="H22" s="476">
        <v>0</v>
      </c>
      <c r="I22" s="476">
        <v>0</v>
      </c>
      <c r="J22" s="476">
        <v>32600</v>
      </c>
      <c r="K22" s="490">
        <v>0</v>
      </c>
      <c r="L22" s="476">
        <v>0</v>
      </c>
      <c r="M22" s="477">
        <v>0</v>
      </c>
      <c r="N22" s="477">
        <v>0</v>
      </c>
      <c r="O22" s="477">
        <v>0</v>
      </c>
      <c r="P22" s="477">
        <v>0</v>
      </c>
      <c r="Q22" s="477">
        <v>2400</v>
      </c>
      <c r="R22" s="476">
        <v>0</v>
      </c>
      <c r="S22" s="476">
        <v>0</v>
      </c>
      <c r="T22" s="476">
        <v>0</v>
      </c>
      <c r="U22" s="477">
        <v>0</v>
      </c>
      <c r="V22" s="477">
        <v>0</v>
      </c>
      <c r="W22" s="477">
        <v>0</v>
      </c>
      <c r="X22" s="477">
        <v>0</v>
      </c>
      <c r="Y22" s="477">
        <v>0</v>
      </c>
      <c r="Z22" s="477">
        <v>0</v>
      </c>
      <c r="AA22" s="477">
        <v>0</v>
      </c>
      <c r="AB22" s="477">
        <v>0</v>
      </c>
      <c r="AC22" s="477">
        <v>0</v>
      </c>
      <c r="AD22" s="477">
        <v>0</v>
      </c>
      <c r="AE22" s="476">
        <v>0</v>
      </c>
      <c r="AF22" s="479">
        <v>0</v>
      </c>
      <c r="AG22" s="478">
        <f t="shared" si="0"/>
        <v>35000</v>
      </c>
      <c r="AH22" s="450"/>
      <c r="AI22" s="518"/>
    </row>
    <row r="23" spans="2:35" ht="17.25">
      <c r="B23" s="450"/>
      <c r="D23" s="488"/>
      <c r="E23" s="480" t="s">
        <v>458</v>
      </c>
      <c r="F23" s="467" t="s">
        <v>425</v>
      </c>
      <c r="G23" s="468">
        <v>0</v>
      </c>
      <c r="H23" s="469">
        <v>0</v>
      </c>
      <c r="I23" s="469">
        <v>0</v>
      </c>
      <c r="J23" s="469">
        <v>0</v>
      </c>
      <c r="K23" s="495">
        <v>45748</v>
      </c>
      <c r="L23" s="469">
        <v>0</v>
      </c>
      <c r="M23" s="470">
        <v>0</v>
      </c>
      <c r="N23" s="470">
        <v>0</v>
      </c>
      <c r="O23" s="470">
        <v>0</v>
      </c>
      <c r="P23" s="470">
        <v>0</v>
      </c>
      <c r="Q23" s="470">
        <v>0</v>
      </c>
      <c r="R23" s="469">
        <v>0</v>
      </c>
      <c r="S23" s="469">
        <v>0</v>
      </c>
      <c r="T23" s="469">
        <v>12000</v>
      </c>
      <c r="U23" s="470">
        <v>0</v>
      </c>
      <c r="V23" s="470">
        <v>0</v>
      </c>
      <c r="W23" s="470">
        <v>0</v>
      </c>
      <c r="X23" s="470">
        <v>0</v>
      </c>
      <c r="Y23" s="470">
        <v>0</v>
      </c>
      <c r="Z23" s="470">
        <v>0</v>
      </c>
      <c r="AA23" s="470">
        <v>0</v>
      </c>
      <c r="AB23" s="470">
        <v>0</v>
      </c>
      <c r="AC23" s="470">
        <v>0</v>
      </c>
      <c r="AD23" s="470">
        <v>0</v>
      </c>
      <c r="AE23" s="469">
        <v>0</v>
      </c>
      <c r="AF23" s="472">
        <v>0</v>
      </c>
      <c r="AG23" s="471">
        <f t="shared" si="0"/>
        <v>57748</v>
      </c>
      <c r="AH23" s="450"/>
      <c r="AI23" s="518"/>
    </row>
    <row r="24" spans="2:35" ht="17.25">
      <c r="B24" s="450"/>
      <c r="D24" s="488"/>
      <c r="E24" s="482" t="s">
        <v>460</v>
      </c>
      <c r="F24" s="474" t="s">
        <v>426</v>
      </c>
      <c r="G24" s="475">
        <v>0</v>
      </c>
      <c r="H24" s="476">
        <v>0</v>
      </c>
      <c r="I24" s="476">
        <v>0</v>
      </c>
      <c r="J24" s="476">
        <v>0</v>
      </c>
      <c r="K24" s="490">
        <v>45748</v>
      </c>
      <c r="L24" s="476">
        <v>0</v>
      </c>
      <c r="M24" s="477">
        <v>0</v>
      </c>
      <c r="N24" s="477">
        <v>0</v>
      </c>
      <c r="O24" s="477">
        <v>0</v>
      </c>
      <c r="P24" s="477">
        <v>0</v>
      </c>
      <c r="Q24" s="477">
        <v>0</v>
      </c>
      <c r="R24" s="476">
        <v>0</v>
      </c>
      <c r="S24" s="476">
        <v>0</v>
      </c>
      <c r="T24" s="476">
        <v>12000</v>
      </c>
      <c r="U24" s="477">
        <v>0</v>
      </c>
      <c r="V24" s="477">
        <v>0</v>
      </c>
      <c r="W24" s="477">
        <v>0</v>
      </c>
      <c r="X24" s="477">
        <v>0</v>
      </c>
      <c r="Y24" s="477">
        <v>0</v>
      </c>
      <c r="Z24" s="477">
        <v>0</v>
      </c>
      <c r="AA24" s="477">
        <v>0</v>
      </c>
      <c r="AB24" s="477">
        <v>0</v>
      </c>
      <c r="AC24" s="477">
        <v>0</v>
      </c>
      <c r="AD24" s="477">
        <v>0</v>
      </c>
      <c r="AE24" s="476">
        <v>0</v>
      </c>
      <c r="AF24" s="479">
        <v>0</v>
      </c>
      <c r="AG24" s="478">
        <f t="shared" si="0"/>
        <v>57748</v>
      </c>
      <c r="AH24" s="450"/>
      <c r="AI24" s="518"/>
    </row>
    <row r="25" spans="2:35" ht="17.25">
      <c r="B25" s="450"/>
      <c r="D25" s="488"/>
      <c r="E25" s="480" t="s">
        <v>458</v>
      </c>
      <c r="F25" s="467" t="s">
        <v>425</v>
      </c>
      <c r="G25" s="468">
        <v>0</v>
      </c>
      <c r="H25" s="469">
        <v>0</v>
      </c>
      <c r="I25" s="469">
        <v>0</v>
      </c>
      <c r="J25" s="469">
        <v>0</v>
      </c>
      <c r="K25" s="495">
        <v>0</v>
      </c>
      <c r="L25" s="469">
        <v>0</v>
      </c>
      <c r="M25" s="470">
        <v>0</v>
      </c>
      <c r="N25" s="470">
        <v>0</v>
      </c>
      <c r="O25" s="470">
        <v>0</v>
      </c>
      <c r="P25" s="470">
        <v>0</v>
      </c>
      <c r="Q25" s="470">
        <v>0</v>
      </c>
      <c r="R25" s="469">
        <v>0</v>
      </c>
      <c r="S25" s="469">
        <v>0</v>
      </c>
      <c r="T25" s="469">
        <v>0</v>
      </c>
      <c r="U25" s="470">
        <v>0</v>
      </c>
      <c r="V25" s="470">
        <v>0</v>
      </c>
      <c r="W25" s="470">
        <v>0</v>
      </c>
      <c r="X25" s="470">
        <v>0</v>
      </c>
      <c r="Y25" s="470">
        <v>0</v>
      </c>
      <c r="Z25" s="470">
        <v>0</v>
      </c>
      <c r="AA25" s="470">
        <v>0</v>
      </c>
      <c r="AB25" s="470">
        <v>0</v>
      </c>
      <c r="AC25" s="470">
        <v>0</v>
      </c>
      <c r="AD25" s="470">
        <v>0</v>
      </c>
      <c r="AE25" s="469">
        <v>0</v>
      </c>
      <c r="AF25" s="472">
        <v>0</v>
      </c>
      <c r="AG25" s="471">
        <f t="shared" si="0"/>
        <v>0</v>
      </c>
      <c r="AH25" s="450"/>
      <c r="AI25" s="518"/>
    </row>
    <row r="26" spans="2:35" ht="17.25">
      <c r="B26" s="450"/>
      <c r="D26" s="488"/>
      <c r="E26" s="482" t="s">
        <v>461</v>
      </c>
      <c r="F26" s="474" t="s">
        <v>426</v>
      </c>
      <c r="G26" s="475">
        <v>0</v>
      </c>
      <c r="H26" s="476">
        <v>0</v>
      </c>
      <c r="I26" s="476">
        <v>0</v>
      </c>
      <c r="J26" s="476">
        <v>0</v>
      </c>
      <c r="K26" s="490">
        <v>0</v>
      </c>
      <c r="L26" s="476">
        <v>0</v>
      </c>
      <c r="M26" s="477">
        <v>0</v>
      </c>
      <c r="N26" s="477">
        <v>0</v>
      </c>
      <c r="O26" s="477">
        <v>0</v>
      </c>
      <c r="P26" s="477">
        <v>0</v>
      </c>
      <c r="Q26" s="477">
        <v>0</v>
      </c>
      <c r="R26" s="476">
        <v>0</v>
      </c>
      <c r="S26" s="476">
        <v>0</v>
      </c>
      <c r="T26" s="476">
        <v>0</v>
      </c>
      <c r="U26" s="477">
        <v>0</v>
      </c>
      <c r="V26" s="477">
        <v>0</v>
      </c>
      <c r="W26" s="477">
        <v>0</v>
      </c>
      <c r="X26" s="477">
        <v>0</v>
      </c>
      <c r="Y26" s="477">
        <v>0</v>
      </c>
      <c r="Z26" s="477">
        <v>0</v>
      </c>
      <c r="AA26" s="477">
        <v>0</v>
      </c>
      <c r="AB26" s="477">
        <v>0</v>
      </c>
      <c r="AC26" s="477">
        <v>0</v>
      </c>
      <c r="AD26" s="477">
        <v>0</v>
      </c>
      <c r="AE26" s="476">
        <v>0</v>
      </c>
      <c r="AF26" s="479">
        <v>0</v>
      </c>
      <c r="AG26" s="478">
        <f t="shared" si="0"/>
        <v>0</v>
      </c>
      <c r="AH26" s="450"/>
      <c r="AI26" s="518"/>
    </row>
    <row r="27" spans="2:35" ht="17.25">
      <c r="B27" s="450"/>
      <c r="D27" s="488"/>
      <c r="E27" s="480" t="s">
        <v>458</v>
      </c>
      <c r="F27" s="467" t="s">
        <v>425</v>
      </c>
      <c r="G27" s="468">
        <v>0</v>
      </c>
      <c r="H27" s="469">
        <v>0</v>
      </c>
      <c r="I27" s="469">
        <v>0</v>
      </c>
      <c r="J27" s="469">
        <v>0</v>
      </c>
      <c r="K27" s="495">
        <v>0</v>
      </c>
      <c r="L27" s="469">
        <v>0</v>
      </c>
      <c r="M27" s="470">
        <v>0</v>
      </c>
      <c r="N27" s="470">
        <v>0</v>
      </c>
      <c r="O27" s="470">
        <v>0</v>
      </c>
      <c r="P27" s="470">
        <v>0</v>
      </c>
      <c r="Q27" s="470">
        <v>0</v>
      </c>
      <c r="R27" s="469">
        <v>0</v>
      </c>
      <c r="S27" s="469">
        <v>0</v>
      </c>
      <c r="T27" s="469">
        <v>0</v>
      </c>
      <c r="U27" s="470">
        <v>0</v>
      </c>
      <c r="V27" s="470">
        <v>0</v>
      </c>
      <c r="W27" s="470">
        <v>0</v>
      </c>
      <c r="X27" s="470">
        <v>0</v>
      </c>
      <c r="Y27" s="470">
        <v>0</v>
      </c>
      <c r="Z27" s="470">
        <v>0</v>
      </c>
      <c r="AA27" s="470">
        <v>0</v>
      </c>
      <c r="AB27" s="470">
        <v>0</v>
      </c>
      <c r="AC27" s="470">
        <v>0</v>
      </c>
      <c r="AD27" s="470">
        <v>0</v>
      </c>
      <c r="AE27" s="469">
        <v>0</v>
      </c>
      <c r="AF27" s="472">
        <v>0</v>
      </c>
      <c r="AG27" s="471">
        <f t="shared" si="0"/>
        <v>0</v>
      </c>
      <c r="AH27" s="450"/>
      <c r="AI27" s="518"/>
    </row>
    <row r="28" spans="2:35" ht="17.25">
      <c r="B28" s="450"/>
      <c r="D28" s="488"/>
      <c r="E28" s="482" t="s">
        <v>462</v>
      </c>
      <c r="F28" s="474" t="s">
        <v>426</v>
      </c>
      <c r="G28" s="475">
        <v>0</v>
      </c>
      <c r="H28" s="476">
        <v>0</v>
      </c>
      <c r="I28" s="476">
        <v>0</v>
      </c>
      <c r="J28" s="476">
        <v>0</v>
      </c>
      <c r="K28" s="490">
        <v>0</v>
      </c>
      <c r="L28" s="476">
        <v>0</v>
      </c>
      <c r="M28" s="477">
        <v>0</v>
      </c>
      <c r="N28" s="477">
        <v>0</v>
      </c>
      <c r="O28" s="477">
        <v>0</v>
      </c>
      <c r="P28" s="477">
        <v>0</v>
      </c>
      <c r="Q28" s="477">
        <v>0</v>
      </c>
      <c r="R28" s="476">
        <v>0</v>
      </c>
      <c r="S28" s="476">
        <v>0</v>
      </c>
      <c r="T28" s="476">
        <v>0</v>
      </c>
      <c r="U28" s="477">
        <v>0</v>
      </c>
      <c r="V28" s="477">
        <v>0</v>
      </c>
      <c r="W28" s="477">
        <v>0</v>
      </c>
      <c r="X28" s="477">
        <v>0</v>
      </c>
      <c r="Y28" s="477">
        <v>0</v>
      </c>
      <c r="Z28" s="477">
        <v>0</v>
      </c>
      <c r="AA28" s="477">
        <v>0</v>
      </c>
      <c r="AB28" s="477">
        <v>0</v>
      </c>
      <c r="AC28" s="477">
        <v>0</v>
      </c>
      <c r="AD28" s="477">
        <v>0</v>
      </c>
      <c r="AE28" s="476">
        <v>0</v>
      </c>
      <c r="AF28" s="479">
        <v>0</v>
      </c>
      <c r="AG28" s="478">
        <f t="shared" si="0"/>
        <v>0</v>
      </c>
      <c r="AH28" s="450"/>
      <c r="AI28" s="518"/>
    </row>
    <row r="29" spans="2:35" ht="17.25">
      <c r="B29" s="450"/>
      <c r="D29" s="488"/>
      <c r="E29" s="480" t="s">
        <v>452</v>
      </c>
      <c r="F29" s="467" t="s">
        <v>425</v>
      </c>
      <c r="G29" s="468">
        <v>0</v>
      </c>
      <c r="H29" s="469">
        <v>0</v>
      </c>
      <c r="I29" s="469">
        <v>0</v>
      </c>
      <c r="J29" s="469">
        <v>0</v>
      </c>
      <c r="K29" s="495">
        <v>0</v>
      </c>
      <c r="L29" s="469">
        <v>0</v>
      </c>
      <c r="M29" s="470">
        <v>0</v>
      </c>
      <c r="N29" s="470">
        <v>0</v>
      </c>
      <c r="O29" s="470">
        <v>0</v>
      </c>
      <c r="P29" s="470">
        <v>0</v>
      </c>
      <c r="Q29" s="470">
        <v>0</v>
      </c>
      <c r="R29" s="469">
        <v>0</v>
      </c>
      <c r="S29" s="469">
        <v>0</v>
      </c>
      <c r="T29" s="469">
        <v>9844</v>
      </c>
      <c r="U29" s="470">
        <v>0</v>
      </c>
      <c r="V29" s="470">
        <v>0</v>
      </c>
      <c r="W29" s="470">
        <v>0</v>
      </c>
      <c r="X29" s="470">
        <v>0</v>
      </c>
      <c r="Y29" s="470">
        <v>0</v>
      </c>
      <c r="Z29" s="470">
        <v>0</v>
      </c>
      <c r="AA29" s="470">
        <v>0</v>
      </c>
      <c r="AB29" s="470">
        <v>0</v>
      </c>
      <c r="AC29" s="470">
        <v>0</v>
      </c>
      <c r="AD29" s="470">
        <v>0</v>
      </c>
      <c r="AE29" s="469">
        <v>0</v>
      </c>
      <c r="AF29" s="472">
        <v>0</v>
      </c>
      <c r="AG29" s="471">
        <f t="shared" si="0"/>
        <v>9844</v>
      </c>
      <c r="AH29" s="450"/>
      <c r="AI29" s="518"/>
    </row>
    <row r="30" spans="2:35" ht="17.25">
      <c r="B30" s="450"/>
      <c r="D30" s="488"/>
      <c r="E30" s="509" t="s">
        <v>463</v>
      </c>
      <c r="F30" s="474" t="s">
        <v>426</v>
      </c>
      <c r="G30" s="475">
        <v>0</v>
      </c>
      <c r="H30" s="476">
        <v>0</v>
      </c>
      <c r="I30" s="476">
        <v>0</v>
      </c>
      <c r="J30" s="476">
        <v>0</v>
      </c>
      <c r="K30" s="490">
        <v>0</v>
      </c>
      <c r="L30" s="476">
        <v>0</v>
      </c>
      <c r="M30" s="477">
        <v>0</v>
      </c>
      <c r="N30" s="477">
        <v>0</v>
      </c>
      <c r="O30" s="477">
        <v>0</v>
      </c>
      <c r="P30" s="477">
        <v>0</v>
      </c>
      <c r="Q30" s="477">
        <v>0</v>
      </c>
      <c r="R30" s="476">
        <v>0</v>
      </c>
      <c r="S30" s="476">
        <v>0</v>
      </c>
      <c r="T30" s="476">
        <v>9844</v>
      </c>
      <c r="U30" s="477">
        <v>0</v>
      </c>
      <c r="V30" s="477">
        <v>0</v>
      </c>
      <c r="W30" s="477">
        <v>0</v>
      </c>
      <c r="X30" s="477">
        <v>0</v>
      </c>
      <c r="Y30" s="477">
        <v>0</v>
      </c>
      <c r="Z30" s="477">
        <v>0</v>
      </c>
      <c r="AA30" s="477">
        <v>0</v>
      </c>
      <c r="AB30" s="477">
        <v>0</v>
      </c>
      <c r="AC30" s="477">
        <v>0</v>
      </c>
      <c r="AD30" s="477">
        <v>0</v>
      </c>
      <c r="AE30" s="476">
        <v>0</v>
      </c>
      <c r="AF30" s="479">
        <v>0</v>
      </c>
      <c r="AG30" s="478">
        <f t="shared" si="0"/>
        <v>9844</v>
      </c>
      <c r="AH30" s="450"/>
      <c r="AI30" s="518"/>
    </row>
    <row r="31" spans="2:35" ht="17.25">
      <c r="B31" s="450"/>
      <c r="D31" s="488"/>
      <c r="E31" s="480" t="s">
        <v>454</v>
      </c>
      <c r="F31" s="467" t="s">
        <v>425</v>
      </c>
      <c r="G31" s="468">
        <v>0</v>
      </c>
      <c r="H31" s="469">
        <v>0</v>
      </c>
      <c r="I31" s="469">
        <v>0</v>
      </c>
      <c r="J31" s="469">
        <v>0</v>
      </c>
      <c r="K31" s="495">
        <v>0</v>
      </c>
      <c r="L31" s="469">
        <v>0</v>
      </c>
      <c r="M31" s="470">
        <v>0</v>
      </c>
      <c r="N31" s="470">
        <v>0</v>
      </c>
      <c r="O31" s="470">
        <v>0</v>
      </c>
      <c r="P31" s="470">
        <v>0</v>
      </c>
      <c r="Q31" s="470">
        <v>0</v>
      </c>
      <c r="R31" s="469">
        <v>0</v>
      </c>
      <c r="S31" s="469">
        <v>0</v>
      </c>
      <c r="T31" s="469">
        <v>0</v>
      </c>
      <c r="U31" s="470">
        <v>0</v>
      </c>
      <c r="V31" s="470">
        <v>0</v>
      </c>
      <c r="W31" s="470">
        <v>0</v>
      </c>
      <c r="X31" s="470">
        <v>0</v>
      </c>
      <c r="Y31" s="470">
        <v>0</v>
      </c>
      <c r="Z31" s="470">
        <v>4038</v>
      </c>
      <c r="AA31" s="470">
        <v>7917</v>
      </c>
      <c r="AB31" s="470">
        <v>0</v>
      </c>
      <c r="AC31" s="470">
        <v>0</v>
      </c>
      <c r="AD31" s="470">
        <v>0</v>
      </c>
      <c r="AE31" s="469">
        <v>0</v>
      </c>
      <c r="AF31" s="472">
        <v>0</v>
      </c>
      <c r="AG31" s="471">
        <f t="shared" si="0"/>
        <v>11955</v>
      </c>
      <c r="AH31" s="450"/>
      <c r="AI31" s="518"/>
    </row>
    <row r="32" spans="2:35" ht="17.25">
      <c r="B32" s="450"/>
      <c r="D32" s="488"/>
      <c r="E32" s="509" t="s">
        <v>463</v>
      </c>
      <c r="F32" s="474" t="s">
        <v>426</v>
      </c>
      <c r="G32" s="475">
        <v>0</v>
      </c>
      <c r="H32" s="476">
        <v>0</v>
      </c>
      <c r="I32" s="476">
        <v>0</v>
      </c>
      <c r="J32" s="476">
        <v>0</v>
      </c>
      <c r="K32" s="490">
        <v>0</v>
      </c>
      <c r="L32" s="476">
        <v>0</v>
      </c>
      <c r="M32" s="477">
        <v>0</v>
      </c>
      <c r="N32" s="477">
        <v>0</v>
      </c>
      <c r="O32" s="477">
        <v>0</v>
      </c>
      <c r="P32" s="477">
        <v>0</v>
      </c>
      <c r="Q32" s="477">
        <v>0</v>
      </c>
      <c r="R32" s="476">
        <v>0</v>
      </c>
      <c r="S32" s="476">
        <v>0</v>
      </c>
      <c r="T32" s="476">
        <v>0</v>
      </c>
      <c r="U32" s="477">
        <v>0</v>
      </c>
      <c r="V32" s="477">
        <v>0</v>
      </c>
      <c r="W32" s="477">
        <v>0</v>
      </c>
      <c r="X32" s="477">
        <v>0</v>
      </c>
      <c r="Y32" s="477">
        <v>0</v>
      </c>
      <c r="Z32" s="477">
        <v>4038</v>
      </c>
      <c r="AA32" s="477">
        <v>7917</v>
      </c>
      <c r="AB32" s="477">
        <v>0</v>
      </c>
      <c r="AC32" s="477">
        <v>0</v>
      </c>
      <c r="AD32" s="477">
        <v>0</v>
      </c>
      <c r="AE32" s="476">
        <v>0</v>
      </c>
      <c r="AF32" s="479">
        <v>0</v>
      </c>
      <c r="AG32" s="478">
        <f t="shared" si="0"/>
        <v>11955</v>
      </c>
      <c r="AH32" s="450"/>
      <c r="AI32" s="518"/>
    </row>
    <row r="33" spans="2:35" ht="17.25">
      <c r="B33" s="450"/>
      <c r="D33" s="488"/>
      <c r="E33" s="480" t="s">
        <v>464</v>
      </c>
      <c r="F33" s="467" t="s">
        <v>425</v>
      </c>
      <c r="G33" s="468">
        <v>31722</v>
      </c>
      <c r="H33" s="469">
        <v>0</v>
      </c>
      <c r="I33" s="469">
        <v>0</v>
      </c>
      <c r="J33" s="469">
        <v>32406</v>
      </c>
      <c r="K33" s="495">
        <v>0</v>
      </c>
      <c r="L33" s="469">
        <v>16317</v>
      </c>
      <c r="M33" s="470">
        <v>6669</v>
      </c>
      <c r="N33" s="470">
        <v>0</v>
      </c>
      <c r="O33" s="470">
        <v>0</v>
      </c>
      <c r="P33" s="470">
        <v>0</v>
      </c>
      <c r="Q33" s="470">
        <v>0</v>
      </c>
      <c r="R33" s="469">
        <v>0</v>
      </c>
      <c r="S33" s="469">
        <v>3397</v>
      </c>
      <c r="T33" s="469">
        <v>40223</v>
      </c>
      <c r="U33" s="470">
        <v>0</v>
      </c>
      <c r="V33" s="470">
        <v>0</v>
      </c>
      <c r="W33" s="470">
        <v>0</v>
      </c>
      <c r="X33" s="470">
        <v>0</v>
      </c>
      <c r="Y33" s="470">
        <v>0</v>
      </c>
      <c r="Z33" s="470">
        <v>49533</v>
      </c>
      <c r="AA33" s="470">
        <v>33913</v>
      </c>
      <c r="AB33" s="470">
        <v>0</v>
      </c>
      <c r="AC33" s="470">
        <v>0</v>
      </c>
      <c r="AD33" s="470">
        <v>0</v>
      </c>
      <c r="AE33" s="469">
        <v>31638</v>
      </c>
      <c r="AF33" s="472">
        <v>0</v>
      </c>
      <c r="AG33" s="471">
        <f t="shared" si="0"/>
        <v>245818</v>
      </c>
      <c r="AH33" s="450"/>
      <c r="AI33" s="518"/>
    </row>
    <row r="34" spans="2:35" ht="17.25">
      <c r="B34" s="450"/>
      <c r="D34" s="488"/>
      <c r="E34" s="482" t="s">
        <v>465</v>
      </c>
      <c r="F34" s="474" t="s">
        <v>426</v>
      </c>
      <c r="G34" s="475">
        <v>31722</v>
      </c>
      <c r="H34" s="476">
        <v>0</v>
      </c>
      <c r="I34" s="476">
        <v>0</v>
      </c>
      <c r="J34" s="476">
        <v>32406</v>
      </c>
      <c r="K34" s="490">
        <v>0</v>
      </c>
      <c r="L34" s="476">
        <v>6855</v>
      </c>
      <c r="M34" s="477">
        <v>13339</v>
      </c>
      <c r="N34" s="477">
        <v>0</v>
      </c>
      <c r="O34" s="477">
        <v>0</v>
      </c>
      <c r="P34" s="477">
        <v>0</v>
      </c>
      <c r="Q34" s="477">
        <v>0</v>
      </c>
      <c r="R34" s="476">
        <v>0</v>
      </c>
      <c r="S34" s="476">
        <v>0</v>
      </c>
      <c r="T34" s="476">
        <v>40223</v>
      </c>
      <c r="U34" s="477">
        <v>0</v>
      </c>
      <c r="V34" s="477">
        <v>0</v>
      </c>
      <c r="W34" s="477">
        <v>0</v>
      </c>
      <c r="X34" s="477">
        <v>0</v>
      </c>
      <c r="Y34" s="477">
        <v>0</v>
      </c>
      <c r="Z34" s="477">
        <v>49533</v>
      </c>
      <c r="AA34" s="477">
        <v>33498</v>
      </c>
      <c r="AB34" s="477">
        <v>0</v>
      </c>
      <c r="AC34" s="477">
        <v>0</v>
      </c>
      <c r="AD34" s="477">
        <v>0</v>
      </c>
      <c r="AE34" s="476">
        <v>31638</v>
      </c>
      <c r="AF34" s="479">
        <v>0</v>
      </c>
      <c r="AG34" s="478">
        <f t="shared" si="0"/>
        <v>239214</v>
      </c>
      <c r="AH34" s="450"/>
      <c r="AI34" s="518"/>
    </row>
    <row r="35" spans="2:35" ht="17.25">
      <c r="B35" s="450"/>
      <c r="D35" s="488"/>
      <c r="E35" s="542" t="s">
        <v>521</v>
      </c>
      <c r="F35" s="531" t="s">
        <v>425</v>
      </c>
      <c r="G35" s="468">
        <v>0</v>
      </c>
      <c r="H35" s="469">
        <v>0</v>
      </c>
      <c r="I35" s="469">
        <v>0</v>
      </c>
      <c r="J35" s="469">
        <v>0</v>
      </c>
      <c r="K35" s="495">
        <v>0</v>
      </c>
      <c r="L35" s="469">
        <v>0</v>
      </c>
      <c r="M35" s="470">
        <v>0</v>
      </c>
      <c r="N35" s="470">
        <v>291</v>
      </c>
      <c r="O35" s="470">
        <v>0</v>
      </c>
      <c r="P35" s="470">
        <v>0</v>
      </c>
      <c r="Q35" s="470">
        <v>0</v>
      </c>
      <c r="R35" s="469">
        <v>0</v>
      </c>
      <c r="S35" s="469">
        <v>0</v>
      </c>
      <c r="T35" s="469">
        <v>0</v>
      </c>
      <c r="U35" s="470">
        <v>0</v>
      </c>
      <c r="V35" s="470">
        <v>0</v>
      </c>
      <c r="W35" s="470">
        <v>0</v>
      </c>
      <c r="X35" s="470">
        <v>0</v>
      </c>
      <c r="Y35" s="470">
        <v>0</v>
      </c>
      <c r="Z35" s="470">
        <v>0</v>
      </c>
      <c r="AA35" s="470">
        <v>0</v>
      </c>
      <c r="AB35" s="470">
        <v>0</v>
      </c>
      <c r="AC35" s="470">
        <v>0</v>
      </c>
      <c r="AD35" s="470">
        <v>0</v>
      </c>
      <c r="AE35" s="469">
        <v>0</v>
      </c>
      <c r="AF35" s="472">
        <v>0</v>
      </c>
      <c r="AG35" s="471">
        <f t="shared" si="0"/>
        <v>291</v>
      </c>
      <c r="AH35" s="450"/>
      <c r="AI35" s="518"/>
    </row>
    <row r="36" spans="2:35" ht="17.25">
      <c r="B36" s="450"/>
      <c r="D36" s="488"/>
      <c r="E36" s="543" t="s">
        <v>522</v>
      </c>
      <c r="F36" s="532" t="s">
        <v>426</v>
      </c>
      <c r="G36" s="475">
        <v>0</v>
      </c>
      <c r="H36" s="476">
        <v>0</v>
      </c>
      <c r="I36" s="476">
        <v>0</v>
      </c>
      <c r="J36" s="476">
        <v>0</v>
      </c>
      <c r="K36" s="490">
        <v>0</v>
      </c>
      <c r="L36" s="476">
        <v>0</v>
      </c>
      <c r="M36" s="477">
        <v>0</v>
      </c>
      <c r="N36" s="477">
        <v>291</v>
      </c>
      <c r="O36" s="477">
        <v>0</v>
      </c>
      <c r="P36" s="477">
        <v>0</v>
      </c>
      <c r="Q36" s="477">
        <v>0</v>
      </c>
      <c r="R36" s="476">
        <v>0</v>
      </c>
      <c r="S36" s="476">
        <v>0</v>
      </c>
      <c r="T36" s="476">
        <v>0</v>
      </c>
      <c r="U36" s="477">
        <v>0</v>
      </c>
      <c r="V36" s="477">
        <v>0</v>
      </c>
      <c r="W36" s="477">
        <v>0</v>
      </c>
      <c r="X36" s="477">
        <v>0</v>
      </c>
      <c r="Y36" s="477">
        <v>0</v>
      </c>
      <c r="Z36" s="477">
        <v>0</v>
      </c>
      <c r="AA36" s="477">
        <v>0</v>
      </c>
      <c r="AB36" s="477">
        <v>0</v>
      </c>
      <c r="AC36" s="477">
        <v>0</v>
      </c>
      <c r="AD36" s="477">
        <v>0</v>
      </c>
      <c r="AE36" s="476">
        <v>0</v>
      </c>
      <c r="AF36" s="479">
        <v>0</v>
      </c>
      <c r="AG36" s="478">
        <f t="shared" si="0"/>
        <v>291</v>
      </c>
      <c r="AH36" s="450"/>
      <c r="AI36" s="518"/>
    </row>
    <row r="37" spans="2:35" ht="17.25">
      <c r="B37" s="450"/>
      <c r="D37" s="488"/>
      <c r="E37" s="542" t="s">
        <v>521</v>
      </c>
      <c r="F37" s="531" t="s">
        <v>425</v>
      </c>
      <c r="G37" s="468">
        <v>0</v>
      </c>
      <c r="H37" s="469">
        <v>0</v>
      </c>
      <c r="I37" s="469">
        <v>0</v>
      </c>
      <c r="J37" s="469">
        <v>0</v>
      </c>
      <c r="K37" s="495">
        <v>0</v>
      </c>
      <c r="L37" s="469">
        <v>0</v>
      </c>
      <c r="M37" s="470">
        <v>0</v>
      </c>
      <c r="N37" s="470">
        <v>23037</v>
      </c>
      <c r="O37" s="470">
        <v>0</v>
      </c>
      <c r="P37" s="470">
        <v>20849</v>
      </c>
      <c r="Q37" s="470">
        <v>6913</v>
      </c>
      <c r="R37" s="469">
        <v>81501</v>
      </c>
      <c r="S37" s="469">
        <v>1352</v>
      </c>
      <c r="T37" s="469">
        <v>0</v>
      </c>
      <c r="U37" s="470">
        <v>0</v>
      </c>
      <c r="V37" s="470">
        <v>0</v>
      </c>
      <c r="W37" s="470">
        <v>0</v>
      </c>
      <c r="X37" s="470">
        <v>0</v>
      </c>
      <c r="Y37" s="470">
        <v>0</v>
      </c>
      <c r="Z37" s="470">
        <v>0</v>
      </c>
      <c r="AA37" s="470">
        <v>0</v>
      </c>
      <c r="AB37" s="470">
        <v>0</v>
      </c>
      <c r="AC37" s="470">
        <v>0</v>
      </c>
      <c r="AD37" s="470">
        <v>24262</v>
      </c>
      <c r="AE37" s="469">
        <v>8324</v>
      </c>
      <c r="AF37" s="472">
        <v>0</v>
      </c>
      <c r="AG37" s="471">
        <f t="shared" si="0"/>
        <v>166238</v>
      </c>
      <c r="AH37" s="450"/>
      <c r="AI37" s="518"/>
    </row>
    <row r="38" spans="2:35" ht="17.25">
      <c r="B38" s="450"/>
      <c r="D38" s="488"/>
      <c r="E38" s="543" t="s">
        <v>537</v>
      </c>
      <c r="F38" s="532" t="s">
        <v>426</v>
      </c>
      <c r="G38" s="475">
        <v>0</v>
      </c>
      <c r="H38" s="476">
        <v>0</v>
      </c>
      <c r="I38" s="476">
        <v>0</v>
      </c>
      <c r="J38" s="476">
        <v>0</v>
      </c>
      <c r="K38" s="490">
        <v>0</v>
      </c>
      <c r="L38" s="476">
        <v>0</v>
      </c>
      <c r="M38" s="477">
        <v>0</v>
      </c>
      <c r="N38" s="477">
        <v>23037</v>
      </c>
      <c r="O38" s="477">
        <v>0</v>
      </c>
      <c r="P38" s="477">
        <v>16680</v>
      </c>
      <c r="Q38" s="477">
        <v>13827</v>
      </c>
      <c r="R38" s="476">
        <v>81501</v>
      </c>
      <c r="S38" s="476">
        <v>0</v>
      </c>
      <c r="T38" s="476">
        <v>0</v>
      </c>
      <c r="U38" s="477">
        <v>0</v>
      </c>
      <c r="V38" s="477">
        <v>0</v>
      </c>
      <c r="W38" s="477">
        <v>0</v>
      </c>
      <c r="X38" s="477">
        <v>0</v>
      </c>
      <c r="Y38" s="477">
        <v>0</v>
      </c>
      <c r="Z38" s="477">
        <v>0</v>
      </c>
      <c r="AA38" s="477">
        <v>0</v>
      </c>
      <c r="AB38" s="477">
        <v>0</v>
      </c>
      <c r="AC38" s="477">
        <v>0</v>
      </c>
      <c r="AD38" s="477">
        <v>24262</v>
      </c>
      <c r="AE38" s="476">
        <v>8324</v>
      </c>
      <c r="AF38" s="479">
        <v>0</v>
      </c>
      <c r="AG38" s="478">
        <f t="shared" si="0"/>
        <v>167631</v>
      </c>
      <c r="AH38" s="450"/>
      <c r="AI38" s="518"/>
    </row>
    <row r="39" spans="2:35" ht="17.25">
      <c r="B39" s="450"/>
      <c r="D39" s="488"/>
      <c r="E39" s="520" t="s">
        <v>473</v>
      </c>
      <c r="F39" s="531" t="s">
        <v>425</v>
      </c>
      <c r="G39" s="468">
        <v>0</v>
      </c>
      <c r="H39" s="469">
        <v>0</v>
      </c>
      <c r="I39" s="469">
        <v>0</v>
      </c>
      <c r="J39" s="469">
        <v>0</v>
      </c>
      <c r="K39" s="495">
        <v>0</v>
      </c>
      <c r="L39" s="469">
        <v>0</v>
      </c>
      <c r="M39" s="470">
        <v>0</v>
      </c>
      <c r="N39" s="470">
        <v>0</v>
      </c>
      <c r="O39" s="470">
        <v>0</v>
      </c>
      <c r="P39" s="470">
        <v>0</v>
      </c>
      <c r="Q39" s="470">
        <v>0</v>
      </c>
      <c r="R39" s="469">
        <v>0</v>
      </c>
      <c r="S39" s="469">
        <v>0</v>
      </c>
      <c r="T39" s="469">
        <v>0</v>
      </c>
      <c r="U39" s="470">
        <v>0</v>
      </c>
      <c r="V39" s="470">
        <v>0</v>
      </c>
      <c r="W39" s="470">
        <v>0</v>
      </c>
      <c r="X39" s="470">
        <v>0</v>
      </c>
      <c r="Y39" s="470">
        <v>0</v>
      </c>
      <c r="Z39" s="470">
        <v>0</v>
      </c>
      <c r="AA39" s="470">
        <v>0</v>
      </c>
      <c r="AB39" s="470">
        <v>0</v>
      </c>
      <c r="AC39" s="470">
        <v>0</v>
      </c>
      <c r="AD39" s="470">
        <v>0</v>
      </c>
      <c r="AE39" s="469">
        <v>0</v>
      </c>
      <c r="AF39" s="472">
        <v>0</v>
      </c>
      <c r="AG39" s="471">
        <f t="shared" si="0"/>
        <v>0</v>
      </c>
      <c r="AH39" s="450"/>
      <c r="AI39" s="518"/>
    </row>
    <row r="40" spans="2:35" ht="17.25">
      <c r="B40" s="450"/>
      <c r="D40" s="488"/>
      <c r="E40" s="521" t="s">
        <v>474</v>
      </c>
      <c r="F40" s="532" t="s">
        <v>426</v>
      </c>
      <c r="G40" s="475">
        <v>0</v>
      </c>
      <c r="H40" s="476">
        <v>0</v>
      </c>
      <c r="I40" s="476">
        <v>0</v>
      </c>
      <c r="J40" s="476">
        <v>0</v>
      </c>
      <c r="K40" s="490">
        <v>0</v>
      </c>
      <c r="L40" s="476">
        <v>0</v>
      </c>
      <c r="M40" s="477">
        <v>0</v>
      </c>
      <c r="N40" s="477">
        <v>0</v>
      </c>
      <c r="O40" s="477">
        <v>0</v>
      </c>
      <c r="P40" s="477">
        <v>0</v>
      </c>
      <c r="Q40" s="477">
        <v>0</v>
      </c>
      <c r="R40" s="476">
        <v>0</v>
      </c>
      <c r="S40" s="476">
        <v>0</v>
      </c>
      <c r="T40" s="476">
        <v>0</v>
      </c>
      <c r="U40" s="477">
        <v>0</v>
      </c>
      <c r="V40" s="477">
        <v>0</v>
      </c>
      <c r="W40" s="477">
        <v>0</v>
      </c>
      <c r="X40" s="477">
        <v>0</v>
      </c>
      <c r="Y40" s="477">
        <v>0</v>
      </c>
      <c r="Z40" s="477">
        <v>0</v>
      </c>
      <c r="AA40" s="477">
        <v>0</v>
      </c>
      <c r="AB40" s="477">
        <v>0</v>
      </c>
      <c r="AC40" s="477">
        <v>0</v>
      </c>
      <c r="AD40" s="477">
        <v>0</v>
      </c>
      <c r="AE40" s="476">
        <v>0</v>
      </c>
      <c r="AF40" s="479">
        <v>0</v>
      </c>
      <c r="AG40" s="478">
        <f t="shared" si="0"/>
        <v>0</v>
      </c>
      <c r="AH40" s="450"/>
      <c r="AI40" s="518"/>
    </row>
    <row r="41" spans="2:35" ht="17.25">
      <c r="B41" s="450"/>
      <c r="D41" s="488"/>
      <c r="E41" s="510" t="s">
        <v>533</v>
      </c>
      <c r="F41" s="467" t="s">
        <v>425</v>
      </c>
      <c r="G41" s="468">
        <v>0</v>
      </c>
      <c r="H41" s="469">
        <v>0</v>
      </c>
      <c r="I41" s="469">
        <v>0</v>
      </c>
      <c r="J41" s="469">
        <v>0</v>
      </c>
      <c r="K41" s="495">
        <v>0</v>
      </c>
      <c r="L41" s="469">
        <v>0</v>
      </c>
      <c r="M41" s="470">
        <v>0</v>
      </c>
      <c r="N41" s="470">
        <v>0</v>
      </c>
      <c r="O41" s="470">
        <v>0</v>
      </c>
      <c r="P41" s="470">
        <v>0</v>
      </c>
      <c r="Q41" s="470">
        <v>0</v>
      </c>
      <c r="R41" s="469">
        <v>0</v>
      </c>
      <c r="S41" s="469">
        <v>0</v>
      </c>
      <c r="T41" s="469">
        <v>0</v>
      </c>
      <c r="U41" s="470">
        <v>0</v>
      </c>
      <c r="V41" s="470">
        <v>0</v>
      </c>
      <c r="W41" s="470">
        <v>0</v>
      </c>
      <c r="X41" s="470">
        <v>0</v>
      </c>
      <c r="Y41" s="470">
        <v>0</v>
      </c>
      <c r="Z41" s="470">
        <v>0</v>
      </c>
      <c r="AA41" s="470">
        <v>0</v>
      </c>
      <c r="AB41" s="470">
        <v>0</v>
      </c>
      <c r="AC41" s="470">
        <v>0</v>
      </c>
      <c r="AD41" s="470">
        <v>0</v>
      </c>
      <c r="AE41" s="469">
        <v>0</v>
      </c>
      <c r="AF41" s="472">
        <v>0</v>
      </c>
      <c r="AG41" s="471">
        <f t="shared" si="0"/>
        <v>0</v>
      </c>
      <c r="AH41" s="450"/>
      <c r="AI41" s="518"/>
    </row>
    <row r="42" spans="2:35" ht="17.25">
      <c r="B42" s="450"/>
      <c r="D42" s="488"/>
      <c r="E42" s="508" t="s">
        <v>538</v>
      </c>
      <c r="F42" s="474" t="s">
        <v>426</v>
      </c>
      <c r="G42" s="475">
        <v>0</v>
      </c>
      <c r="H42" s="476">
        <v>0</v>
      </c>
      <c r="I42" s="476">
        <v>0</v>
      </c>
      <c r="J42" s="476">
        <v>0</v>
      </c>
      <c r="K42" s="490">
        <v>0</v>
      </c>
      <c r="L42" s="476">
        <v>0</v>
      </c>
      <c r="M42" s="477">
        <v>0</v>
      </c>
      <c r="N42" s="477">
        <v>0</v>
      </c>
      <c r="O42" s="477">
        <v>0</v>
      </c>
      <c r="P42" s="477">
        <v>0</v>
      </c>
      <c r="Q42" s="477">
        <v>0</v>
      </c>
      <c r="R42" s="476">
        <v>0</v>
      </c>
      <c r="S42" s="476">
        <v>0</v>
      </c>
      <c r="T42" s="476">
        <v>0</v>
      </c>
      <c r="U42" s="477">
        <v>0</v>
      </c>
      <c r="V42" s="477">
        <v>0</v>
      </c>
      <c r="W42" s="477">
        <v>0</v>
      </c>
      <c r="X42" s="477">
        <v>0</v>
      </c>
      <c r="Y42" s="477">
        <v>0</v>
      </c>
      <c r="Z42" s="477">
        <v>0</v>
      </c>
      <c r="AA42" s="477">
        <v>0</v>
      </c>
      <c r="AB42" s="477">
        <v>0</v>
      </c>
      <c r="AC42" s="477">
        <v>0</v>
      </c>
      <c r="AD42" s="477">
        <v>0</v>
      </c>
      <c r="AE42" s="476">
        <v>0</v>
      </c>
      <c r="AF42" s="479">
        <v>0</v>
      </c>
      <c r="AG42" s="478">
        <f t="shared" si="0"/>
        <v>0</v>
      </c>
      <c r="AH42" s="450"/>
      <c r="AI42" s="518"/>
    </row>
    <row r="43" spans="2:35" ht="17.25">
      <c r="B43" s="450"/>
      <c r="C43" s="473"/>
      <c r="D43" s="489"/>
      <c r="E43" s="482" t="s">
        <v>439</v>
      </c>
      <c r="F43" s="474" t="s">
        <v>426</v>
      </c>
      <c r="G43" s="475">
        <v>0</v>
      </c>
      <c r="H43" s="476">
        <v>0</v>
      </c>
      <c r="I43" s="476">
        <v>10186</v>
      </c>
      <c r="J43" s="476">
        <v>0</v>
      </c>
      <c r="K43" s="490">
        <v>0</v>
      </c>
      <c r="L43" s="476">
        <v>0</v>
      </c>
      <c r="M43" s="477">
        <v>0</v>
      </c>
      <c r="N43" s="477">
        <v>0</v>
      </c>
      <c r="O43" s="477">
        <v>0</v>
      </c>
      <c r="P43" s="477">
        <v>224</v>
      </c>
      <c r="Q43" s="477">
        <v>30668</v>
      </c>
      <c r="R43" s="476">
        <v>92943</v>
      </c>
      <c r="S43" s="476">
        <v>0</v>
      </c>
      <c r="T43" s="476">
        <v>0</v>
      </c>
      <c r="U43" s="477">
        <v>0</v>
      </c>
      <c r="V43" s="477">
        <v>0</v>
      </c>
      <c r="W43" s="477">
        <v>0</v>
      </c>
      <c r="X43" s="477">
        <v>0</v>
      </c>
      <c r="Y43" s="477">
        <v>65835</v>
      </c>
      <c r="Z43" s="477">
        <v>6135</v>
      </c>
      <c r="AA43" s="477">
        <v>7587</v>
      </c>
      <c r="AB43" s="477">
        <v>0</v>
      </c>
      <c r="AC43" s="477">
        <v>0</v>
      </c>
      <c r="AD43" s="477">
        <v>0</v>
      </c>
      <c r="AE43" s="476">
        <v>7751</v>
      </c>
      <c r="AF43" s="479">
        <v>0</v>
      </c>
      <c r="AG43" s="478">
        <f t="shared" si="0"/>
        <v>221329</v>
      </c>
      <c r="AH43" s="450"/>
      <c r="AI43" s="518"/>
    </row>
    <row r="44" spans="2:35" ht="17.25">
      <c r="B44" s="450"/>
      <c r="D44" s="480" t="s">
        <v>466</v>
      </c>
      <c r="F44" s="467" t="s">
        <v>425</v>
      </c>
      <c r="G44" s="468">
        <v>5490</v>
      </c>
      <c r="H44" s="469">
        <v>13038</v>
      </c>
      <c r="I44" s="469">
        <v>5244</v>
      </c>
      <c r="J44" s="469">
        <v>15466</v>
      </c>
      <c r="K44" s="495">
        <v>10639</v>
      </c>
      <c r="L44" s="469">
        <v>11564</v>
      </c>
      <c r="M44" s="470">
        <v>900</v>
      </c>
      <c r="N44" s="470">
        <v>4300</v>
      </c>
      <c r="O44" s="470">
        <v>12813</v>
      </c>
      <c r="P44" s="470">
        <v>1637</v>
      </c>
      <c r="Q44" s="470">
        <v>6567</v>
      </c>
      <c r="R44" s="469">
        <v>0</v>
      </c>
      <c r="S44" s="469">
        <v>1575</v>
      </c>
      <c r="T44" s="469">
        <v>400</v>
      </c>
      <c r="U44" s="470">
        <v>604</v>
      </c>
      <c r="V44" s="470">
        <v>0</v>
      </c>
      <c r="W44" s="470">
        <v>6724</v>
      </c>
      <c r="X44" s="470">
        <v>0</v>
      </c>
      <c r="Y44" s="470">
        <v>0</v>
      </c>
      <c r="Z44" s="470">
        <v>0</v>
      </c>
      <c r="AA44" s="470">
        <v>0</v>
      </c>
      <c r="AB44" s="470">
        <v>860</v>
      </c>
      <c r="AC44" s="470">
        <v>0</v>
      </c>
      <c r="AD44" s="470">
        <v>1919</v>
      </c>
      <c r="AE44" s="469">
        <v>744</v>
      </c>
      <c r="AF44" s="472">
        <v>0</v>
      </c>
      <c r="AG44" s="471">
        <f t="shared" si="0"/>
        <v>100484</v>
      </c>
      <c r="AH44" s="450"/>
      <c r="AI44" s="518"/>
    </row>
    <row r="45" spans="2:35" ht="17.25">
      <c r="B45" s="450"/>
      <c r="E45" s="473"/>
      <c r="F45" s="474" t="s">
        <v>426</v>
      </c>
      <c r="G45" s="475">
        <v>5490</v>
      </c>
      <c r="H45" s="476">
        <v>13038</v>
      </c>
      <c r="I45" s="476">
        <v>5244</v>
      </c>
      <c r="J45" s="476">
        <v>15466</v>
      </c>
      <c r="K45" s="490">
        <v>10639</v>
      </c>
      <c r="L45" s="476">
        <v>11564</v>
      </c>
      <c r="M45" s="477">
        <v>900</v>
      </c>
      <c r="N45" s="477">
        <v>4300</v>
      </c>
      <c r="O45" s="477">
        <v>12813</v>
      </c>
      <c r="P45" s="477">
        <v>1637</v>
      </c>
      <c r="Q45" s="477">
        <v>6567</v>
      </c>
      <c r="R45" s="476">
        <v>0</v>
      </c>
      <c r="S45" s="476">
        <v>12930</v>
      </c>
      <c r="T45" s="476">
        <v>400</v>
      </c>
      <c r="U45" s="477">
        <v>604</v>
      </c>
      <c r="V45" s="477">
        <v>0</v>
      </c>
      <c r="W45" s="477">
        <v>6724</v>
      </c>
      <c r="X45" s="477">
        <v>0</v>
      </c>
      <c r="Y45" s="477">
        <v>0</v>
      </c>
      <c r="Z45" s="477">
        <v>0</v>
      </c>
      <c r="AA45" s="477">
        <v>0</v>
      </c>
      <c r="AB45" s="477">
        <v>860</v>
      </c>
      <c r="AC45" s="477">
        <v>0</v>
      </c>
      <c r="AD45" s="477">
        <v>1919</v>
      </c>
      <c r="AE45" s="476">
        <v>744</v>
      </c>
      <c r="AF45" s="479">
        <v>0</v>
      </c>
      <c r="AG45" s="478">
        <f t="shared" si="0"/>
        <v>111839</v>
      </c>
      <c r="AH45" s="450"/>
      <c r="AI45" s="518"/>
    </row>
    <row r="46" spans="2:35" ht="17.25">
      <c r="B46" s="450"/>
      <c r="E46" s="480" t="s">
        <v>467</v>
      </c>
      <c r="F46" s="467" t="s">
        <v>425</v>
      </c>
      <c r="G46" s="468">
        <v>5490</v>
      </c>
      <c r="H46" s="469">
        <v>13038</v>
      </c>
      <c r="I46" s="469">
        <v>5244</v>
      </c>
      <c r="J46" s="469">
        <v>15466</v>
      </c>
      <c r="K46" s="495">
        <v>10639</v>
      </c>
      <c r="L46" s="469">
        <v>11564</v>
      </c>
      <c r="M46" s="470">
        <v>900</v>
      </c>
      <c r="N46" s="470">
        <v>4300</v>
      </c>
      <c r="O46" s="470">
        <v>12813</v>
      </c>
      <c r="P46" s="470">
        <v>1637</v>
      </c>
      <c r="Q46" s="470">
        <v>6567</v>
      </c>
      <c r="R46" s="469">
        <v>0</v>
      </c>
      <c r="S46" s="469">
        <v>1575</v>
      </c>
      <c r="T46" s="469">
        <v>400</v>
      </c>
      <c r="U46" s="470">
        <v>604</v>
      </c>
      <c r="V46" s="470">
        <v>0</v>
      </c>
      <c r="W46" s="470">
        <v>6724</v>
      </c>
      <c r="X46" s="470">
        <v>0</v>
      </c>
      <c r="Y46" s="470">
        <v>0</v>
      </c>
      <c r="Z46" s="470">
        <v>0</v>
      </c>
      <c r="AA46" s="470">
        <v>0</v>
      </c>
      <c r="AB46" s="470">
        <v>860</v>
      </c>
      <c r="AC46" s="470">
        <v>0</v>
      </c>
      <c r="AD46" s="470">
        <v>1919</v>
      </c>
      <c r="AE46" s="469">
        <v>744</v>
      </c>
      <c r="AF46" s="472">
        <v>0</v>
      </c>
      <c r="AG46" s="471">
        <f t="shared" si="0"/>
        <v>100484</v>
      </c>
      <c r="AH46" s="450"/>
      <c r="AI46" s="518"/>
    </row>
    <row r="47" spans="2:35" ht="17.25">
      <c r="B47" s="450"/>
      <c r="E47" s="473"/>
      <c r="F47" s="474" t="s">
        <v>426</v>
      </c>
      <c r="G47" s="475">
        <v>5490</v>
      </c>
      <c r="H47" s="476">
        <v>13038</v>
      </c>
      <c r="I47" s="476">
        <v>5244</v>
      </c>
      <c r="J47" s="476">
        <v>15466</v>
      </c>
      <c r="K47" s="490">
        <v>10639</v>
      </c>
      <c r="L47" s="476">
        <v>11564</v>
      </c>
      <c r="M47" s="477">
        <v>900</v>
      </c>
      <c r="N47" s="477">
        <v>4300</v>
      </c>
      <c r="O47" s="477">
        <v>12813</v>
      </c>
      <c r="P47" s="477">
        <v>1637</v>
      </c>
      <c r="Q47" s="477">
        <v>6567</v>
      </c>
      <c r="R47" s="476">
        <v>0</v>
      </c>
      <c r="S47" s="476">
        <v>1575</v>
      </c>
      <c r="T47" s="476">
        <v>400</v>
      </c>
      <c r="U47" s="477">
        <v>604</v>
      </c>
      <c r="V47" s="477">
        <v>0</v>
      </c>
      <c r="W47" s="477">
        <v>6724</v>
      </c>
      <c r="X47" s="477">
        <v>0</v>
      </c>
      <c r="Y47" s="477">
        <v>0</v>
      </c>
      <c r="Z47" s="477">
        <v>0</v>
      </c>
      <c r="AA47" s="477">
        <v>0</v>
      </c>
      <c r="AB47" s="477">
        <v>860</v>
      </c>
      <c r="AC47" s="477">
        <v>0</v>
      </c>
      <c r="AD47" s="477">
        <v>1919</v>
      </c>
      <c r="AE47" s="476">
        <v>744</v>
      </c>
      <c r="AF47" s="479">
        <v>0</v>
      </c>
      <c r="AG47" s="478">
        <f t="shared" si="0"/>
        <v>100484</v>
      </c>
      <c r="AH47" s="450"/>
      <c r="AI47" s="518"/>
    </row>
    <row r="48" spans="2:35" ht="17.25">
      <c r="B48" s="450"/>
      <c r="E48" s="480" t="s">
        <v>468</v>
      </c>
      <c r="F48" s="467" t="s">
        <v>425</v>
      </c>
      <c r="G48" s="468">
        <v>0</v>
      </c>
      <c r="H48" s="469">
        <v>0</v>
      </c>
      <c r="I48" s="469">
        <v>0</v>
      </c>
      <c r="J48" s="469">
        <v>0</v>
      </c>
      <c r="K48" s="495">
        <v>0</v>
      </c>
      <c r="L48" s="469">
        <v>0</v>
      </c>
      <c r="M48" s="470">
        <v>0</v>
      </c>
      <c r="N48" s="470">
        <v>0</v>
      </c>
      <c r="O48" s="470">
        <v>0</v>
      </c>
      <c r="P48" s="470">
        <v>0</v>
      </c>
      <c r="Q48" s="470">
        <v>0</v>
      </c>
      <c r="R48" s="469">
        <v>0</v>
      </c>
      <c r="S48" s="469">
        <v>0</v>
      </c>
      <c r="T48" s="469">
        <v>0</v>
      </c>
      <c r="U48" s="470">
        <v>0</v>
      </c>
      <c r="V48" s="470">
        <v>0</v>
      </c>
      <c r="W48" s="470">
        <v>0</v>
      </c>
      <c r="X48" s="470">
        <v>0</v>
      </c>
      <c r="Y48" s="470">
        <v>0</v>
      </c>
      <c r="Z48" s="470">
        <v>0</v>
      </c>
      <c r="AA48" s="470">
        <v>0</v>
      </c>
      <c r="AB48" s="470">
        <v>0</v>
      </c>
      <c r="AC48" s="470">
        <v>0</v>
      </c>
      <c r="AD48" s="470">
        <v>0</v>
      </c>
      <c r="AE48" s="469">
        <v>0</v>
      </c>
      <c r="AF48" s="472">
        <v>0</v>
      </c>
      <c r="AG48" s="471">
        <f t="shared" si="0"/>
        <v>0</v>
      </c>
      <c r="AH48" s="450"/>
      <c r="AI48" s="518"/>
    </row>
    <row r="49" spans="2:35" ht="17.25">
      <c r="B49" s="450"/>
      <c r="E49" s="473"/>
      <c r="F49" s="474" t="s">
        <v>426</v>
      </c>
      <c r="G49" s="475">
        <v>0</v>
      </c>
      <c r="H49" s="476">
        <v>0</v>
      </c>
      <c r="I49" s="476">
        <v>0</v>
      </c>
      <c r="J49" s="476">
        <v>0</v>
      </c>
      <c r="K49" s="490">
        <v>0</v>
      </c>
      <c r="L49" s="476">
        <v>0</v>
      </c>
      <c r="M49" s="477">
        <v>0</v>
      </c>
      <c r="N49" s="477">
        <v>0</v>
      </c>
      <c r="O49" s="477">
        <v>0</v>
      </c>
      <c r="P49" s="477">
        <v>0</v>
      </c>
      <c r="Q49" s="477">
        <v>0</v>
      </c>
      <c r="R49" s="476">
        <v>0</v>
      </c>
      <c r="S49" s="476">
        <v>0</v>
      </c>
      <c r="T49" s="476">
        <v>0</v>
      </c>
      <c r="U49" s="477">
        <v>0</v>
      </c>
      <c r="V49" s="477">
        <v>0</v>
      </c>
      <c r="W49" s="477">
        <v>0</v>
      </c>
      <c r="X49" s="477">
        <v>0</v>
      </c>
      <c r="Y49" s="477">
        <v>0</v>
      </c>
      <c r="Z49" s="477">
        <v>0</v>
      </c>
      <c r="AA49" s="477">
        <v>0</v>
      </c>
      <c r="AB49" s="477">
        <v>0</v>
      </c>
      <c r="AC49" s="477">
        <v>0</v>
      </c>
      <c r="AD49" s="477">
        <v>0</v>
      </c>
      <c r="AE49" s="476">
        <v>0</v>
      </c>
      <c r="AF49" s="479">
        <v>0</v>
      </c>
      <c r="AG49" s="478">
        <f t="shared" si="0"/>
        <v>0</v>
      </c>
      <c r="AH49" s="450"/>
      <c r="AI49" s="518"/>
    </row>
    <row r="50" spans="2:35" ht="17.25">
      <c r="B50" s="450"/>
      <c r="C50" s="473"/>
      <c r="D50" s="473"/>
      <c r="E50" s="473" t="s">
        <v>429</v>
      </c>
      <c r="F50" s="474" t="s">
        <v>426</v>
      </c>
      <c r="G50" s="475">
        <v>0</v>
      </c>
      <c r="H50" s="476">
        <v>0</v>
      </c>
      <c r="I50" s="476">
        <v>0</v>
      </c>
      <c r="J50" s="476">
        <v>0</v>
      </c>
      <c r="K50" s="490">
        <v>0</v>
      </c>
      <c r="L50" s="476">
        <v>0</v>
      </c>
      <c r="M50" s="477">
        <v>0</v>
      </c>
      <c r="N50" s="477">
        <v>0</v>
      </c>
      <c r="O50" s="477">
        <v>0</v>
      </c>
      <c r="P50" s="477">
        <v>0</v>
      </c>
      <c r="Q50" s="477">
        <v>0</v>
      </c>
      <c r="R50" s="476">
        <v>0</v>
      </c>
      <c r="S50" s="476">
        <v>11355</v>
      </c>
      <c r="T50" s="476">
        <v>0</v>
      </c>
      <c r="U50" s="477">
        <v>0</v>
      </c>
      <c r="V50" s="477">
        <v>0</v>
      </c>
      <c r="W50" s="477">
        <v>0</v>
      </c>
      <c r="X50" s="477">
        <v>0</v>
      </c>
      <c r="Y50" s="477">
        <v>0</v>
      </c>
      <c r="Z50" s="477">
        <v>0</v>
      </c>
      <c r="AA50" s="477">
        <v>0</v>
      </c>
      <c r="AB50" s="477">
        <v>0</v>
      </c>
      <c r="AC50" s="477">
        <v>0</v>
      </c>
      <c r="AD50" s="477">
        <v>0</v>
      </c>
      <c r="AE50" s="476">
        <v>0</v>
      </c>
      <c r="AF50" s="479">
        <v>0</v>
      </c>
      <c r="AG50" s="478">
        <f t="shared" si="0"/>
        <v>11355</v>
      </c>
      <c r="AH50" s="450"/>
      <c r="AI50" s="518"/>
    </row>
    <row r="51" spans="2:35" ht="17.25">
      <c r="B51" s="478"/>
      <c r="C51" s="473"/>
      <c r="D51" s="482" t="s">
        <v>469</v>
      </c>
      <c r="E51" s="473"/>
      <c r="F51" s="474" t="s">
        <v>426</v>
      </c>
      <c r="G51" s="475">
        <v>0</v>
      </c>
      <c r="H51" s="476">
        <v>0</v>
      </c>
      <c r="I51" s="476">
        <v>0</v>
      </c>
      <c r="J51" s="476">
        <v>0</v>
      </c>
      <c r="K51" s="490">
        <v>0</v>
      </c>
      <c r="L51" s="476">
        <v>0</v>
      </c>
      <c r="M51" s="477">
        <v>0</v>
      </c>
      <c r="N51" s="477">
        <v>0</v>
      </c>
      <c r="O51" s="477">
        <v>0</v>
      </c>
      <c r="P51" s="477">
        <v>0</v>
      </c>
      <c r="Q51" s="477">
        <v>0</v>
      </c>
      <c r="R51" s="476">
        <v>0</v>
      </c>
      <c r="S51" s="476">
        <v>0</v>
      </c>
      <c r="T51" s="476">
        <v>0</v>
      </c>
      <c r="U51" s="477">
        <v>0</v>
      </c>
      <c r="V51" s="477">
        <v>0</v>
      </c>
      <c r="W51" s="477">
        <v>0</v>
      </c>
      <c r="X51" s="477">
        <v>0</v>
      </c>
      <c r="Y51" s="477">
        <v>0</v>
      </c>
      <c r="Z51" s="477">
        <v>0</v>
      </c>
      <c r="AA51" s="477">
        <v>0</v>
      </c>
      <c r="AB51" s="477">
        <v>0</v>
      </c>
      <c r="AC51" s="477">
        <v>0</v>
      </c>
      <c r="AD51" s="477">
        <v>0</v>
      </c>
      <c r="AE51" s="476">
        <v>0</v>
      </c>
      <c r="AF51" s="479">
        <v>0</v>
      </c>
      <c r="AG51" s="478">
        <f t="shared" si="0"/>
        <v>0</v>
      </c>
      <c r="AH51" s="450"/>
      <c r="AI51" s="518"/>
    </row>
    <row r="52" spans="2:35" ht="17.25">
      <c r="B52" s="450" t="s">
        <v>430</v>
      </c>
      <c r="F52" s="467" t="s">
        <v>425</v>
      </c>
      <c r="G52" s="468">
        <v>80756</v>
      </c>
      <c r="H52" s="469">
        <v>17645</v>
      </c>
      <c r="I52" s="469">
        <v>20163</v>
      </c>
      <c r="J52" s="469">
        <v>108580</v>
      </c>
      <c r="K52" s="495">
        <v>63321</v>
      </c>
      <c r="L52" s="469">
        <v>45302</v>
      </c>
      <c r="M52" s="491">
        <v>73983</v>
      </c>
      <c r="N52" s="470">
        <v>35129</v>
      </c>
      <c r="O52" s="470">
        <v>14325</v>
      </c>
      <c r="P52" s="470">
        <v>65210</v>
      </c>
      <c r="Q52" s="470">
        <v>22968</v>
      </c>
      <c r="R52" s="469">
        <v>146593</v>
      </c>
      <c r="S52" s="469">
        <v>9714</v>
      </c>
      <c r="T52" s="469">
        <v>297400</v>
      </c>
      <c r="U52" s="470">
        <v>604</v>
      </c>
      <c r="V52" s="470">
        <v>700</v>
      </c>
      <c r="W52" s="470">
        <v>23685</v>
      </c>
      <c r="X52" s="470">
        <v>0</v>
      </c>
      <c r="Y52" s="470">
        <v>0</v>
      </c>
      <c r="Z52" s="470">
        <v>61806</v>
      </c>
      <c r="AA52" s="470">
        <v>74979</v>
      </c>
      <c r="AB52" s="470">
        <v>1360</v>
      </c>
      <c r="AC52" s="470">
        <v>1378</v>
      </c>
      <c r="AD52" s="470">
        <v>42586</v>
      </c>
      <c r="AE52" s="469">
        <v>58041</v>
      </c>
      <c r="AF52" s="472">
        <v>0</v>
      </c>
      <c r="AG52" s="471">
        <f t="shared" si="0"/>
        <v>1266228</v>
      </c>
      <c r="AH52" s="450"/>
      <c r="AI52" s="518"/>
    </row>
    <row r="53" spans="2:35" ht="17.25">
      <c r="B53" s="478"/>
      <c r="C53" s="473"/>
      <c r="D53" s="473"/>
      <c r="E53" s="473"/>
      <c r="F53" s="474" t="s">
        <v>426</v>
      </c>
      <c r="G53" s="475">
        <v>304897</v>
      </c>
      <c r="H53" s="476">
        <v>17645</v>
      </c>
      <c r="I53" s="476">
        <v>66768</v>
      </c>
      <c r="J53" s="476">
        <v>123746</v>
      </c>
      <c r="K53" s="490">
        <v>63321</v>
      </c>
      <c r="L53" s="476">
        <v>30066</v>
      </c>
      <c r="M53" s="477">
        <v>88701</v>
      </c>
      <c r="N53" s="477">
        <v>35129</v>
      </c>
      <c r="O53" s="477">
        <v>14325</v>
      </c>
      <c r="P53" s="477">
        <v>61265</v>
      </c>
      <c r="Q53" s="477">
        <v>70176</v>
      </c>
      <c r="R53" s="476">
        <v>434443</v>
      </c>
      <c r="S53" s="476">
        <v>14245</v>
      </c>
      <c r="T53" s="476">
        <v>297400</v>
      </c>
      <c r="U53" s="477">
        <v>604</v>
      </c>
      <c r="V53" s="477">
        <v>700</v>
      </c>
      <c r="W53" s="477">
        <v>68685</v>
      </c>
      <c r="X53" s="477">
        <v>1000</v>
      </c>
      <c r="Y53" s="477">
        <v>133335</v>
      </c>
      <c r="Z53" s="477">
        <v>70101</v>
      </c>
      <c r="AA53" s="477">
        <v>74091</v>
      </c>
      <c r="AB53" s="477">
        <v>1360</v>
      </c>
      <c r="AC53" s="477">
        <v>1378</v>
      </c>
      <c r="AD53" s="477">
        <v>42983</v>
      </c>
      <c r="AE53" s="476">
        <v>67968</v>
      </c>
      <c r="AF53" s="479">
        <v>30000</v>
      </c>
      <c r="AG53" s="478">
        <f t="shared" si="0"/>
        <v>2114332</v>
      </c>
      <c r="AH53" s="450"/>
      <c r="AI53" s="518"/>
    </row>
    <row r="54" spans="2:35" ht="17.25">
      <c r="B54" s="506" t="s">
        <v>470</v>
      </c>
      <c r="G54" s="455"/>
      <c r="H54" s="492"/>
      <c r="I54" s="492"/>
      <c r="J54" s="492"/>
      <c r="K54" s="492"/>
      <c r="L54" s="492"/>
      <c r="M54" s="466"/>
      <c r="N54" s="466"/>
      <c r="O54" s="466"/>
      <c r="P54" s="466"/>
      <c r="Q54" s="466"/>
      <c r="R54" s="492"/>
      <c r="S54" s="492"/>
      <c r="T54" s="492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92"/>
      <c r="AF54" s="484"/>
      <c r="AG54" s="450"/>
      <c r="AH54" s="450"/>
      <c r="AI54" s="518"/>
    </row>
    <row r="55" spans="2:35" ht="17.25">
      <c r="B55" s="450"/>
      <c r="E55" s="446" t="s">
        <v>431</v>
      </c>
      <c r="F55" s="493"/>
      <c r="G55" s="468">
        <v>0</v>
      </c>
      <c r="H55" s="469">
        <v>0</v>
      </c>
      <c r="I55" s="469">
        <v>0</v>
      </c>
      <c r="J55" s="469">
        <v>0</v>
      </c>
      <c r="K55" s="495">
        <v>0</v>
      </c>
      <c r="L55" s="469">
        <v>0</v>
      </c>
      <c r="M55" s="470">
        <v>0</v>
      </c>
      <c r="N55" s="470">
        <v>0</v>
      </c>
      <c r="O55" s="470">
        <v>0</v>
      </c>
      <c r="P55" s="470">
        <v>0</v>
      </c>
      <c r="Q55" s="470">
        <v>0</v>
      </c>
      <c r="R55" s="469">
        <v>0</v>
      </c>
      <c r="S55" s="469">
        <v>0</v>
      </c>
      <c r="T55" s="469">
        <v>0</v>
      </c>
      <c r="U55" s="470">
        <v>0</v>
      </c>
      <c r="V55" s="470">
        <v>0</v>
      </c>
      <c r="W55" s="470">
        <v>0</v>
      </c>
      <c r="X55" s="470">
        <v>0</v>
      </c>
      <c r="Y55" s="470">
        <v>0</v>
      </c>
      <c r="Z55" s="470">
        <v>0</v>
      </c>
      <c r="AA55" s="470">
        <v>0</v>
      </c>
      <c r="AB55" s="470">
        <v>0</v>
      </c>
      <c r="AC55" s="470">
        <v>0</v>
      </c>
      <c r="AD55" s="470">
        <v>0</v>
      </c>
      <c r="AE55" s="469">
        <v>0</v>
      </c>
      <c r="AF55" s="472">
        <v>0</v>
      </c>
      <c r="AG55" s="471">
        <f t="shared" si="0"/>
        <v>0</v>
      </c>
      <c r="AH55" s="450"/>
      <c r="AI55" s="518"/>
    </row>
    <row r="56" spans="2:35" ht="17.25">
      <c r="B56" s="478"/>
      <c r="C56" s="473"/>
      <c r="D56" s="473"/>
      <c r="E56" s="473"/>
      <c r="F56" s="474" t="s">
        <v>432</v>
      </c>
      <c r="G56" s="475">
        <v>0</v>
      </c>
      <c r="H56" s="476">
        <v>0</v>
      </c>
      <c r="I56" s="476">
        <v>0</v>
      </c>
      <c r="J56" s="476">
        <v>0</v>
      </c>
      <c r="K56" s="490">
        <v>0</v>
      </c>
      <c r="L56" s="476">
        <v>0</v>
      </c>
      <c r="M56" s="477">
        <v>0</v>
      </c>
      <c r="N56" s="477">
        <v>0</v>
      </c>
      <c r="O56" s="477">
        <v>0</v>
      </c>
      <c r="P56" s="477">
        <v>0</v>
      </c>
      <c r="Q56" s="477">
        <v>0</v>
      </c>
      <c r="R56" s="476">
        <v>0</v>
      </c>
      <c r="S56" s="476">
        <v>0</v>
      </c>
      <c r="T56" s="476">
        <v>0</v>
      </c>
      <c r="U56" s="477">
        <v>0</v>
      </c>
      <c r="V56" s="477">
        <v>0</v>
      </c>
      <c r="W56" s="477">
        <v>0</v>
      </c>
      <c r="X56" s="477">
        <v>0</v>
      </c>
      <c r="Y56" s="477">
        <v>0</v>
      </c>
      <c r="Z56" s="477">
        <v>0</v>
      </c>
      <c r="AA56" s="477">
        <v>0</v>
      </c>
      <c r="AB56" s="477">
        <v>0</v>
      </c>
      <c r="AC56" s="477">
        <v>0</v>
      </c>
      <c r="AD56" s="477">
        <v>0</v>
      </c>
      <c r="AE56" s="476">
        <v>0</v>
      </c>
      <c r="AF56" s="479">
        <v>0</v>
      </c>
      <c r="AG56" s="478">
        <f t="shared" si="0"/>
        <v>0</v>
      </c>
      <c r="AH56" s="450"/>
      <c r="AI56" s="518"/>
    </row>
    <row r="57" spans="2:42" ht="17.25">
      <c r="B57" s="450" t="s">
        <v>433</v>
      </c>
      <c r="G57" s="455"/>
      <c r="H57" s="492"/>
      <c r="I57" s="492"/>
      <c r="J57" s="492"/>
      <c r="K57" s="492"/>
      <c r="L57" s="492"/>
      <c r="M57" s="466"/>
      <c r="N57" s="466"/>
      <c r="O57" s="466"/>
      <c r="P57" s="466"/>
      <c r="Q57" s="466"/>
      <c r="R57" s="492"/>
      <c r="S57" s="492"/>
      <c r="T57" s="492"/>
      <c r="U57" s="466"/>
      <c r="V57" s="466"/>
      <c r="W57" s="466"/>
      <c r="X57" s="466"/>
      <c r="Y57" s="466"/>
      <c r="Z57" s="466"/>
      <c r="AA57" s="466"/>
      <c r="AB57" s="466"/>
      <c r="AC57" s="466"/>
      <c r="AD57" s="466"/>
      <c r="AE57" s="492"/>
      <c r="AF57" s="484"/>
      <c r="AG57" s="450"/>
      <c r="AH57" s="483"/>
      <c r="AI57" s="518"/>
      <c r="AJ57" s="494"/>
      <c r="AK57" s="494"/>
      <c r="AL57" s="494"/>
      <c r="AM57" s="494"/>
      <c r="AN57" s="494"/>
      <c r="AO57" s="494"/>
      <c r="AP57" s="494"/>
    </row>
    <row r="58" spans="2:35" ht="17.25">
      <c r="B58" s="450"/>
      <c r="E58" s="446" t="s">
        <v>431</v>
      </c>
      <c r="F58" s="493"/>
      <c r="G58" s="468">
        <v>0</v>
      </c>
      <c r="H58" s="495">
        <v>0</v>
      </c>
      <c r="I58" s="495">
        <v>0</v>
      </c>
      <c r="J58" s="469">
        <v>0</v>
      </c>
      <c r="K58" s="495">
        <v>0</v>
      </c>
      <c r="L58" s="469">
        <v>0</v>
      </c>
      <c r="M58" s="470">
        <v>0</v>
      </c>
      <c r="N58" s="470">
        <v>0</v>
      </c>
      <c r="O58" s="470">
        <v>0</v>
      </c>
      <c r="P58" s="470">
        <v>0</v>
      </c>
      <c r="Q58" s="470">
        <v>0</v>
      </c>
      <c r="R58" s="469">
        <v>0</v>
      </c>
      <c r="S58" s="469">
        <v>0</v>
      </c>
      <c r="T58" s="469">
        <v>0</v>
      </c>
      <c r="U58" s="470">
        <v>0</v>
      </c>
      <c r="V58" s="470">
        <v>0</v>
      </c>
      <c r="W58" s="470">
        <v>0</v>
      </c>
      <c r="X58" s="470">
        <v>0</v>
      </c>
      <c r="Y58" s="470">
        <v>0</v>
      </c>
      <c r="Z58" s="470">
        <v>0</v>
      </c>
      <c r="AA58" s="470">
        <v>0</v>
      </c>
      <c r="AB58" s="470">
        <v>0</v>
      </c>
      <c r="AC58" s="470">
        <v>0</v>
      </c>
      <c r="AD58" s="470">
        <v>0</v>
      </c>
      <c r="AE58" s="469">
        <v>0</v>
      </c>
      <c r="AF58" s="472">
        <v>0</v>
      </c>
      <c r="AG58" s="471">
        <f t="shared" si="0"/>
        <v>0</v>
      </c>
      <c r="AH58" s="450"/>
      <c r="AI58" s="518"/>
    </row>
    <row r="59" spans="2:35" ht="17.25">
      <c r="B59" s="478"/>
      <c r="C59" s="473"/>
      <c r="D59" s="473"/>
      <c r="E59" s="473"/>
      <c r="F59" s="474" t="s">
        <v>432</v>
      </c>
      <c r="G59" s="475">
        <v>0</v>
      </c>
      <c r="H59" s="490">
        <v>0</v>
      </c>
      <c r="I59" s="490">
        <v>0</v>
      </c>
      <c r="J59" s="476">
        <v>0</v>
      </c>
      <c r="K59" s="490">
        <v>0</v>
      </c>
      <c r="L59" s="476">
        <v>0</v>
      </c>
      <c r="M59" s="477">
        <v>0</v>
      </c>
      <c r="N59" s="477">
        <v>0</v>
      </c>
      <c r="O59" s="477">
        <v>0</v>
      </c>
      <c r="P59" s="477">
        <v>0</v>
      </c>
      <c r="Q59" s="477">
        <v>0</v>
      </c>
      <c r="R59" s="476">
        <v>0</v>
      </c>
      <c r="S59" s="476">
        <v>0</v>
      </c>
      <c r="T59" s="476">
        <v>0</v>
      </c>
      <c r="U59" s="477">
        <v>0</v>
      </c>
      <c r="V59" s="477">
        <v>0</v>
      </c>
      <c r="W59" s="477">
        <v>0</v>
      </c>
      <c r="X59" s="477">
        <v>0</v>
      </c>
      <c r="Y59" s="477">
        <v>0</v>
      </c>
      <c r="Z59" s="477">
        <v>0</v>
      </c>
      <c r="AA59" s="477">
        <v>0</v>
      </c>
      <c r="AB59" s="477">
        <v>0</v>
      </c>
      <c r="AC59" s="477">
        <v>0</v>
      </c>
      <c r="AD59" s="477">
        <v>0</v>
      </c>
      <c r="AE59" s="476">
        <v>0</v>
      </c>
      <c r="AF59" s="479">
        <v>0</v>
      </c>
      <c r="AG59" s="478">
        <f t="shared" si="0"/>
        <v>0</v>
      </c>
      <c r="AH59" s="450"/>
      <c r="AI59" s="518"/>
    </row>
    <row r="60" spans="2:35" ht="18" thickBot="1">
      <c r="B60" s="461" t="s">
        <v>434</v>
      </c>
      <c r="C60" s="447"/>
      <c r="D60" s="447"/>
      <c r="E60" s="447"/>
      <c r="F60" s="447"/>
      <c r="G60" s="512">
        <v>240000</v>
      </c>
      <c r="H60" s="513">
        <v>0</v>
      </c>
      <c r="I60" s="513">
        <v>46605</v>
      </c>
      <c r="J60" s="513">
        <v>15166</v>
      </c>
      <c r="K60" s="514">
        <v>0</v>
      </c>
      <c r="L60" s="513">
        <v>0</v>
      </c>
      <c r="M60" s="515">
        <v>14718</v>
      </c>
      <c r="N60" s="515">
        <v>0</v>
      </c>
      <c r="O60" s="515">
        <v>0</v>
      </c>
      <c r="P60" s="515">
        <v>224</v>
      </c>
      <c r="Q60" s="515">
        <v>47208</v>
      </c>
      <c r="R60" s="513">
        <v>287850</v>
      </c>
      <c r="S60" s="513">
        <v>11670</v>
      </c>
      <c r="T60" s="513">
        <v>0</v>
      </c>
      <c r="U60" s="515">
        <v>0</v>
      </c>
      <c r="V60" s="515">
        <v>0</v>
      </c>
      <c r="W60" s="515">
        <v>45000</v>
      </c>
      <c r="X60" s="515">
        <v>1000</v>
      </c>
      <c r="Y60" s="515">
        <v>133335</v>
      </c>
      <c r="Z60" s="515">
        <v>8295</v>
      </c>
      <c r="AA60" s="515">
        <v>7587</v>
      </c>
      <c r="AB60" s="515">
        <v>0</v>
      </c>
      <c r="AC60" s="515">
        <v>0</v>
      </c>
      <c r="AD60" s="515">
        <v>397</v>
      </c>
      <c r="AE60" s="513">
        <v>9927</v>
      </c>
      <c r="AF60" s="516">
        <v>30000</v>
      </c>
      <c r="AG60" s="517">
        <f t="shared" si="0"/>
        <v>898982</v>
      </c>
      <c r="AH60" s="450"/>
      <c r="AI60" s="518"/>
    </row>
    <row r="61" spans="11:55" ht="17.25">
      <c r="K61" s="446">
        <f>SUM(H61:J61)</f>
        <v>0</v>
      </c>
      <c r="AG61" s="446">
        <f>SUM(L61:AE61)</f>
        <v>0</v>
      </c>
      <c r="AI61" s="518"/>
      <c r="BC61" s="496" t="s">
        <v>104</v>
      </c>
    </row>
    <row r="62" ht="17.25">
      <c r="AI62" s="518"/>
    </row>
    <row r="63" spans="35:54" ht="17.25">
      <c r="AI63" s="518"/>
      <c r="BB63" s="497"/>
    </row>
    <row r="64" ht="17.25">
      <c r="AI64" s="518"/>
    </row>
    <row r="65" ht="17.25">
      <c r="AI65" s="518"/>
    </row>
    <row r="66" ht="17.25">
      <c r="AI66" s="518"/>
    </row>
    <row r="67" ht="17.25">
      <c r="AI67" s="518"/>
    </row>
  </sheetData>
  <mergeCells count="1">
    <mergeCell ref="B1:E1"/>
  </mergeCells>
  <printOptions/>
  <pageMargins left="0.7086614173228347" right="0.2362204724409449" top="0.7086614173228347" bottom="0.7086614173228347" header="0.5118110236220472" footer="0.5118110236220472"/>
  <pageSetup horizontalDpi="600" verticalDpi="600" orientation="landscape" paperSize="9" scale="49" r:id="rId1"/>
  <colBreaks count="1" manualBreakCount="1">
    <brk id="1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pane ySplit="2" topLeftCell="BM3" activePane="bottomLeft" state="frozen"/>
      <selection pane="topLeft" activeCell="A2" sqref="A2"/>
      <selection pane="bottomLeft" activeCell="A3" sqref="A3"/>
    </sheetView>
  </sheetViews>
  <sheetFormatPr defaultColWidth="8.66015625" defaultRowHeight="18"/>
  <cols>
    <col min="1" max="1" width="3.33203125" style="0" customWidth="1"/>
    <col min="2" max="2" width="12.16015625" style="220" customWidth="1"/>
    <col min="3" max="4" width="40.66015625" style="0" customWidth="1"/>
    <col min="5" max="5" width="12.58203125" style="224" bestFit="1" customWidth="1"/>
  </cols>
  <sheetData>
    <row r="1" ht="17.25">
      <c r="D1" s="230"/>
    </row>
    <row r="2" spans="1:4" s="225" customFormat="1" ht="21" customHeight="1">
      <c r="A2" s="228" t="s">
        <v>306</v>
      </c>
      <c r="B2" s="222"/>
      <c r="C2" s="229" t="s">
        <v>302</v>
      </c>
      <c r="D2" s="229" t="s">
        <v>234</v>
      </c>
    </row>
    <row r="3" spans="1:4" ht="34.5" customHeight="1">
      <c r="A3" s="221">
        <v>1</v>
      </c>
      <c r="B3" s="222" t="s">
        <v>307</v>
      </c>
      <c r="C3" s="223" t="s">
        <v>305</v>
      </c>
      <c r="D3" s="223" t="s">
        <v>540</v>
      </c>
    </row>
    <row r="4" spans="1:4" ht="34.5" customHeight="1">
      <c r="A4" s="221">
        <v>2</v>
      </c>
      <c r="B4" s="222" t="s">
        <v>308</v>
      </c>
      <c r="C4" s="223" t="s">
        <v>303</v>
      </c>
      <c r="D4" s="223" t="s">
        <v>541</v>
      </c>
    </row>
    <row r="5" spans="1:4" ht="34.5" customHeight="1">
      <c r="A5" s="221">
        <v>3</v>
      </c>
      <c r="B5" s="222" t="s">
        <v>309</v>
      </c>
      <c r="C5" s="223" t="s">
        <v>304</v>
      </c>
      <c r="D5" s="223" t="s">
        <v>542</v>
      </c>
    </row>
    <row r="6" spans="1:4" ht="34.5" customHeight="1">
      <c r="A6" s="221">
        <v>4</v>
      </c>
      <c r="B6" s="222" t="s">
        <v>310</v>
      </c>
      <c r="C6" s="223" t="s">
        <v>345</v>
      </c>
      <c r="D6" s="223" t="s">
        <v>381</v>
      </c>
    </row>
    <row r="7" spans="1:4" ht="34.5" customHeight="1">
      <c r="A7" s="221">
        <v>5</v>
      </c>
      <c r="B7" s="222" t="s">
        <v>311</v>
      </c>
      <c r="C7" s="223" t="s">
        <v>346</v>
      </c>
      <c r="D7" s="223" t="s">
        <v>382</v>
      </c>
    </row>
    <row r="8" spans="1:4" ht="34.5" customHeight="1">
      <c r="A8" s="221">
        <v>6</v>
      </c>
      <c r="B8" s="222" t="s">
        <v>312</v>
      </c>
      <c r="C8" s="223" t="s">
        <v>347</v>
      </c>
      <c r="D8" s="223" t="s">
        <v>543</v>
      </c>
    </row>
    <row r="9" spans="1:4" ht="34.5" customHeight="1">
      <c r="A9" s="221">
        <v>7</v>
      </c>
      <c r="B9" s="222" t="s">
        <v>313</v>
      </c>
      <c r="C9" s="223" t="s">
        <v>348</v>
      </c>
      <c r="D9" s="223" t="s">
        <v>544</v>
      </c>
    </row>
    <row r="10" spans="1:4" ht="34.5" customHeight="1">
      <c r="A10" s="221">
        <v>8</v>
      </c>
      <c r="B10" s="222" t="s">
        <v>314</v>
      </c>
      <c r="C10" s="223" t="s">
        <v>349</v>
      </c>
      <c r="D10" s="223" t="s">
        <v>545</v>
      </c>
    </row>
    <row r="11" spans="1:4" ht="34.5" customHeight="1">
      <c r="A11" s="221">
        <v>9</v>
      </c>
      <c r="B11" s="222" t="s">
        <v>350</v>
      </c>
      <c r="C11" s="436" t="s">
        <v>388</v>
      </c>
      <c r="D11" s="227" t="s">
        <v>380</v>
      </c>
    </row>
    <row r="12" spans="1:4" ht="34.5" customHeight="1">
      <c r="A12" s="221">
        <v>10</v>
      </c>
      <c r="B12" s="222" t="s">
        <v>315</v>
      </c>
      <c r="C12" s="223" t="s">
        <v>351</v>
      </c>
      <c r="D12" s="223" t="s">
        <v>546</v>
      </c>
    </row>
    <row r="13" spans="1:4" ht="34.5" customHeight="1">
      <c r="A13" s="221">
        <v>11</v>
      </c>
      <c r="B13" s="222" t="s">
        <v>316</v>
      </c>
      <c r="C13" s="223" t="s">
        <v>352</v>
      </c>
      <c r="D13" s="223" t="s">
        <v>547</v>
      </c>
    </row>
    <row r="14" spans="1:4" ht="34.5" customHeight="1">
      <c r="A14" s="221">
        <v>12</v>
      </c>
      <c r="B14" s="222" t="s">
        <v>317</v>
      </c>
      <c r="C14" s="223" t="s">
        <v>353</v>
      </c>
      <c r="D14" s="223" t="s">
        <v>548</v>
      </c>
    </row>
    <row r="15" spans="1:4" ht="34.5" customHeight="1">
      <c r="A15" s="221">
        <v>13</v>
      </c>
      <c r="B15" s="222" t="s">
        <v>318</v>
      </c>
      <c r="C15" s="223" t="s">
        <v>354</v>
      </c>
      <c r="D15" s="223" t="s">
        <v>549</v>
      </c>
    </row>
    <row r="16" spans="1:4" ht="34.5" customHeight="1">
      <c r="A16" s="221">
        <v>14</v>
      </c>
      <c r="B16" s="222" t="s">
        <v>319</v>
      </c>
      <c r="C16" s="223" t="s">
        <v>355</v>
      </c>
      <c r="D16" s="223" t="s">
        <v>550</v>
      </c>
    </row>
    <row r="17" spans="1:4" ht="34.5" customHeight="1">
      <c r="A17" s="221">
        <v>15</v>
      </c>
      <c r="B17" s="222" t="s">
        <v>320</v>
      </c>
      <c r="C17" s="223" t="s">
        <v>356</v>
      </c>
      <c r="D17" s="223" t="s">
        <v>551</v>
      </c>
    </row>
    <row r="18" spans="1:4" ht="34.5" customHeight="1">
      <c r="A18" s="221">
        <v>16</v>
      </c>
      <c r="B18" s="222" t="s">
        <v>321</v>
      </c>
      <c r="C18" s="223" t="s">
        <v>552</v>
      </c>
      <c r="D18" s="223" t="s">
        <v>553</v>
      </c>
    </row>
    <row r="19" spans="1:4" ht="34.5" customHeight="1">
      <c r="A19" s="221">
        <v>17</v>
      </c>
      <c r="B19" s="222" t="s">
        <v>322</v>
      </c>
      <c r="C19" s="223" t="s">
        <v>357</v>
      </c>
      <c r="D19" s="223" t="s">
        <v>554</v>
      </c>
    </row>
    <row r="20" spans="1:4" ht="34.5" customHeight="1">
      <c r="A20" s="221">
        <v>18</v>
      </c>
      <c r="B20" s="222" t="s">
        <v>323</v>
      </c>
      <c r="C20" s="223" t="s">
        <v>358</v>
      </c>
      <c r="D20" s="223" t="s">
        <v>555</v>
      </c>
    </row>
    <row r="21" spans="1:4" ht="34.5" customHeight="1">
      <c r="A21" s="221">
        <v>19</v>
      </c>
      <c r="B21" s="222" t="s">
        <v>539</v>
      </c>
      <c r="C21" s="223" t="s">
        <v>359</v>
      </c>
      <c r="D21" s="223" t="s">
        <v>556</v>
      </c>
    </row>
    <row r="22" spans="1:4" ht="34.5" customHeight="1">
      <c r="A22" s="221">
        <v>20</v>
      </c>
      <c r="B22" s="222" t="s">
        <v>324</v>
      </c>
      <c r="C22" s="223" t="s">
        <v>360</v>
      </c>
      <c r="D22" s="223" t="s">
        <v>557</v>
      </c>
    </row>
    <row r="23" spans="1:4" ht="34.5" customHeight="1">
      <c r="A23" s="221">
        <v>21</v>
      </c>
      <c r="B23" s="222" t="s">
        <v>475</v>
      </c>
      <c r="C23" s="223" t="s">
        <v>361</v>
      </c>
      <c r="D23" s="223" t="s">
        <v>558</v>
      </c>
    </row>
    <row r="24" spans="1:4" ht="34.5" customHeight="1">
      <c r="A24" s="221">
        <v>22</v>
      </c>
      <c r="B24" s="222" t="s">
        <v>325</v>
      </c>
      <c r="C24" s="223" t="s">
        <v>384</v>
      </c>
      <c r="D24" s="223" t="s">
        <v>559</v>
      </c>
    </row>
    <row r="25" spans="1:4" ht="34.5" customHeight="1">
      <c r="A25" s="221">
        <v>23</v>
      </c>
      <c r="B25" s="222" t="s">
        <v>326</v>
      </c>
      <c r="C25" s="223" t="s">
        <v>362</v>
      </c>
      <c r="D25" s="223" t="s">
        <v>560</v>
      </c>
    </row>
    <row r="26" spans="1:4" ht="46.5" customHeight="1">
      <c r="A26" s="221">
        <v>24</v>
      </c>
      <c r="B26" s="222" t="s">
        <v>327</v>
      </c>
      <c r="C26" s="533" t="s">
        <v>379</v>
      </c>
      <c r="D26" s="223" t="s">
        <v>561</v>
      </c>
    </row>
    <row r="27" spans="1:4" ht="34.5" customHeight="1">
      <c r="A27" s="221">
        <v>25</v>
      </c>
      <c r="B27" s="222" t="s">
        <v>328</v>
      </c>
      <c r="C27" s="223"/>
      <c r="D27" s="226" t="s">
        <v>562</v>
      </c>
    </row>
    <row r="28" spans="1:4" ht="34.5" customHeight="1">
      <c r="A28" s="221">
        <v>26</v>
      </c>
      <c r="B28" s="222" t="s">
        <v>329</v>
      </c>
      <c r="C28" s="223" t="s">
        <v>363</v>
      </c>
      <c r="D28" s="223" t="s">
        <v>563</v>
      </c>
    </row>
    <row r="29" spans="1:4" ht="34.5" customHeight="1">
      <c r="A29" s="221">
        <v>27</v>
      </c>
      <c r="B29" s="222" t="s">
        <v>330</v>
      </c>
      <c r="C29" s="223" t="s">
        <v>364</v>
      </c>
      <c r="D29" s="223" t="s">
        <v>564</v>
      </c>
    </row>
    <row r="30" spans="1:4" ht="34.5" customHeight="1">
      <c r="A30" s="221">
        <v>28</v>
      </c>
      <c r="B30" s="222" t="s">
        <v>331</v>
      </c>
      <c r="C30" s="223" t="s">
        <v>365</v>
      </c>
      <c r="D30" s="223" t="s">
        <v>565</v>
      </c>
    </row>
    <row r="31" spans="1:4" ht="34.5" customHeight="1">
      <c r="A31" s="221">
        <v>29</v>
      </c>
      <c r="B31" s="222" t="s">
        <v>332</v>
      </c>
      <c r="C31" s="223" t="s">
        <v>366</v>
      </c>
      <c r="D31" s="223" t="s">
        <v>566</v>
      </c>
    </row>
    <row r="32" spans="1:4" ht="34.5" customHeight="1">
      <c r="A32" s="221">
        <v>30</v>
      </c>
      <c r="B32" s="222" t="s">
        <v>333</v>
      </c>
      <c r="C32" s="223" t="s">
        <v>367</v>
      </c>
      <c r="D32" s="223" t="s">
        <v>567</v>
      </c>
    </row>
    <row r="33" spans="1:4" ht="34.5" customHeight="1">
      <c r="A33" s="221">
        <v>31</v>
      </c>
      <c r="B33" s="222" t="s">
        <v>334</v>
      </c>
      <c r="C33" s="223" t="s">
        <v>368</v>
      </c>
      <c r="D33" s="223" t="s">
        <v>568</v>
      </c>
    </row>
    <row r="34" spans="1:4" ht="34.5" customHeight="1">
      <c r="A34" s="221">
        <v>32</v>
      </c>
      <c r="B34" s="222" t="s">
        <v>335</v>
      </c>
      <c r="C34" s="223" t="s">
        <v>369</v>
      </c>
      <c r="D34" s="223" t="s">
        <v>569</v>
      </c>
    </row>
    <row r="35" spans="1:4" ht="34.5" customHeight="1">
      <c r="A35" s="221">
        <v>33</v>
      </c>
      <c r="B35" s="222" t="s">
        <v>336</v>
      </c>
      <c r="C35" s="223" t="s">
        <v>370</v>
      </c>
      <c r="D35" s="223" t="s">
        <v>570</v>
      </c>
    </row>
    <row r="36" spans="1:4" ht="34.5" customHeight="1">
      <c r="A36" s="221">
        <v>34</v>
      </c>
      <c r="B36" s="222" t="s">
        <v>337</v>
      </c>
      <c r="C36" s="223" t="s">
        <v>371</v>
      </c>
      <c r="D36" s="223" t="s">
        <v>571</v>
      </c>
    </row>
    <row r="37" spans="1:4" ht="34.5" customHeight="1">
      <c r="A37" s="221">
        <v>35</v>
      </c>
      <c r="B37" s="222" t="s">
        <v>338</v>
      </c>
      <c r="C37" s="223" t="s">
        <v>372</v>
      </c>
      <c r="D37" s="223" t="s">
        <v>572</v>
      </c>
    </row>
    <row r="38" spans="1:4" ht="34.5" customHeight="1">
      <c r="A38" s="221">
        <v>36</v>
      </c>
      <c r="B38" s="222" t="s">
        <v>339</v>
      </c>
      <c r="C38" s="223" t="s">
        <v>373</v>
      </c>
      <c r="D38" s="223" t="s">
        <v>573</v>
      </c>
    </row>
    <row r="39" spans="1:4" ht="34.5" customHeight="1">
      <c r="A39" s="221">
        <v>37</v>
      </c>
      <c r="B39" s="222" t="s">
        <v>340</v>
      </c>
      <c r="C39" s="223" t="s">
        <v>374</v>
      </c>
      <c r="D39" s="223" t="s">
        <v>574</v>
      </c>
    </row>
    <row r="40" spans="1:4" ht="34.5" customHeight="1">
      <c r="A40" s="221">
        <v>38</v>
      </c>
      <c r="B40" s="222" t="s">
        <v>341</v>
      </c>
      <c r="C40" s="223" t="s">
        <v>375</v>
      </c>
      <c r="D40" s="223" t="s">
        <v>575</v>
      </c>
    </row>
    <row r="41" spans="1:4" ht="34.5" customHeight="1">
      <c r="A41" s="221">
        <v>39</v>
      </c>
      <c r="B41" s="222" t="s">
        <v>342</v>
      </c>
      <c r="C41" s="223" t="s">
        <v>376</v>
      </c>
      <c r="D41" s="223" t="s">
        <v>576</v>
      </c>
    </row>
    <row r="42" spans="1:4" ht="34.5" customHeight="1">
      <c r="A42" s="221">
        <v>40</v>
      </c>
      <c r="B42" s="222" t="s">
        <v>343</v>
      </c>
      <c r="C42" s="223" t="s">
        <v>377</v>
      </c>
      <c r="D42" s="223" t="s">
        <v>577</v>
      </c>
    </row>
    <row r="43" spans="1:4" ht="34.5" customHeight="1">
      <c r="A43" s="221">
        <v>41</v>
      </c>
      <c r="B43" s="222" t="s">
        <v>344</v>
      </c>
      <c r="C43" s="223" t="s">
        <v>378</v>
      </c>
      <c r="D43" s="223" t="s">
        <v>578</v>
      </c>
    </row>
  </sheetData>
  <printOptions/>
  <pageMargins left="0.7874015748031497" right="0.1968503937007874" top="0.984251968503937" bottom="0.5118110236220472" header="0.5118110236220472" footer="0.5118110236220472"/>
  <pageSetup fitToHeight="2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上水道</dc:title>
  <dc:subject/>
  <dc:creator>三重県</dc:creator>
  <cp:keywords/>
  <dc:description/>
  <cp:lastModifiedBy> </cp:lastModifiedBy>
  <cp:lastPrinted>2008-11-26T06:56:21Z</cp:lastPrinted>
  <dcterms:created xsi:type="dcterms:W3CDTF">2002-12-04T06:43:31Z</dcterms:created>
  <dcterms:modified xsi:type="dcterms:W3CDTF">2009-12-28T06:57:23Z</dcterms:modified>
  <cp:category/>
  <cp:version/>
  <cp:contentType/>
  <cp:contentStatus/>
</cp:coreProperties>
</file>