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70" windowWidth="12120" windowHeight="4500" activeTab="0"/>
  </bookViews>
  <sheets>
    <sheet name="概況" sheetId="1" r:id="rId1"/>
    <sheet name="損益計算書" sheetId="2" r:id="rId2"/>
    <sheet name="費用構成表" sheetId="3" r:id="rId3"/>
    <sheet name="貸借対照表" sheetId="4" r:id="rId4"/>
    <sheet name="資本的収支" sheetId="5" r:id="rId5"/>
    <sheet name="経営分析" sheetId="6" r:id="rId6"/>
    <sheet name="繰入金調(1)" sheetId="7" r:id="rId7"/>
    <sheet name="繰入金調 (2)" sheetId="8" r:id="rId8"/>
    <sheet name="計算式一覧" sheetId="9" r:id="rId9"/>
  </sheets>
  <definedNames>
    <definedName name="End">#REF!</definedName>
    <definedName name="_xlnm.Print_Area" localSheetId="0">'概況'!$A$2:$X$36</definedName>
    <definedName name="_xlnm.Print_Area" localSheetId="7">'繰入金調 (2)'!$A$1:$AG$66</definedName>
    <definedName name="_xlnm.Print_Area" localSheetId="6">'繰入金調(1)'!$F$1:$AG$60</definedName>
    <definedName name="_xlnm.Print_Area" localSheetId="5">'経営分析'!$A$1:$AQ$37</definedName>
    <definedName name="_xlnm.Print_Area" localSheetId="8">'計算式一覧'!$A$1:$D$43</definedName>
    <definedName name="_xlnm.Print_Area" localSheetId="4">'資本的収支'!$A$1:$AD$39</definedName>
    <definedName name="_xlnm.Print_Area" localSheetId="1">'損益計算書'!$A$1:$AE$53</definedName>
    <definedName name="_xlnm.Print_Area" localSheetId="3">'貸借対照表'!$A$1:$AD$62</definedName>
    <definedName name="Print_Area_MI" localSheetId="7">'繰入金調 (2)'!$K$19:$AF$48</definedName>
    <definedName name="Print_Area_MI" localSheetId="6">'繰入金調(1)'!$K$11:$AF$60</definedName>
    <definedName name="_xlnm.Print_Titles" localSheetId="0">'概況'!$A:$A</definedName>
    <definedName name="_xlnm.Print_Titles" localSheetId="7">'繰入金調 (2)'!$A:$E,'繰入金調 (2)'!$4:$8</definedName>
    <definedName name="_xlnm.Print_Titles" localSheetId="6">'繰入金調(1)'!$A:$E</definedName>
    <definedName name="_xlnm.Print_Titles" localSheetId="5">'経営分析'!$A:$A</definedName>
    <definedName name="_xlnm.Print_Titles" localSheetId="8">'計算式一覧'!$2:$2</definedName>
    <definedName name="_xlnm.Print_Titles" localSheetId="4">'資本的収支'!$A:$C</definedName>
    <definedName name="_xlnm.Print_Titles" localSheetId="1">'損益計算書'!$A:$D</definedName>
    <definedName name="_xlnm.Print_Titles" localSheetId="3">'貸借対照表'!$A:$C</definedName>
    <definedName name="_xlnm.Print_Titles" localSheetId="2">'費用構成表'!$A:$B</definedName>
    <definedName name="Print_Titles_MI" localSheetId="7">'繰入金調 (2)'!$A:$E</definedName>
    <definedName name="Print_Titles_MI" localSheetId="6">'繰入金調(1)'!$A:$E</definedName>
    <definedName name="Print_Titles_MI" localSheetId="5">'経営分析'!$A:$A</definedName>
  </definedNames>
  <calcPr fullCalcOnLoad="1"/>
</workbook>
</file>

<file path=xl/sharedStrings.xml><?xml version="1.0" encoding="utf-8"?>
<sst xmlns="http://schemas.openxmlformats.org/spreadsheetml/2006/main" count="1041" uniqueCount="603">
  <si>
    <t>施設及び業務概況</t>
  </si>
  <si>
    <t>料</t>
  </si>
  <si>
    <t>金</t>
  </si>
  <si>
    <t>供用開始</t>
  </si>
  <si>
    <t>行政区域内</t>
  </si>
  <si>
    <t>計画給水</t>
  </si>
  <si>
    <t>現在給水</t>
  </si>
  <si>
    <t>取水能力</t>
  </si>
  <si>
    <t>うち</t>
  </si>
  <si>
    <t>配水能力</t>
  </si>
  <si>
    <t>一日最大</t>
  </si>
  <si>
    <t>年    間</t>
  </si>
  <si>
    <t>家庭用１か月</t>
  </si>
  <si>
    <t>職</t>
  </si>
  <si>
    <t>員</t>
  </si>
  <si>
    <t>数</t>
  </si>
  <si>
    <t>団 体 名</t>
  </si>
  <si>
    <t>現在人口</t>
  </si>
  <si>
    <t>人    口</t>
  </si>
  <si>
    <t>ダム以外</t>
  </si>
  <si>
    <t>ダム</t>
  </si>
  <si>
    <t>伏流水</t>
  </si>
  <si>
    <t>地下水</t>
  </si>
  <si>
    <t>受水</t>
  </si>
  <si>
    <t>その他</t>
  </si>
  <si>
    <t>配 水 量</t>
  </si>
  <si>
    <t>総配水量</t>
  </si>
  <si>
    <t>総有収水量</t>
  </si>
  <si>
    <t xml:space="preserve">  料金体系</t>
  </si>
  <si>
    <t>基本料金</t>
  </si>
  <si>
    <t>超過料金</t>
  </si>
  <si>
    <t>10m3当り料金</t>
  </si>
  <si>
    <t>現行料金</t>
  </si>
  <si>
    <t>損益勘定</t>
  </si>
  <si>
    <t>資本勘定</t>
  </si>
  <si>
    <t>年 月 日</t>
  </si>
  <si>
    <t>表流水</t>
  </si>
  <si>
    <t>(口径13㎜)</t>
  </si>
  <si>
    <t>実施年月日</t>
  </si>
  <si>
    <t>所属職員</t>
  </si>
  <si>
    <t>計</t>
  </si>
  <si>
    <t>(人)</t>
  </si>
  <si>
    <t>(円)</t>
  </si>
  <si>
    <t>四日市市</t>
  </si>
  <si>
    <t>木曽岬町</t>
  </si>
  <si>
    <t xml:space="preserve">貸借対照表 </t>
  </si>
  <si>
    <t>(単位：千円)</t>
  </si>
  <si>
    <t xml:space="preserve">        団    体    名</t>
  </si>
  <si>
    <t>項        目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</si>
  <si>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</si>
  <si>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</si>
  <si>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</si>
  <si>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</si>
  <si>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</si>
  <si>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</si>
  <si>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</si>
  <si>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</si>
  <si>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</si>
  <si>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</si>
  <si>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</si>
  <si>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</si>
  <si>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</si>
  <si>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</si>
  <si>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</si>
  <si>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</si>
  <si>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</si>
  <si>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</si>
  <si>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</si>
  <si>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</si>
  <si>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</si>
  <si>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</si>
  <si>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</si>
  <si>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</si>
  <si>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</si>
  <si>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</si>
  <si>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</si>
  <si>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</si>
  <si>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</si>
  <si>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</si>
  <si>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</si>
  <si>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</si>
  <si>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</si>
  <si>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</si>
  <si>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</si>
  <si>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</si>
  <si>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</si>
  <si>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</si>
  <si>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</si>
  <si>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</si>
  <si>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</si>
  <si>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</si>
  <si>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</si>
  <si>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</si>
  <si>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</si>
  <si>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</si>
  <si>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</si>
  <si>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</si>
  <si>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１０ 資   本   合   計</t>
  </si>
  <si>
    <t>１１ 負 債・ 資 本 合 計</t>
  </si>
  <si>
    <t>１２ 不   良   債   務</t>
  </si>
  <si>
    <t>１３ 実 質 資 金 不 足 額</t>
  </si>
  <si>
    <t>損益計算書</t>
  </si>
  <si>
    <t xml:space="preserve">          (単位:千円)</t>
  </si>
  <si>
    <t>(単位:千円)</t>
  </si>
  <si>
    <t xml:space="preserve">    団    体    名</t>
  </si>
  <si>
    <t>紀宝町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</si>
  <si>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</si>
  <si>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</si>
  <si>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</si>
  <si>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</si>
  <si>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</si>
  <si>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</si>
  <si>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</si>
  <si>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</si>
  <si>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</si>
  <si>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</si>
  <si>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</si>
  <si>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</si>
  <si>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</si>
  <si>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</si>
  <si>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</si>
  <si>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</si>
  <si>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</si>
  <si>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</si>
  <si>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</si>
  <si>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</si>
  <si>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</si>
  <si>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</si>
  <si>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</si>
  <si>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</si>
  <si>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</si>
  <si>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</si>
  <si>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</si>
  <si>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</si>
  <si>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</si>
  <si>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</si>
  <si>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</si>
  <si>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</si>
  <si>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</si>
  <si>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</si>
  <si>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</si>
  <si>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</si>
  <si>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</si>
  <si>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</si>
  <si>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</si>
  <si>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</si>
  <si>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</si>
  <si>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</si>
  <si>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資本的収支に関する調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</si>
  <si>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</si>
  <si>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</si>
  <si>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</si>
  <si>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</si>
  <si>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</si>
  <si>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(４) 他会計への支出金</t>
  </si>
  <si>
    <t xml:space="preserve"> (５) そ    の    他</t>
  </si>
  <si>
    <t xml:space="preserve">            計</t>
  </si>
  <si>
    <t>経営分析</t>
  </si>
  <si>
    <t>職  員</t>
  </si>
  <si>
    <t>減  価</t>
  </si>
  <si>
    <t>通  信</t>
  </si>
  <si>
    <t xml:space="preserve">人口に  </t>
  </si>
  <si>
    <t xml:space="preserve">施設  </t>
  </si>
  <si>
    <t xml:space="preserve">最大  </t>
  </si>
  <si>
    <t>固定資産</t>
  </si>
  <si>
    <t>職    員</t>
  </si>
  <si>
    <t>固定資産対</t>
  </si>
  <si>
    <t xml:space="preserve">減価  </t>
  </si>
  <si>
    <t>総収支</t>
  </si>
  <si>
    <t>経常収支</t>
  </si>
  <si>
    <t xml:space="preserve">利子  </t>
  </si>
  <si>
    <t>元利償還金</t>
  </si>
  <si>
    <t xml:space="preserve">累積  </t>
  </si>
  <si>
    <t>不良債務</t>
  </si>
  <si>
    <t>給与費</t>
  </si>
  <si>
    <t>支払利息</t>
  </si>
  <si>
    <t>償却費</t>
  </si>
  <si>
    <t>動力費</t>
  </si>
  <si>
    <t>光熱水費</t>
  </si>
  <si>
    <t>運搬費</t>
  </si>
  <si>
    <t>修繕費</t>
  </si>
  <si>
    <t>材料費</t>
  </si>
  <si>
    <t>薬品費</t>
  </si>
  <si>
    <t>路  面</t>
  </si>
  <si>
    <t>委託料</t>
  </si>
  <si>
    <t>受水費</t>
  </si>
  <si>
    <t>資本費</t>
  </si>
  <si>
    <t>費用合計</t>
  </si>
  <si>
    <t>資 本 費</t>
  </si>
  <si>
    <t>に対する</t>
  </si>
  <si>
    <t xml:space="preserve">対する  </t>
  </si>
  <si>
    <t>有収率</t>
  </si>
  <si>
    <t>負荷率</t>
  </si>
  <si>
    <t>利用率</t>
  </si>
  <si>
    <t>稼働率</t>
  </si>
  <si>
    <t>使用効率</t>
  </si>
  <si>
    <t>供給単価</t>
  </si>
  <si>
    <t>給水原価</t>
  </si>
  <si>
    <t>１人当り</t>
  </si>
  <si>
    <t>自己資本</t>
  </si>
  <si>
    <t xml:space="preserve"> 長期資本  </t>
  </si>
  <si>
    <t>流動比率</t>
  </si>
  <si>
    <t>当座比率</t>
  </si>
  <si>
    <t>償却率</t>
  </si>
  <si>
    <t>比  率</t>
  </si>
  <si>
    <t xml:space="preserve"> 比  率</t>
  </si>
  <si>
    <t>負担率</t>
  </si>
  <si>
    <t>対減価償却費</t>
  </si>
  <si>
    <t>対料金収入</t>
  </si>
  <si>
    <t>欠損金</t>
  </si>
  <si>
    <t>比    率</t>
  </si>
  <si>
    <t>企業債現在高</t>
  </si>
  <si>
    <t>(有収</t>
  </si>
  <si>
    <t>復旧費</t>
  </si>
  <si>
    <t>相当額</t>
  </si>
  <si>
    <t>（同一会計</t>
  </si>
  <si>
    <t>普 及 率</t>
  </si>
  <si>
    <t xml:space="preserve">普及率  </t>
  </si>
  <si>
    <t>給水人口</t>
  </si>
  <si>
    <t>給 水 量</t>
  </si>
  <si>
    <t>営業収益</t>
  </si>
  <si>
    <t>構成比率</t>
  </si>
  <si>
    <t xml:space="preserve">比率      </t>
  </si>
  <si>
    <t>( 〃 )</t>
  </si>
  <si>
    <t xml:space="preserve">  内簡水含）</t>
  </si>
  <si>
    <t>(%)</t>
  </si>
  <si>
    <t>(千円)</t>
  </si>
  <si>
    <t>当たり)</t>
  </si>
  <si>
    <t>※ 資本費＝（減価償却費＋企業債利息＋受水費中の資本費）÷年間総有収水量</t>
  </si>
  <si>
    <t>計・平均</t>
  </si>
  <si>
    <t>１．上水道事業</t>
  </si>
  <si>
    <t>表番号⇒</t>
  </si>
  <si>
    <t>01-01-02</t>
  </si>
  <si>
    <t>01-01-06</t>
  </si>
  <si>
    <t>01-01-07</t>
  </si>
  <si>
    <t>01-01-08</t>
  </si>
  <si>
    <t>30-01-02</t>
  </si>
  <si>
    <t>30-01-03</t>
  </si>
  <si>
    <t>30-01-04</t>
  </si>
  <si>
    <t>30-01-05</t>
  </si>
  <si>
    <t>30-01-06</t>
  </si>
  <si>
    <t>30-01-07</t>
  </si>
  <si>
    <t>01-01-21</t>
  </si>
  <si>
    <t>01-01-22</t>
  </si>
  <si>
    <t>01-01-23</t>
  </si>
  <si>
    <t>01-01-24</t>
  </si>
  <si>
    <t>01-01-26</t>
  </si>
  <si>
    <t>01-01-28</t>
  </si>
  <si>
    <t>01-01-29</t>
  </si>
  <si>
    <t>01-01-30</t>
  </si>
  <si>
    <t>01-01-37</t>
  </si>
  <si>
    <t>01-01-41</t>
  </si>
  <si>
    <t>01-01-47</t>
  </si>
  <si>
    <t>01-01-48</t>
  </si>
  <si>
    <t>　 または欠損金</t>
  </si>
  <si>
    <t>表番号</t>
  </si>
  <si>
    <t>上水道事業</t>
  </si>
  <si>
    <t>　 当年度未処分利益剰余金</t>
  </si>
  <si>
    <t>　 当年度未処理欠損金(△)</t>
  </si>
  <si>
    <t>オ</t>
  </si>
  <si>
    <r>
      <t xml:space="preserve"> (３) 他会計からの
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長期借入金返還額</t>
    </r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</si>
  <si>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</si>
  <si>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</si>
  <si>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</si>
  <si>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</si>
  <si>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（５）積立金取崩し額</t>
  </si>
  <si>
    <t>（７）そ    の    他</t>
  </si>
  <si>
    <t>計</t>
  </si>
  <si>
    <t>（６）繰越工事資金</t>
  </si>
  <si>
    <t>１　資 本 的 収 入</t>
  </si>
  <si>
    <t>２ 資本的支出</t>
  </si>
  <si>
    <t>３ 差 引</t>
  </si>
  <si>
    <t xml:space="preserve">  収支不足額(△)</t>
  </si>
  <si>
    <t>(１) 企    業    債</t>
  </si>
  <si>
    <t>(２) 他 会 計 出 資 金</t>
  </si>
  <si>
    <t>(３) 他 会 計 負 担 金</t>
  </si>
  <si>
    <t>(４) 他 会 計 借 入 金</t>
  </si>
  <si>
    <t>(５) 他 会 計 補 助 金</t>
  </si>
  <si>
    <t>(６) 固定資産売却代金</t>
  </si>
  <si>
    <t>(７) 国 庫 補 助 金</t>
  </si>
  <si>
    <t>(８) 都道府県補助金</t>
  </si>
  <si>
    <t>(９) 工 事 負 担 金</t>
  </si>
  <si>
    <t>(10) そ    の    他</t>
  </si>
  <si>
    <t>うち翌年度へ繰越される支出の財源充当額(△)</t>
  </si>
  <si>
    <t>費用構成表</t>
  </si>
  <si>
    <t>（１）基　本　給</t>
  </si>
  <si>
    <t>（２）手　　　当</t>
  </si>
  <si>
    <t>（３）賃　　　金</t>
  </si>
  <si>
    <t>（４）退職給与金</t>
  </si>
  <si>
    <t>（５）法定福利費</t>
  </si>
  <si>
    <t>１職員給与費</t>
  </si>
  <si>
    <t xml:space="preserve"> ２　支　払　利　息</t>
  </si>
  <si>
    <t xml:space="preserve">  ３　減　価　償　却　費</t>
  </si>
  <si>
    <t xml:space="preserve">  ４　動　　　力　　　費</t>
  </si>
  <si>
    <t xml:space="preserve">  ５　光　 熱　 水　 費　</t>
  </si>
  <si>
    <t xml:space="preserve">  ６　通　信　運　搬　費</t>
  </si>
  <si>
    <t xml:space="preserve">  ７　修　　　繕　　　費</t>
  </si>
  <si>
    <t xml:space="preserve">  ９　薬　　　品　　　費</t>
  </si>
  <si>
    <t xml:space="preserve">  ８　材　　　料　　　費</t>
  </si>
  <si>
    <t xml:space="preserve"> １０ 路　面　復　旧　費</t>
  </si>
  <si>
    <t xml:space="preserve"> １１ 委　　　託　　　料</t>
  </si>
  <si>
    <t xml:space="preserve"> 収益勘定他会計繰入金合計</t>
  </si>
  <si>
    <t>（１）繰出基準に基づく繰入金</t>
  </si>
  <si>
    <t>（２）繰出基準以外の繰入金</t>
  </si>
  <si>
    <t>ア．繰出基準に基づく事由に係る
　　上乗繰入</t>
  </si>
  <si>
    <t>イ．繰出基準の事由以外の繰入</t>
  </si>
  <si>
    <t xml:space="preserve"> 資本勘定他会計繰入金合計</t>
  </si>
  <si>
    <t>うち　資本費相当額</t>
  </si>
  <si>
    <t xml:space="preserve"> 経常費用－（受託工事費＋附帯事業費
 ＋材料及び不用品売却原価）</t>
  </si>
  <si>
    <t>企業債償還額</t>
  </si>
  <si>
    <t>計算式</t>
  </si>
  <si>
    <r>
      <t>現在給水人口</t>
    </r>
    <r>
      <rPr>
        <sz val="11"/>
        <rFont val="ＭＳ 明朝"/>
        <family val="1"/>
      </rPr>
      <t xml:space="preserve">
計画給水人口</t>
    </r>
  </si>
  <si>
    <r>
      <t>年間総有収水量</t>
    </r>
    <r>
      <rPr>
        <sz val="11"/>
        <rFont val="ＭＳ 明朝"/>
        <family val="1"/>
      </rPr>
      <t xml:space="preserve">
年間総配水量</t>
    </r>
  </si>
  <si>
    <r>
      <t>現在給水人口</t>
    </r>
    <r>
      <rPr>
        <sz val="11"/>
        <rFont val="ＭＳ 明朝"/>
        <family val="1"/>
      </rPr>
      <t xml:space="preserve">
行政区域内現在人口</t>
    </r>
  </si>
  <si>
    <t>欄№</t>
  </si>
  <si>
    <r>
      <t>（01-01-08）</t>
    </r>
    <r>
      <rPr>
        <sz val="11"/>
        <rFont val="ＭＳ 明朝"/>
        <family val="1"/>
      </rPr>
      <t xml:space="preserve">
（01-01-06）</t>
    </r>
  </si>
  <si>
    <r>
      <t>（01-01-08）</t>
    </r>
    <r>
      <rPr>
        <sz val="11"/>
        <rFont val="ＭＳ 明朝"/>
        <family val="1"/>
      </rPr>
      <t xml:space="preserve">
（01-01-07）</t>
    </r>
  </si>
  <si>
    <r>
      <t>（01-01-24）</t>
    </r>
    <r>
      <rPr>
        <sz val="11"/>
        <rFont val="ＭＳ 明朝"/>
        <family val="1"/>
      </rPr>
      <t xml:space="preserve">
（01-01-23）</t>
    </r>
  </si>
  <si>
    <t>現在人口に
対する普及率</t>
  </si>
  <si>
    <t>計画給水人口に
対する普及率</t>
  </si>
  <si>
    <t>有収率</t>
  </si>
  <si>
    <t>負荷率</t>
  </si>
  <si>
    <t>施設利用率</t>
  </si>
  <si>
    <t>最大稼働率</t>
  </si>
  <si>
    <t>固定資産
使用効率</t>
  </si>
  <si>
    <t>供給単価</t>
  </si>
  <si>
    <t>職員１人当り
給水人口</t>
  </si>
  <si>
    <t>職員１人当り
給水量</t>
  </si>
  <si>
    <t>職員１人当り
営業収益</t>
  </si>
  <si>
    <t>自己資本
構成比率</t>
  </si>
  <si>
    <t>固定資産対
長期資本比率</t>
  </si>
  <si>
    <t>流動比率</t>
  </si>
  <si>
    <t>当座比率</t>
  </si>
  <si>
    <t>減価償却率</t>
  </si>
  <si>
    <t>総収支比率</t>
  </si>
  <si>
    <t>経営収支比率</t>
  </si>
  <si>
    <t>利子負担率</t>
  </si>
  <si>
    <t>元利償還金対
料金収入比率</t>
  </si>
  <si>
    <t>累積欠損金比率</t>
  </si>
  <si>
    <t>不良債務比率</t>
  </si>
  <si>
    <t>企業債現在高</t>
  </si>
  <si>
    <t>職員給与費</t>
  </si>
  <si>
    <t>支払利息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</si>
  <si>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</si>
  <si>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</si>
  <si>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</si>
  <si>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</si>
  <si>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</si>
  <si>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</si>
  <si>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</si>
  <si>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</si>
  <si>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</si>
  <si>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受水費</t>
  </si>
  <si>
    <t>うち
資本費相当額</t>
  </si>
  <si>
    <t>その他</t>
  </si>
  <si>
    <t>費用合計</t>
  </si>
  <si>
    <t>資本費</t>
  </si>
  <si>
    <r>
      <t>１日平均配水量</t>
    </r>
    <r>
      <rPr>
        <sz val="11"/>
        <rFont val="ＭＳ 明朝"/>
        <family val="1"/>
      </rPr>
      <t xml:space="preserve">
１日最大配水量</t>
    </r>
  </si>
  <si>
    <r>
      <t>１日平均配水量</t>
    </r>
    <r>
      <rPr>
        <sz val="11"/>
        <rFont val="ＭＳ 明朝"/>
        <family val="1"/>
      </rPr>
      <t xml:space="preserve">
１日配水能力</t>
    </r>
  </si>
  <si>
    <r>
      <t>１日最大配水量</t>
    </r>
    <r>
      <rPr>
        <sz val="11"/>
        <rFont val="ＭＳ 明朝"/>
        <family val="1"/>
      </rPr>
      <t xml:space="preserve">
１日配水能力</t>
    </r>
  </si>
  <si>
    <r>
      <t>年間総配水量</t>
    </r>
    <r>
      <rPr>
        <sz val="11"/>
        <rFont val="ＭＳ 明朝"/>
        <family val="1"/>
      </rPr>
      <t xml:space="preserve">
有形固定資産</t>
    </r>
  </si>
  <si>
    <r>
      <t>給水収益</t>
    </r>
    <r>
      <rPr>
        <sz val="11"/>
        <rFont val="ＭＳ 明朝"/>
        <family val="1"/>
      </rPr>
      <t xml:space="preserve">
年間総有収水量</t>
    </r>
  </si>
  <si>
    <t>給水原価</t>
  </si>
  <si>
    <r>
      <t>現在給水人口</t>
    </r>
    <r>
      <rPr>
        <sz val="11"/>
        <rFont val="ＭＳ 明朝"/>
        <family val="1"/>
      </rPr>
      <t xml:space="preserve">
損益勘定所属職員数</t>
    </r>
  </si>
  <si>
    <r>
      <t>年間総有収水量</t>
    </r>
    <r>
      <rPr>
        <sz val="11"/>
        <rFont val="ＭＳ 明朝"/>
        <family val="1"/>
      </rPr>
      <t xml:space="preserve">
損益勘定所属職員数</t>
    </r>
  </si>
  <si>
    <r>
      <t>営　業　収　益</t>
    </r>
    <r>
      <rPr>
        <sz val="11"/>
        <rFont val="ＭＳ 明朝"/>
        <family val="1"/>
      </rPr>
      <t xml:space="preserve">
損益勘定所属職員数</t>
    </r>
  </si>
  <si>
    <r>
      <t xml:space="preserve">自己資本金＋剰余金
</t>
    </r>
    <r>
      <rPr>
        <sz val="11"/>
        <rFont val="ＭＳ 明朝"/>
        <family val="1"/>
      </rPr>
      <t>負債＋資本</t>
    </r>
  </si>
  <si>
    <r>
      <t>固　定　資　産</t>
    </r>
    <r>
      <rPr>
        <sz val="11"/>
        <rFont val="ＭＳ 明朝"/>
        <family val="1"/>
      </rPr>
      <t xml:space="preserve">
資本＋固定負債</t>
    </r>
  </si>
  <si>
    <r>
      <t>流　動　資　産</t>
    </r>
    <r>
      <rPr>
        <sz val="11"/>
        <rFont val="ＭＳ 明朝"/>
        <family val="1"/>
      </rPr>
      <t xml:space="preserve">
流　動　負　債</t>
    </r>
  </si>
  <si>
    <r>
      <t>当年度減価償却費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有形固定資産＋無形固定資産－土地－建設仮勘定＋当年度減価償却費</t>
    </r>
  </si>
  <si>
    <r>
      <t>総　　収　　益</t>
    </r>
    <r>
      <rPr>
        <sz val="11"/>
        <rFont val="ＭＳ 明朝"/>
        <family val="1"/>
      </rPr>
      <t xml:space="preserve">
総　　費　　用</t>
    </r>
  </si>
  <si>
    <r>
      <t>経　常　収　益</t>
    </r>
    <r>
      <rPr>
        <sz val="11"/>
        <rFont val="ＭＳ 明朝"/>
        <family val="1"/>
      </rPr>
      <t xml:space="preserve">
経　常　費　用</t>
    </r>
  </si>
  <si>
    <r>
      <t>支払利息＋企業債取扱諸費</t>
    </r>
    <r>
      <rPr>
        <sz val="11"/>
        <rFont val="ＭＳ 明朝"/>
        <family val="1"/>
      </rPr>
      <t xml:space="preserve">
企業債＋一時借入金＋他会計借入金＋借入資本金</t>
    </r>
  </si>
  <si>
    <r>
      <t xml:space="preserve">建設改良のための企業債償還元金
</t>
    </r>
    <r>
      <rPr>
        <sz val="11"/>
        <rFont val="ＭＳ 明朝"/>
        <family val="1"/>
      </rPr>
      <t>当年度減価償却費</t>
    </r>
  </si>
  <si>
    <r>
      <t>累　積　欠　損　金</t>
    </r>
    <r>
      <rPr>
        <sz val="11"/>
        <rFont val="ＭＳ 明朝"/>
        <family val="1"/>
      </rPr>
      <t xml:space="preserve">
営業収益－受託工事収益</t>
    </r>
  </si>
  <si>
    <r>
      <t>職員給与費</t>
    </r>
    <r>
      <rPr>
        <sz val="11"/>
        <rFont val="ＭＳ 明朝"/>
        <family val="1"/>
      </rPr>
      <t xml:space="preserve">
年間総有収水量</t>
    </r>
  </si>
  <si>
    <r>
      <t>支　払　利　息</t>
    </r>
    <r>
      <rPr>
        <sz val="11"/>
        <rFont val="ＭＳ 明朝"/>
        <family val="1"/>
      </rPr>
      <t xml:space="preserve">
年間総有収水量</t>
    </r>
  </si>
  <si>
    <r>
      <t>減 価 償 却 費</t>
    </r>
    <r>
      <rPr>
        <sz val="11"/>
        <rFont val="ＭＳ 明朝"/>
        <family val="1"/>
      </rPr>
      <t xml:space="preserve">
年間総有収水量</t>
    </r>
  </si>
  <si>
    <r>
      <t>動　　力　　費</t>
    </r>
    <r>
      <rPr>
        <sz val="11"/>
        <rFont val="ＭＳ 明朝"/>
        <family val="1"/>
      </rPr>
      <t xml:space="preserve">
年間総有収水量</t>
    </r>
  </si>
  <si>
    <r>
      <t>光　熱　水　費</t>
    </r>
    <r>
      <rPr>
        <sz val="11"/>
        <rFont val="ＭＳ 明朝"/>
        <family val="1"/>
      </rPr>
      <t xml:space="preserve">
年間総有収水量</t>
    </r>
  </si>
  <si>
    <r>
      <t>通 信 運 搬 費</t>
    </r>
    <r>
      <rPr>
        <sz val="11"/>
        <rFont val="ＭＳ 明朝"/>
        <family val="1"/>
      </rPr>
      <t xml:space="preserve">
年間総有収水量</t>
    </r>
  </si>
  <si>
    <r>
      <t>修　　繕　　費</t>
    </r>
    <r>
      <rPr>
        <sz val="11"/>
        <rFont val="ＭＳ 明朝"/>
        <family val="1"/>
      </rPr>
      <t xml:space="preserve">
年間総有収水量</t>
    </r>
  </si>
  <si>
    <r>
      <t>材　　料　　費</t>
    </r>
    <r>
      <rPr>
        <sz val="11"/>
        <rFont val="ＭＳ 明朝"/>
        <family val="1"/>
      </rPr>
      <t xml:space="preserve">
年間総有収水量</t>
    </r>
  </si>
  <si>
    <r>
      <t>薬　　品　　費</t>
    </r>
    <r>
      <rPr>
        <sz val="11"/>
        <rFont val="ＭＳ 明朝"/>
        <family val="1"/>
      </rPr>
      <t xml:space="preserve">
年間総有収水量</t>
    </r>
  </si>
  <si>
    <r>
      <t>路 面 復 旧 費</t>
    </r>
    <r>
      <rPr>
        <sz val="11"/>
        <rFont val="ＭＳ 明朝"/>
        <family val="1"/>
      </rPr>
      <t xml:space="preserve">
年間総有収水量</t>
    </r>
  </si>
  <si>
    <r>
      <t>委　　託　　料</t>
    </r>
    <r>
      <rPr>
        <sz val="11"/>
        <rFont val="ＭＳ 明朝"/>
        <family val="1"/>
      </rPr>
      <t xml:space="preserve">
年間総有収水量</t>
    </r>
  </si>
  <si>
    <r>
      <t>受　　水　　費</t>
    </r>
    <r>
      <rPr>
        <sz val="11"/>
        <rFont val="ＭＳ 明朝"/>
        <family val="1"/>
      </rPr>
      <t xml:space="preserve">
年間総有収水量</t>
    </r>
  </si>
  <si>
    <r>
      <t>資本費相当額</t>
    </r>
    <r>
      <rPr>
        <sz val="11"/>
        <rFont val="ＭＳ 明朝"/>
        <family val="1"/>
      </rPr>
      <t xml:space="preserve">
年間総有収水量</t>
    </r>
  </si>
  <si>
    <r>
      <t>そ　　の　　他</t>
    </r>
    <r>
      <rPr>
        <sz val="11"/>
        <rFont val="ＭＳ 明朝"/>
        <family val="1"/>
      </rPr>
      <t xml:space="preserve">
年間総有収水量</t>
    </r>
  </si>
  <si>
    <r>
      <t>費　用　合　計</t>
    </r>
    <r>
      <rPr>
        <sz val="11"/>
        <rFont val="ＭＳ 明朝"/>
        <family val="1"/>
      </rPr>
      <t xml:space="preserve">
年間総有収水量</t>
    </r>
  </si>
  <si>
    <r>
      <t>減価償却費＋企業債利息＋受水費中の資本費</t>
    </r>
    <r>
      <rPr>
        <sz val="11"/>
        <rFont val="ＭＳ 明朝"/>
        <family val="1"/>
      </rPr>
      <t xml:space="preserve">
年間総有収水量</t>
    </r>
  </si>
  <si>
    <r>
      <t>（01-01-22）</t>
    </r>
    <r>
      <rPr>
        <sz val="11"/>
        <rFont val="ＭＳ 明朝"/>
        <family val="1"/>
      </rPr>
      <t xml:space="preserve">
（01-01-21）</t>
    </r>
  </si>
  <si>
    <r>
      <t>（01-01-23）</t>
    </r>
    <r>
      <rPr>
        <sz val="11"/>
        <rFont val="ＭＳ 明朝"/>
        <family val="1"/>
      </rPr>
      <t xml:space="preserve">
（22-01-02）</t>
    </r>
  </si>
  <si>
    <r>
      <t>（20-01-03）</t>
    </r>
    <r>
      <rPr>
        <sz val="11"/>
        <rFont val="ＭＳ 明朝"/>
        <family val="1"/>
      </rPr>
      <t xml:space="preserve">
（01-01-24）</t>
    </r>
  </si>
  <si>
    <r>
      <t>（21-01-29）</t>
    </r>
    <r>
      <rPr>
        <sz val="11"/>
        <rFont val="ＭＳ 明朝"/>
        <family val="1"/>
      </rPr>
      <t xml:space="preserve">
（01-01-24）</t>
    </r>
  </si>
  <si>
    <r>
      <t>（01-01-08）</t>
    </r>
    <r>
      <rPr>
        <sz val="11"/>
        <rFont val="ＭＳ 明朝"/>
        <family val="1"/>
      </rPr>
      <t xml:space="preserve">
（01-01-41）</t>
    </r>
  </si>
  <si>
    <r>
      <t>（22-01-01）</t>
    </r>
    <r>
      <rPr>
        <sz val="11"/>
        <rFont val="ＭＳ 明朝"/>
        <family val="1"/>
      </rPr>
      <t xml:space="preserve">
（22-01-55)＋(22-01-19）</t>
    </r>
  </si>
  <si>
    <r>
      <t>（22-01-12）</t>
    </r>
    <r>
      <rPr>
        <sz val="11"/>
        <rFont val="ＭＳ 明朝"/>
        <family val="1"/>
      </rPr>
      <t xml:space="preserve">
（22-01-25）</t>
    </r>
  </si>
  <si>
    <r>
      <t>（22-01-13)＋(22-01-14）</t>
    </r>
    <r>
      <rPr>
        <sz val="11"/>
        <rFont val="ＭＳ 明朝"/>
        <family val="1"/>
      </rPr>
      <t xml:space="preserve">
（22-01-25）</t>
    </r>
  </si>
  <si>
    <r>
      <t>（20-01-32）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(22-01-02)+(22-01-07)-(22-01-03)-(22-01-06)+(20-01-32)</t>
    </r>
  </si>
  <si>
    <r>
      <t>（20-01-01）</t>
    </r>
    <r>
      <rPr>
        <sz val="11"/>
        <rFont val="ＭＳ 明朝"/>
        <family val="1"/>
      </rPr>
      <t xml:space="preserve">
（20-01-23）</t>
    </r>
  </si>
  <si>
    <r>
      <t>（20-01-38)＋(20-01-39）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(22-01-20)+(22-01-26)+(22-01-22)+(22-01-36)+(22-01-21)</t>
    </r>
  </si>
  <si>
    <r>
      <t>（23-01-36）</t>
    </r>
    <r>
      <rPr>
        <sz val="11"/>
        <rFont val="ＭＳ 明朝"/>
        <family val="1"/>
      </rPr>
      <t xml:space="preserve">
（20-01-32）</t>
    </r>
  </si>
  <si>
    <r>
      <t>（20-01-38)＋(23-01-32）</t>
    </r>
    <r>
      <rPr>
        <sz val="11"/>
        <rFont val="ＭＳ 明朝"/>
        <family val="1"/>
      </rPr>
      <t xml:space="preserve">
（20-01-03）</t>
    </r>
  </si>
  <si>
    <r>
      <t>（22-01-52）</t>
    </r>
    <r>
      <rPr>
        <sz val="11"/>
        <rFont val="ＭＳ 明朝"/>
        <family val="1"/>
      </rPr>
      <t xml:space="preserve">
（20-01-02)－(20-01-11）</t>
    </r>
  </si>
  <si>
    <r>
      <t xml:space="preserve">流動負債－（流動資産－翌年度繰越財源）
</t>
    </r>
    <r>
      <rPr>
        <sz val="11"/>
        <rFont val="ＭＳ 明朝"/>
        <family val="1"/>
      </rPr>
      <t>営業収益－受託工事収益</t>
    </r>
  </si>
  <si>
    <r>
      <t>（22-01-25)-((22-01-12)-(23-01-14)）</t>
    </r>
    <r>
      <rPr>
        <sz val="11"/>
        <rFont val="ＭＳ 明朝"/>
        <family val="1"/>
      </rPr>
      <t xml:space="preserve">
（20-01-02)－(20-01-11）</t>
    </r>
  </si>
  <si>
    <t>24-01-12</t>
  </si>
  <si>
    <r>
      <t>（21-01-06）</t>
    </r>
    <r>
      <rPr>
        <sz val="11"/>
        <rFont val="ＭＳ 明朝"/>
        <family val="1"/>
      </rPr>
      <t xml:space="preserve">
（01-01-24）</t>
    </r>
  </si>
  <si>
    <r>
      <t>（21-01-07）</t>
    </r>
    <r>
      <rPr>
        <sz val="11"/>
        <rFont val="ＭＳ 明朝"/>
        <family val="1"/>
      </rPr>
      <t xml:space="preserve">
（01-01-24）</t>
    </r>
  </si>
  <si>
    <r>
      <t>（21-01-11）</t>
    </r>
    <r>
      <rPr>
        <sz val="11"/>
        <rFont val="ＭＳ 明朝"/>
        <family val="1"/>
      </rPr>
      <t xml:space="preserve">
（01-01-24）</t>
    </r>
  </si>
  <si>
    <r>
      <t>（21-01-12）</t>
    </r>
    <r>
      <rPr>
        <sz val="11"/>
        <rFont val="ＭＳ 明朝"/>
        <family val="1"/>
      </rPr>
      <t xml:space="preserve">
（01-01-24）</t>
    </r>
  </si>
  <si>
    <r>
      <t>（21-01-13）</t>
    </r>
    <r>
      <rPr>
        <sz val="11"/>
        <rFont val="ＭＳ 明朝"/>
        <family val="1"/>
      </rPr>
      <t xml:space="preserve">
（01-01-24）</t>
    </r>
  </si>
  <si>
    <r>
      <t>（21-01-14）</t>
    </r>
    <r>
      <rPr>
        <sz val="11"/>
        <rFont val="ＭＳ 明朝"/>
        <family val="1"/>
      </rPr>
      <t xml:space="preserve">
（01-01-24）</t>
    </r>
  </si>
  <si>
    <r>
      <t>（21-01-15）</t>
    </r>
    <r>
      <rPr>
        <sz val="11"/>
        <rFont val="ＭＳ 明朝"/>
        <family val="1"/>
      </rPr>
      <t xml:space="preserve">
（01-01-24）</t>
    </r>
  </si>
  <si>
    <r>
      <t>（21-01-16）</t>
    </r>
    <r>
      <rPr>
        <sz val="11"/>
        <rFont val="ＭＳ 明朝"/>
        <family val="1"/>
      </rPr>
      <t xml:space="preserve">
（01-01-24）</t>
    </r>
  </si>
  <si>
    <r>
      <t>（21-01-17）</t>
    </r>
    <r>
      <rPr>
        <sz val="11"/>
        <rFont val="ＭＳ 明朝"/>
        <family val="1"/>
      </rPr>
      <t xml:space="preserve">
（01-01-24）</t>
    </r>
  </si>
  <si>
    <r>
      <t>（21-01-18）</t>
    </r>
    <r>
      <rPr>
        <sz val="11"/>
        <rFont val="ＭＳ 明朝"/>
        <family val="1"/>
      </rPr>
      <t xml:space="preserve">
（01-01-24）</t>
    </r>
  </si>
  <si>
    <r>
      <t>（21-01-19）</t>
    </r>
    <r>
      <rPr>
        <sz val="11"/>
        <rFont val="ＭＳ 明朝"/>
        <family val="1"/>
      </rPr>
      <t xml:space="preserve">
（01-01-24）</t>
    </r>
  </si>
  <si>
    <r>
      <t>（21-01-26）</t>
    </r>
    <r>
      <rPr>
        <sz val="11"/>
        <rFont val="ＭＳ 明朝"/>
        <family val="1"/>
      </rPr>
      <t xml:space="preserve">
（01-01-24）</t>
    </r>
  </si>
  <si>
    <r>
      <t>（21-01-27）</t>
    </r>
    <r>
      <rPr>
        <sz val="11"/>
        <rFont val="ＭＳ 明朝"/>
        <family val="1"/>
      </rPr>
      <t xml:space="preserve">
（01-01-24）</t>
    </r>
  </si>
  <si>
    <r>
      <t>（21-01-28）</t>
    </r>
    <r>
      <rPr>
        <sz val="11"/>
        <rFont val="ＭＳ 明朝"/>
        <family val="1"/>
      </rPr>
      <t xml:space="preserve">
（01-01-24）</t>
    </r>
  </si>
  <si>
    <r>
      <t xml:space="preserve"> 　　　　　　　</t>
    </r>
    <r>
      <rPr>
        <u val="single"/>
        <sz val="11"/>
        <rFont val="ＭＳ 明朝"/>
        <family val="1"/>
      </rPr>
      <t>（21-01-29）</t>
    </r>
    <r>
      <rPr>
        <sz val="11"/>
        <rFont val="ＭＳ 明朝"/>
        <family val="1"/>
      </rPr>
      <t xml:space="preserve"> 分子=費用合計
（01-01-24）</t>
    </r>
  </si>
  <si>
    <r>
      <t>（01-01-23）×1,000／365日</t>
    </r>
    <r>
      <rPr>
        <sz val="11"/>
        <rFont val="ＭＳ 明朝"/>
        <family val="1"/>
      </rPr>
      <t xml:space="preserve">
（01-01-22）</t>
    </r>
  </si>
  <si>
    <r>
      <t>（01-01-23）×1,000／365日</t>
    </r>
    <r>
      <rPr>
        <sz val="11"/>
        <rFont val="ＭＳ 明朝"/>
        <family val="1"/>
      </rPr>
      <t xml:space="preserve">
（01-01-21）</t>
    </r>
  </si>
  <si>
    <r>
      <t>（22-01-31)＋(22-01-39）</t>
    </r>
    <r>
      <rPr>
        <sz val="11"/>
        <rFont val="ＭＳ 明朝"/>
        <family val="1"/>
      </rPr>
      <t xml:space="preserve">
（22-01-56）</t>
    </r>
  </si>
  <si>
    <r>
      <t>（20-01-01)-(20-01-45)</t>
    </r>
    <r>
      <rPr>
        <sz val="11"/>
        <rFont val="ＭＳ 明朝"/>
        <family val="1"/>
      </rPr>
      <t xml:space="preserve">
（20-01-23)-(20-01-49)</t>
    </r>
  </si>
  <si>
    <r>
      <t>（20-01-02）</t>
    </r>
    <r>
      <rPr>
        <sz val="11"/>
        <rFont val="ＭＳ 明朝"/>
        <family val="1"/>
      </rPr>
      <t xml:space="preserve">
（01-01-41）</t>
    </r>
  </si>
  <si>
    <r>
      <t>（01-01-24)×1,000</t>
    </r>
    <r>
      <rPr>
        <sz val="11"/>
        <rFont val="ＭＳ 明朝"/>
        <family val="1"/>
      </rPr>
      <t xml:space="preserve">
（01-01-41）</t>
    </r>
  </si>
  <si>
    <t>建設改良のための企業債</t>
  </si>
  <si>
    <r>
      <t>企業債元利償還金</t>
    </r>
    <r>
      <rPr>
        <sz val="11"/>
        <rFont val="ＭＳ 明朝"/>
        <family val="1"/>
      </rPr>
      <t xml:space="preserve">
料金収入(給水収益）</t>
    </r>
  </si>
  <si>
    <t>比  率</t>
  </si>
  <si>
    <t>　　　　計</t>
  </si>
  <si>
    <r>
      <t>経常費用－（受託工事費＋不用品売却原価＋付帯事業費）</t>
    </r>
    <r>
      <rPr>
        <sz val="11"/>
        <rFont val="ＭＳ 明朝"/>
        <family val="1"/>
      </rPr>
      <t xml:space="preserve">
年間総有収水量</t>
    </r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</si>
  <si>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</si>
  <si>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</si>
  <si>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</si>
  <si>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</si>
  <si>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</si>
  <si>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</si>
  <si>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</si>
  <si>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</si>
  <si>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</si>
  <si>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</si>
  <si>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</si>
  <si>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</si>
  <si>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</si>
  <si>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</si>
  <si>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</si>
  <si>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</si>
  <si>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</si>
  <si>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</si>
  <si>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</si>
  <si>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玉城町</t>
  </si>
  <si>
    <t>南伊勢町</t>
  </si>
  <si>
    <t>紀北町</t>
  </si>
  <si>
    <t>御浜町</t>
  </si>
  <si>
    <t>(㎥/日)</t>
  </si>
  <si>
    <t>(千㎥)</t>
  </si>
  <si>
    <t>(円/㎥)</t>
  </si>
  <si>
    <r>
      <t>(㎥／千円</t>
    </r>
    <r>
      <rPr>
        <sz val="14"/>
        <rFont val="ＭＳ 明朝"/>
        <family val="1"/>
      </rPr>
      <t>)</t>
    </r>
  </si>
  <si>
    <t>(円銭／㎥)</t>
  </si>
  <si>
    <t>(㎥)</t>
  </si>
  <si>
    <t>水量1㎥</t>
  </si>
  <si>
    <t>繰入金に関する調</t>
  </si>
  <si>
    <t xml:space="preserve">     　   団     体     名</t>
  </si>
  <si>
    <t xml:space="preserve"> 項        目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</si>
  <si>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</si>
  <si>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</si>
  <si>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</si>
  <si>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</si>
  <si>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</si>
  <si>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</si>
  <si>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</si>
  <si>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</si>
  <si>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</si>
  <si>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</si>
  <si>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r>
      <t xml:space="preserve"> 他 会 計 補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助 金</t>
    </r>
  </si>
  <si>
    <t>　</t>
  </si>
  <si>
    <t>計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</si>
  <si>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</si>
  <si>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消火栓維持管理費</t>
  </si>
  <si>
    <t>そ　の　他</t>
  </si>
  <si>
    <t>水源開発対策</t>
  </si>
  <si>
    <t>（建設仮勘定支払利息分）</t>
  </si>
  <si>
    <t>広域化対策</t>
  </si>
  <si>
    <t>（建設仮勘定以外支払利息分）</t>
  </si>
  <si>
    <t>水道広域化対策</t>
  </si>
  <si>
    <r>
      <t>高 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</si>
  <si>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</si>
  <si>
    <t>（支払利息分）</t>
  </si>
  <si>
    <t>特　別　利　益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</si>
  <si>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</si>
  <si>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他会計出資金・補助金</t>
  </si>
  <si>
    <t>水道水源開発</t>
  </si>
  <si>
    <t>（当年度支出分）</t>
  </si>
  <si>
    <t>水道広域化施設</t>
  </si>
  <si>
    <t>水道水源施設</t>
  </si>
  <si>
    <t>（建設仮勘定元金分）</t>
  </si>
  <si>
    <t>未普及地域解消</t>
  </si>
  <si>
    <r>
      <t>安 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</si>
  <si>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t>（災害対策）</t>
  </si>
  <si>
    <t>（保安対策）</t>
  </si>
  <si>
    <t>（水質安全対策）</t>
  </si>
  <si>
    <t>（建設仮勘定以外元金償還分）</t>
  </si>
  <si>
    <r>
      <t>統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道</t>
    </r>
  </si>
  <si>
    <t>（元金償還分）</t>
  </si>
  <si>
    <r>
      <t xml:space="preserve"> 他 会 計 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 金</t>
    </r>
  </si>
  <si>
    <t>消火栓設置費</t>
  </si>
  <si>
    <t>公共水道施設設置費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</si>
  <si>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</si>
  <si>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基礎年金拠出金公的負担</t>
  </si>
  <si>
    <t>臨時財政特例債等償還</t>
  </si>
  <si>
    <t>公共施設における無償給水</t>
  </si>
  <si>
    <t>（元金分）</t>
  </si>
  <si>
    <t xml:space="preserve"> 収益勘定他会計借入金</t>
  </si>
  <si>
    <t xml:space="preserve"> 収  益  勘  定  繰  入  金</t>
  </si>
  <si>
    <t>簡易水道の建設改良</t>
  </si>
  <si>
    <t>（臨時措置分）</t>
  </si>
  <si>
    <t>（通常分）</t>
  </si>
  <si>
    <t>簡易水道高料金対策</t>
  </si>
  <si>
    <t>簡易水道未普及解消</t>
  </si>
  <si>
    <t>緊急対策</t>
  </si>
  <si>
    <t>経費</t>
  </si>
  <si>
    <t>地方公営企業法適用</t>
  </si>
  <si>
    <t>企業債償還額対
減価償却費比率</t>
  </si>
  <si>
    <t>簡易水道事業の統合に</t>
  </si>
  <si>
    <t>要する経費</t>
  </si>
  <si>
    <r>
      <t>（21-01-11)+(21-01-08)+(21-01-27）</t>
    </r>
    <r>
      <rPr>
        <sz val="11"/>
        <rFont val="ＭＳ 明朝"/>
        <family val="1"/>
      </rPr>
      <t xml:space="preserve">
（01-01-24）</t>
    </r>
  </si>
  <si>
    <t>（１）企業債利息</t>
  </si>
  <si>
    <t>（２）一時借入金利息</t>
  </si>
  <si>
    <r>
      <t xml:space="preserve"> １２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金</t>
    </r>
  </si>
  <si>
    <t xml:space="preserve"> １３ 受　　　水　　　費</t>
  </si>
  <si>
    <t xml:space="preserve"> １４ そ　　　の　　　他</t>
  </si>
  <si>
    <t xml:space="preserve"> １５ 費　 用　 合　 計</t>
  </si>
  <si>
    <t xml:space="preserve"> １６ 広　報　活　動　費</t>
  </si>
  <si>
    <t xml:space="preserve"> １７ 受　託　工　事　費</t>
  </si>
  <si>
    <t xml:space="preserve"> １８ 附　帯　事　業　費</t>
  </si>
  <si>
    <t xml:space="preserve"> １９ 材料及び不用品売却原価</t>
  </si>
  <si>
    <t xml:space="preserve"> ２０ 経　 常　 費　 用</t>
  </si>
  <si>
    <t>４　補填財源</t>
  </si>
  <si>
    <t xml:space="preserve"> ５ 補填財源不足額  (△)</t>
  </si>
  <si>
    <t>前年度同意等債で今年度収入分(△)</t>
  </si>
  <si>
    <r>
      <t>(1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)</t>
    </r>
  </si>
  <si>
    <r>
      <t>(1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)</t>
    </r>
  </si>
  <si>
    <t>（３）他会計借入金等利息</t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</si>
  <si>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（後）</t>
    </r>
  </si>
  <si>
    <t xml:space="preserve"> 繰  入  金  計</t>
  </si>
  <si>
    <t xml:space="preserve"> 収益勘定繰入金</t>
  </si>
  <si>
    <t xml:space="preserve"> （実借入額が基準を超える部分及び「その他」実繰入額）</t>
  </si>
  <si>
    <t xml:space="preserve"> 資本金勘定繰入金</t>
  </si>
  <si>
    <t>児童手当</t>
  </si>
  <si>
    <t>S.4.4.1</t>
  </si>
  <si>
    <t>口径別</t>
  </si>
  <si>
    <t>H.20.4.1</t>
  </si>
  <si>
    <t>S.4.10.3</t>
  </si>
  <si>
    <t>用途別口径別</t>
  </si>
  <si>
    <t>H.17.10.1</t>
  </si>
  <si>
    <t>S.28.5.1</t>
  </si>
  <si>
    <t>H.23.6.1</t>
  </si>
  <si>
    <t>S.26.6.7</t>
  </si>
  <si>
    <t>H.22.7.1</t>
  </si>
  <si>
    <t>T.13.10.13</t>
  </si>
  <si>
    <t>用途別</t>
  </si>
  <si>
    <t>S.28.4.1</t>
  </si>
  <si>
    <t>H.10.4.1</t>
  </si>
  <si>
    <t>S.40.2.1</t>
  </si>
  <si>
    <t>H.16.4.1</t>
  </si>
  <si>
    <t>S.28.5.20</t>
  </si>
  <si>
    <t>H.23.4.1</t>
  </si>
  <si>
    <t>S.40.10.1</t>
  </si>
  <si>
    <t>H.16.5.1</t>
  </si>
  <si>
    <t>T.14.10.1</t>
  </si>
  <si>
    <t>H.17.7.1</t>
  </si>
  <si>
    <t>S.11.11.1</t>
  </si>
  <si>
    <t>H.9.4.1</t>
  </si>
  <si>
    <t>H.15.12.1</t>
  </si>
  <si>
    <t>H.22.9.1</t>
  </si>
  <si>
    <t>S.43.11.12</t>
  </si>
  <si>
    <t>H.22.4.1</t>
  </si>
  <si>
    <t>H.16.11.1</t>
  </si>
  <si>
    <t>H.22.10.1</t>
  </si>
  <si>
    <t>S.37.4.1</t>
  </si>
  <si>
    <t>S.45.4.1</t>
  </si>
  <si>
    <t>H.1.4.1</t>
  </si>
  <si>
    <t>S.39.4.1</t>
  </si>
  <si>
    <t>H.17.6.1</t>
  </si>
  <si>
    <t>S.43.4.1</t>
  </si>
  <si>
    <t>口径別その他</t>
  </si>
  <si>
    <t>H.18.7.1</t>
  </si>
  <si>
    <t>S.57.4.1</t>
  </si>
  <si>
    <t>S.62.5.1</t>
  </si>
  <si>
    <t>H.22.8.1</t>
  </si>
  <si>
    <t>S.52.1.5</t>
  </si>
  <si>
    <t>S.48.1.1</t>
  </si>
  <si>
    <t>S.24.10.16</t>
  </si>
  <si>
    <t>H.20.7.1</t>
  </si>
  <si>
    <t>S.30.9.15</t>
  </si>
  <si>
    <t>H.23.5.1</t>
  </si>
  <si>
    <t>S.55.4.1</t>
  </si>
  <si>
    <t>H.11.4.20</t>
  </si>
  <si>
    <t>H.25.7.1</t>
  </si>
  <si>
    <r>
      <t>現金及び預金＋未収金</t>
    </r>
    <r>
      <rPr>
        <sz val="11"/>
        <rFont val="ＭＳ 明朝"/>
        <family val="1"/>
      </rPr>
      <t xml:space="preserve">
流　動　負　債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</si>
</sst>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.000000"/>
    <numFmt numFmtId="180" formatCode="0.0000"/>
    <numFmt numFmtId="181" formatCode="0.000"/>
    <numFmt numFmtId="182" formatCode="0.00000"/>
    <numFmt numFmtId="183" formatCode="#,##0.000"/>
    <numFmt numFmtId="184" formatCode="0.000_);[Red]\(0.000\)"/>
    <numFmt numFmtId="185" formatCode="#,##0.00_ "/>
    <numFmt numFmtId="186" formatCode="#,##0.000_ "/>
    <numFmt numFmtId="187" formatCode="#,##0_ "/>
    <numFmt numFmtId="188" formatCode="0.0%"/>
    <numFmt numFmtId="189" formatCode="0.000%"/>
    <numFmt numFmtId="190" formatCode="0.00_ "/>
    <numFmt numFmtId="191" formatCode="#,##0.0;[Red]\-#,##0.0"/>
    <numFmt numFmtId="192" formatCode="#,##0.00_);[Red]\(#,##0.00\)"/>
    <numFmt numFmtId="193" formatCode="0.00_);[Red]\(0.00\)"/>
    <numFmt numFmtId="194" formatCode="0_ "/>
    <numFmt numFmtId="195" formatCode="0_ ;[Red]\-0\ "/>
    <numFmt numFmtId="196" formatCode="0.0_ ;[Red]\-0.0\ "/>
    <numFmt numFmtId="197" formatCode="0.00_ ;[Red]\-0.00\ "/>
    <numFmt numFmtId="198" formatCode="#,##0.00_ ;[Red]\-#,##0.00\ "/>
    <numFmt numFmtId="199" formatCode="#,##0.000;[Red]\-#,##0.000"/>
    <numFmt numFmtId="200" formatCode="#,##0.0000;[Red]\-#,##0.0000"/>
    <numFmt numFmtId="201" formatCode="#,##0.00000;[Red]\-#,##0.00000"/>
    <numFmt numFmtId="202" formatCode="#,##0.0"/>
    <numFmt numFmtId="203" formatCode="0.00000000_);[Red]\(0.00000000\)"/>
  </numFmts>
  <fonts count="51">
    <font>
      <sz val="14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36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name val="ＭＳ Ｐゴシック"/>
      <family val="3"/>
    </font>
    <font>
      <u val="single"/>
      <sz val="9.1"/>
      <color indexed="12"/>
      <name val="ＭＳ 明朝"/>
      <family val="1"/>
    </font>
    <font>
      <u val="single"/>
      <sz val="9.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DashDotDot">
        <color indexed="8"/>
      </left>
      <right style="mediumDashDotDot">
        <color indexed="8"/>
      </right>
      <top style="mediumDashDotDot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 style="medium">
        <color indexed="8"/>
      </left>
      <right style="medium">
        <color indexed="8"/>
      </right>
      <top style="thin">
        <color indexed="8"/>
      </top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73">
    <xf numFmtId="37" fontId="0" fillId="0" borderId="0" xfId="0" applyAlignment="1">
      <alignment/>
    </xf>
    <xf numFmtId="39" fontId="0" fillId="0" borderId="10" xfId="64" applyNumberFormat="1" applyBorder="1" applyProtection="1">
      <alignment/>
      <protection/>
    </xf>
    <xf numFmtId="39" fontId="0" fillId="0" borderId="11" xfId="64" applyNumberFormat="1" applyBorder="1" applyProtection="1">
      <alignment/>
      <protection/>
    </xf>
    <xf numFmtId="177" fontId="0" fillId="0" borderId="11" xfId="64" applyNumberFormat="1" applyBorder="1" applyProtection="1">
      <alignment/>
      <protection/>
    </xf>
    <xf numFmtId="37" fontId="0" fillId="0" borderId="11" xfId="64" applyNumberFormat="1" applyBorder="1" applyProtection="1">
      <alignment/>
      <protection/>
    </xf>
    <xf numFmtId="37" fontId="0" fillId="0" borderId="0" xfId="64" applyNumberFormat="1" applyProtection="1">
      <alignment/>
      <protection/>
    </xf>
    <xf numFmtId="39" fontId="0" fillId="0" borderId="0" xfId="64" applyNumberFormat="1" applyProtection="1">
      <alignment/>
      <protection/>
    </xf>
    <xf numFmtId="37" fontId="11" fillId="0" borderId="0" xfId="0" applyFont="1" applyAlignment="1">
      <alignment wrapText="1"/>
    </xf>
    <xf numFmtId="37" fontId="0" fillId="0" borderId="12" xfId="0" applyBorder="1" applyAlignment="1">
      <alignment horizontal="center" vertical="center"/>
    </xf>
    <xf numFmtId="37" fontId="11" fillId="0" borderId="12" xfId="0" applyFont="1" applyBorder="1" applyAlignment="1">
      <alignment horizontal="center" vertical="center" wrapText="1"/>
    </xf>
    <xf numFmtId="0" fontId="10" fillId="0" borderId="12" xfId="64" applyFont="1" applyBorder="1" applyAlignment="1">
      <alignment horizontal="center" vertical="center" wrapText="1"/>
      <protection/>
    </xf>
    <xf numFmtId="37" fontId="11" fillId="0" borderId="0" xfId="0" applyFont="1" applyAlignment="1">
      <alignment vertical="center"/>
    </xf>
    <xf numFmtId="37" fontId="11" fillId="0" borderId="0" xfId="0" applyFont="1" applyAlignment="1">
      <alignment horizontal="center" vertical="center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1" fillId="0" borderId="12" xfId="64" applyFont="1" applyBorder="1" applyAlignment="1">
      <alignment horizontal="center" vertical="center" wrapText="1"/>
      <protection/>
    </xf>
    <xf numFmtId="37" fontId="11" fillId="0" borderId="12" xfId="0" applyFont="1" applyBorder="1" applyAlignment="1">
      <alignment horizontal="center" vertical="center"/>
    </xf>
    <xf numFmtId="0" fontId="11" fillId="0" borderId="12" xfId="64" applyFont="1" applyBorder="1" applyAlignment="1">
      <alignment horizontal="center" vertical="center"/>
      <protection/>
    </xf>
    <xf numFmtId="37" fontId="0" fillId="0" borderId="0" xfId="0" applyAlignment="1">
      <alignment horizontal="right"/>
    </xf>
    <xf numFmtId="177" fontId="0" fillId="0" borderId="11" xfId="64" applyNumberFormat="1" applyFill="1" applyBorder="1" applyProtection="1">
      <alignment/>
      <protection/>
    </xf>
    <xf numFmtId="39" fontId="0" fillId="0" borderId="11" xfId="64" applyNumberFormat="1" applyFill="1" applyBorder="1" applyProtection="1">
      <alignment/>
      <protection/>
    </xf>
    <xf numFmtId="37" fontId="0" fillId="0" borderId="11" xfId="64" applyNumberFormat="1" applyFill="1" applyBorder="1" applyProtection="1">
      <alignment/>
      <protection/>
    </xf>
    <xf numFmtId="39" fontId="0" fillId="0" borderId="13" xfId="64" applyNumberFormat="1" applyFill="1" applyBorder="1" applyProtection="1">
      <alignment/>
      <protection/>
    </xf>
    <xf numFmtId="39" fontId="0" fillId="0" borderId="10" xfId="64" applyNumberFormat="1" applyFill="1" applyBorder="1" applyProtection="1">
      <alignment/>
      <protection/>
    </xf>
    <xf numFmtId="39" fontId="0" fillId="0" borderId="14" xfId="64" applyNumberFormat="1" applyFill="1" applyBorder="1" applyProtection="1">
      <alignment/>
      <protection/>
    </xf>
    <xf numFmtId="37" fontId="0" fillId="0" borderId="0" xfId="64" applyNumberFormat="1" applyFill="1" applyProtection="1">
      <alignment/>
      <protection/>
    </xf>
    <xf numFmtId="39" fontId="0" fillId="0" borderId="0" xfId="64" applyNumberFormat="1" applyFill="1" applyProtection="1">
      <alignment/>
      <protection/>
    </xf>
    <xf numFmtId="39" fontId="0" fillId="0" borderId="15" xfId="64" applyNumberFormat="1" applyFill="1" applyBorder="1" applyProtection="1">
      <alignment/>
      <protection/>
    </xf>
    <xf numFmtId="0" fontId="5" fillId="0" borderId="0" xfId="66" applyFont="1" applyAlignment="1" applyProtection="1">
      <alignment horizontal="center" vertical="center" shrinkToFit="1"/>
      <protection/>
    </xf>
    <xf numFmtId="0" fontId="0" fillId="0" borderId="0" xfId="64" applyProtection="1">
      <alignment/>
      <protection/>
    </xf>
    <xf numFmtId="0" fontId="0" fillId="0" borderId="0" xfId="64" applyFill="1" applyProtection="1">
      <alignment/>
      <protection/>
    </xf>
    <xf numFmtId="0" fontId="0" fillId="0" borderId="16" xfId="64" applyBorder="1" applyProtection="1">
      <alignment/>
      <protection/>
    </xf>
    <xf numFmtId="0" fontId="0" fillId="0" borderId="16" xfId="64" applyFill="1" applyBorder="1" applyProtection="1">
      <alignment/>
      <protection/>
    </xf>
    <xf numFmtId="0" fontId="0" fillId="0" borderId="17" xfId="64" applyFont="1" applyBorder="1" applyAlignment="1" applyProtection="1">
      <alignment horizontal="center" vertical="center" wrapText="1"/>
      <protection/>
    </xf>
    <xf numFmtId="0" fontId="0" fillId="0" borderId="17" xfId="64" applyFont="1" applyFill="1" applyBorder="1" applyAlignment="1" applyProtection="1">
      <alignment horizontal="center" vertical="center" wrapText="1"/>
      <protection/>
    </xf>
    <xf numFmtId="0" fontId="9" fillId="0" borderId="18" xfId="64" applyFont="1" applyBorder="1" applyAlignment="1" applyProtection="1">
      <alignment horizontal="center" vertical="center"/>
      <protection/>
    </xf>
    <xf numFmtId="0" fontId="9" fillId="0" borderId="0" xfId="64" applyFont="1" applyAlignment="1" applyProtection="1">
      <alignment horizontal="center" vertical="center"/>
      <protection/>
    </xf>
    <xf numFmtId="0" fontId="0" fillId="0" borderId="18" xfId="64" applyBorder="1" applyProtection="1">
      <alignment/>
      <protection/>
    </xf>
    <xf numFmtId="0" fontId="0" fillId="0" borderId="19" xfId="64" applyBorder="1" applyAlignment="1" applyProtection="1">
      <alignment horizontal="center"/>
      <protection/>
    </xf>
    <xf numFmtId="0" fontId="0" fillId="0" borderId="19" xfId="64" applyBorder="1" applyProtection="1">
      <alignment/>
      <protection/>
    </xf>
    <xf numFmtId="0" fontId="0" fillId="0" borderId="19" xfId="64" applyFill="1" applyBorder="1" applyProtection="1">
      <alignment/>
      <protection/>
    </xf>
    <xf numFmtId="0" fontId="0" fillId="0" borderId="20" xfId="64" applyFill="1" applyBorder="1" applyProtection="1">
      <alignment/>
      <protection/>
    </xf>
    <xf numFmtId="0" fontId="0" fillId="0" borderId="18" xfId="64" applyFill="1" applyBorder="1" applyProtection="1">
      <alignment/>
      <protection/>
    </xf>
    <xf numFmtId="0" fontId="0" fillId="0" borderId="21" xfId="64" applyBorder="1" applyProtection="1">
      <alignment/>
      <protection/>
    </xf>
    <xf numFmtId="0" fontId="0" fillId="0" borderId="18" xfId="64" applyFill="1" applyBorder="1" applyAlignment="1" applyProtection="1">
      <alignment horizontal="center"/>
      <protection/>
    </xf>
    <xf numFmtId="0" fontId="0" fillId="0" borderId="22" xfId="64" applyFill="1" applyBorder="1" applyProtection="1">
      <alignment/>
      <protection/>
    </xf>
    <xf numFmtId="0" fontId="0" fillId="0" borderId="22" xfId="64" applyFill="1" applyBorder="1" applyAlignment="1" applyProtection="1">
      <alignment horizontal="center"/>
      <protection/>
    </xf>
    <xf numFmtId="0" fontId="3" fillId="0" borderId="23" xfId="64" applyFont="1" applyFill="1" applyBorder="1" applyProtection="1">
      <alignment/>
      <protection/>
    </xf>
    <xf numFmtId="0" fontId="0" fillId="0" borderId="18" xfId="64" applyBorder="1" applyAlignment="1" applyProtection="1">
      <alignment horizontal="center"/>
      <protection/>
    </xf>
    <xf numFmtId="0" fontId="0" fillId="0" borderId="19" xfId="64" applyFill="1" applyBorder="1" applyAlignment="1" applyProtection="1">
      <alignment horizontal="center"/>
      <protection/>
    </xf>
    <xf numFmtId="0" fontId="3" fillId="0" borderId="24" xfId="64" applyFont="1" applyFill="1" applyBorder="1" applyAlignment="1" applyProtection="1">
      <alignment horizontal="center"/>
      <protection/>
    </xf>
    <xf numFmtId="0" fontId="0" fillId="0" borderId="20" xfId="64" applyFill="1" applyBorder="1" applyAlignment="1" applyProtection="1">
      <alignment horizontal="center"/>
      <protection/>
    </xf>
    <xf numFmtId="0" fontId="3" fillId="0" borderId="24" xfId="64" applyFont="1" applyFill="1" applyBorder="1" applyProtection="1">
      <alignment/>
      <protection/>
    </xf>
    <xf numFmtId="0" fontId="0" fillId="0" borderId="25" xfId="64" applyBorder="1" applyAlignment="1" applyProtection="1">
      <alignment horizontal="right"/>
      <protection/>
    </xf>
    <xf numFmtId="0" fontId="0" fillId="0" borderId="26" xfId="64" applyBorder="1" applyAlignment="1" applyProtection="1">
      <alignment horizontal="right"/>
      <protection/>
    </xf>
    <xf numFmtId="0" fontId="0" fillId="0" borderId="26" xfId="64" applyFill="1" applyBorder="1" applyAlignment="1" applyProtection="1">
      <alignment horizontal="right"/>
      <protection/>
    </xf>
    <xf numFmtId="0" fontId="0" fillId="0" borderId="27" xfId="64" applyFill="1" applyBorder="1" applyAlignment="1" applyProtection="1">
      <alignment horizontal="right"/>
      <protection/>
    </xf>
    <xf numFmtId="0" fontId="0" fillId="0" borderId="25" xfId="64" applyFill="1" applyBorder="1" applyAlignment="1" applyProtection="1">
      <alignment horizontal="center"/>
      <protection/>
    </xf>
    <xf numFmtId="0" fontId="0" fillId="0" borderId="28" xfId="64" applyFill="1" applyBorder="1" applyProtection="1">
      <alignment/>
      <protection/>
    </xf>
    <xf numFmtId="0" fontId="3" fillId="0" borderId="29" xfId="64" applyFont="1" applyFill="1" applyBorder="1" applyProtection="1">
      <alignment/>
      <protection/>
    </xf>
    <xf numFmtId="177" fontId="0" fillId="0" borderId="0" xfId="64" applyNumberFormat="1" applyProtection="1">
      <alignment/>
      <protection/>
    </xf>
    <xf numFmtId="177" fontId="0" fillId="0" borderId="0" xfId="64" applyNumberFormat="1" applyFill="1" applyProtection="1">
      <alignment/>
      <protection/>
    </xf>
    <xf numFmtId="38" fontId="0" fillId="0" borderId="0" xfId="49" applyFont="1" applyAlignment="1" applyProtection="1">
      <alignment/>
      <protection/>
    </xf>
    <xf numFmtId="38" fontId="0" fillId="0" borderId="0" xfId="49" applyFont="1" applyFill="1" applyAlignment="1" applyProtection="1">
      <alignment/>
      <protection/>
    </xf>
    <xf numFmtId="40" fontId="0" fillId="0" borderId="0" xfId="49" applyNumberFormat="1" applyFont="1" applyFill="1" applyAlignment="1" applyProtection="1">
      <alignment/>
      <protection/>
    </xf>
    <xf numFmtId="49" fontId="5" fillId="0" borderId="30" xfId="0" applyNumberFormat="1" applyFont="1" applyFill="1" applyBorder="1" applyAlignment="1">
      <alignment horizontal="center" shrinkToFit="1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/>
    </xf>
    <xf numFmtId="37" fontId="0" fillId="0" borderId="31" xfId="0" applyFill="1" applyBorder="1" applyAlignment="1">
      <alignment/>
    </xf>
    <xf numFmtId="37" fontId="0" fillId="0" borderId="32" xfId="0" applyFill="1" applyBorder="1" applyAlignment="1">
      <alignment horizontal="center"/>
    </xf>
    <xf numFmtId="37" fontId="0" fillId="0" borderId="32" xfId="0" applyFill="1" applyBorder="1" applyAlignment="1">
      <alignment/>
    </xf>
    <xf numFmtId="37" fontId="0" fillId="0" borderId="33" xfId="0" applyFill="1" applyBorder="1" applyAlignment="1">
      <alignment/>
    </xf>
    <xf numFmtId="37" fontId="0" fillId="0" borderId="34" xfId="0" applyFill="1" applyBorder="1" applyAlignment="1">
      <alignment horizontal="center"/>
    </xf>
    <xf numFmtId="0" fontId="0" fillId="0" borderId="0" xfId="64" applyFill="1" applyBorder="1" applyProtection="1">
      <alignment/>
      <protection/>
    </xf>
    <xf numFmtId="0" fontId="7" fillId="0" borderId="0" xfId="64" applyFont="1" applyFill="1" applyBorder="1" applyAlignment="1" applyProtection="1">
      <alignment horizontal="center"/>
      <protection/>
    </xf>
    <xf numFmtId="0" fontId="0" fillId="0" borderId="16" xfId="64" applyFill="1" applyBorder="1" applyAlignment="1" applyProtection="1">
      <alignment horizontal="right"/>
      <protection/>
    </xf>
    <xf numFmtId="39" fontId="0" fillId="0" borderId="35" xfId="64" applyNumberFormat="1" applyFill="1" applyBorder="1" applyProtection="1">
      <alignment/>
      <protection/>
    </xf>
    <xf numFmtId="0" fontId="0" fillId="0" borderId="33" xfId="64" applyFill="1" applyBorder="1" applyProtection="1">
      <alignment/>
      <protection/>
    </xf>
    <xf numFmtId="0" fontId="0" fillId="0" borderId="36" xfId="64" applyFill="1" applyBorder="1" applyProtection="1">
      <alignment/>
      <protection/>
    </xf>
    <xf numFmtId="0" fontId="0" fillId="0" borderId="19" xfId="64" applyFont="1" applyFill="1" applyBorder="1" applyAlignment="1" applyProtection="1">
      <alignment horizontal="center"/>
      <protection/>
    </xf>
    <xf numFmtId="2" fontId="0" fillId="0" borderId="37" xfId="64" applyNumberFormat="1" applyFill="1" applyBorder="1" applyAlignment="1" applyProtection="1">
      <alignment vertical="center"/>
      <protection/>
    </xf>
    <xf numFmtId="2" fontId="0" fillId="0" borderId="38" xfId="64" applyNumberFormat="1" applyFill="1" applyBorder="1" applyAlignment="1" applyProtection="1">
      <alignment vertical="center"/>
      <protection/>
    </xf>
    <xf numFmtId="178" fontId="0" fillId="0" borderId="38" xfId="64" applyNumberFormat="1" applyFill="1" applyBorder="1" applyAlignment="1" applyProtection="1">
      <alignment vertical="center"/>
      <protection/>
    </xf>
    <xf numFmtId="40" fontId="0" fillId="0" borderId="38" xfId="49" applyNumberFormat="1" applyFont="1" applyFill="1" applyBorder="1" applyAlignment="1" applyProtection="1">
      <alignment vertical="center"/>
      <protection/>
    </xf>
    <xf numFmtId="38" fontId="0" fillId="0" borderId="38" xfId="49" applyFont="1" applyFill="1" applyBorder="1" applyAlignment="1" applyProtection="1">
      <alignment vertical="center"/>
      <protection/>
    </xf>
    <xf numFmtId="2" fontId="0" fillId="0" borderId="39" xfId="64" applyNumberFormat="1" applyFill="1" applyBorder="1" applyAlignment="1" applyProtection="1">
      <alignment vertical="center"/>
      <protection/>
    </xf>
    <xf numFmtId="2" fontId="0" fillId="0" borderId="40" xfId="64" applyNumberFormat="1" applyFill="1" applyBorder="1" applyAlignment="1" applyProtection="1">
      <alignment vertical="center"/>
      <protection/>
    </xf>
    <xf numFmtId="2" fontId="0" fillId="0" borderId="41" xfId="64" applyNumberFormat="1" applyFill="1" applyBorder="1" applyAlignment="1" applyProtection="1">
      <alignment vertical="center"/>
      <protection/>
    </xf>
    <xf numFmtId="37" fontId="0" fillId="0" borderId="17" xfId="64" applyNumberFormat="1" applyFill="1" applyBorder="1" applyAlignment="1" applyProtection="1">
      <alignment vertical="center"/>
      <protection/>
    </xf>
    <xf numFmtId="39" fontId="0" fillId="0" borderId="42" xfId="64" applyNumberFormat="1" applyFill="1" applyBorder="1" applyAlignment="1" applyProtection="1">
      <alignment vertical="center"/>
      <protection/>
    </xf>
    <xf numFmtId="39" fontId="0" fillId="0" borderId="43" xfId="64" applyNumberFormat="1" applyFill="1" applyBorder="1" applyAlignment="1" applyProtection="1">
      <alignment vertical="center"/>
      <protection/>
    </xf>
    <xf numFmtId="39" fontId="0" fillId="0" borderId="44" xfId="64" applyNumberFormat="1" applyFill="1" applyBorder="1" applyAlignment="1" applyProtection="1">
      <alignment vertical="center"/>
      <protection/>
    </xf>
    <xf numFmtId="39" fontId="0" fillId="0" borderId="40" xfId="64" applyNumberFormat="1" applyFill="1" applyBorder="1" applyAlignment="1" applyProtection="1">
      <alignment vertical="center"/>
      <protection/>
    </xf>
    <xf numFmtId="0" fontId="13" fillId="0" borderId="12" xfId="64" applyFont="1" applyBorder="1" applyAlignment="1">
      <alignment horizontal="center" vertical="center" wrapText="1"/>
      <protection/>
    </xf>
    <xf numFmtId="39" fontId="0" fillId="0" borderId="11" xfId="64" applyNumberFormat="1" applyFont="1" applyFill="1" applyBorder="1" applyAlignment="1" applyProtection="1">
      <alignment horizontal="center"/>
      <protection/>
    </xf>
    <xf numFmtId="39" fontId="0" fillId="0" borderId="11" xfId="64" applyNumberFormat="1" applyFill="1" applyBorder="1" applyAlignment="1" applyProtection="1">
      <alignment horizontal="center"/>
      <protection/>
    </xf>
    <xf numFmtId="0" fontId="0" fillId="0" borderId="19" xfId="64" applyFont="1" applyFill="1" applyBorder="1" applyAlignment="1" applyProtection="1">
      <alignment/>
      <protection/>
    </xf>
    <xf numFmtId="0" fontId="0" fillId="0" borderId="26" xfId="64" applyFont="1" applyFill="1" applyBorder="1" applyAlignment="1" applyProtection="1">
      <alignment horizontal="center" shrinkToFit="1"/>
      <protection/>
    </xf>
    <xf numFmtId="0" fontId="0" fillId="0" borderId="19" xfId="64" applyFont="1" applyFill="1" applyBorder="1" applyAlignment="1" applyProtection="1">
      <alignment horizontal="center"/>
      <protection/>
    </xf>
    <xf numFmtId="0" fontId="0" fillId="0" borderId="26" xfId="64" applyFont="1" applyBorder="1" applyAlignment="1" applyProtection="1">
      <alignment horizontal="right"/>
      <protection/>
    </xf>
    <xf numFmtId="0" fontId="0" fillId="0" borderId="18" xfId="64" applyFont="1" applyFill="1" applyBorder="1" applyAlignment="1" applyProtection="1">
      <alignment horizontal="center"/>
      <protection/>
    </xf>
    <xf numFmtId="37" fontId="0" fillId="0" borderId="0" xfId="63" applyFont="1" applyFill="1" applyAlignment="1">
      <alignment/>
      <protection/>
    </xf>
    <xf numFmtId="37" fontId="0" fillId="0" borderId="45" xfId="63" applyFont="1" applyFill="1" applyBorder="1">
      <alignment/>
      <protection/>
    </xf>
    <xf numFmtId="37" fontId="0" fillId="0" borderId="35" xfId="63" applyFill="1" applyBorder="1" applyAlignment="1">
      <alignment horizontal="center"/>
      <protection/>
    </xf>
    <xf numFmtId="37" fontId="0" fillId="0" borderId="45" xfId="63" applyFill="1" applyBorder="1" applyAlignment="1">
      <alignment horizontal="center"/>
      <protection/>
    </xf>
    <xf numFmtId="0" fontId="10" fillId="0" borderId="12" xfId="64" applyFont="1" applyFill="1" applyBorder="1" applyAlignment="1">
      <alignment horizontal="center" vertical="center" wrapText="1"/>
      <protection/>
    </xf>
    <xf numFmtId="0" fontId="0" fillId="0" borderId="46" xfId="64" applyBorder="1" applyProtection="1">
      <alignment/>
      <protection/>
    </xf>
    <xf numFmtId="0" fontId="0" fillId="0" borderId="47" xfId="64" applyBorder="1" applyProtection="1">
      <alignment/>
      <protection/>
    </xf>
    <xf numFmtId="0" fontId="0" fillId="0" borderId="48" xfId="64" applyBorder="1" applyAlignment="1" applyProtection="1">
      <alignment horizontal="center"/>
      <protection/>
    </xf>
    <xf numFmtId="0" fontId="0" fillId="0" borderId="48" xfId="64" applyFont="1" applyBorder="1" applyAlignment="1" applyProtection="1">
      <alignment horizontal="center"/>
      <protection/>
    </xf>
    <xf numFmtId="0" fontId="0" fillId="0" borderId="17" xfId="64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>
      <alignment horizontal="right" shrinkToFit="1"/>
    </xf>
    <xf numFmtId="37" fontId="4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37" fontId="4" fillId="0" borderId="0" xfId="0" applyFont="1" applyFill="1" applyBorder="1" applyAlignment="1">
      <alignment horizontal="right"/>
    </xf>
    <xf numFmtId="37" fontId="0" fillId="0" borderId="49" xfId="0" applyFill="1" applyBorder="1" applyAlignment="1">
      <alignment/>
    </xf>
    <xf numFmtId="37" fontId="0" fillId="0" borderId="50" xfId="0" applyFill="1" applyBorder="1" applyAlignment="1">
      <alignment/>
    </xf>
    <xf numFmtId="37" fontId="0" fillId="0" borderId="51" xfId="0" applyFill="1" applyBorder="1" applyAlignment="1">
      <alignment/>
    </xf>
    <xf numFmtId="37" fontId="0" fillId="0" borderId="18" xfId="0" applyFill="1" applyBorder="1" applyAlignment="1">
      <alignment/>
    </xf>
    <xf numFmtId="37" fontId="0" fillId="0" borderId="45" xfId="0" applyFill="1" applyBorder="1" applyAlignment="1">
      <alignment horizontal="center"/>
    </xf>
    <xf numFmtId="37" fontId="0" fillId="0" borderId="52" xfId="0" applyFill="1" applyBorder="1" applyAlignment="1">
      <alignment horizontal="center"/>
    </xf>
    <xf numFmtId="37" fontId="0" fillId="0" borderId="18" xfId="0" applyFill="1" applyBorder="1" applyAlignment="1">
      <alignment horizontal="center"/>
    </xf>
    <xf numFmtId="37" fontId="0" fillId="0" borderId="25" xfId="0" applyFill="1" applyBorder="1" applyAlignment="1">
      <alignment/>
    </xf>
    <xf numFmtId="37" fontId="0" fillId="0" borderId="10" xfId="0" applyFill="1" applyBorder="1" applyAlignment="1">
      <alignment horizontal="center"/>
    </xf>
    <xf numFmtId="37" fontId="0" fillId="0" borderId="53" xfId="0" applyFill="1" applyBorder="1" applyAlignment="1">
      <alignment horizontal="center"/>
    </xf>
    <xf numFmtId="49" fontId="0" fillId="0" borderId="54" xfId="0" applyNumberFormat="1" applyFill="1" applyBorder="1" applyAlignment="1">
      <alignment horizontal="center"/>
    </xf>
    <xf numFmtId="37" fontId="0" fillId="0" borderId="54" xfId="0" applyFill="1" applyBorder="1" applyAlignment="1">
      <alignment/>
    </xf>
    <xf numFmtId="37" fontId="0" fillId="0" borderId="55" xfId="0" applyFill="1" applyBorder="1" applyAlignment="1">
      <alignment shrinkToFit="1"/>
    </xf>
    <xf numFmtId="192" fontId="0" fillId="0" borderId="56" xfId="0" applyNumberFormat="1" applyFill="1" applyBorder="1" applyAlignment="1" applyProtection="1">
      <alignment shrinkToFit="1"/>
      <protection/>
    </xf>
    <xf numFmtId="192" fontId="0" fillId="0" borderId="54" xfId="0" applyNumberFormat="1" applyFill="1" applyBorder="1" applyAlignment="1" applyProtection="1">
      <alignment shrinkToFit="1"/>
      <protection/>
    </xf>
    <xf numFmtId="37" fontId="0" fillId="0" borderId="54" xfId="0" applyFill="1" applyBorder="1" applyAlignment="1">
      <alignment horizontal="center"/>
    </xf>
    <xf numFmtId="37" fontId="0" fillId="0" borderId="57" xfId="0" applyFill="1" applyBorder="1" applyAlignment="1">
      <alignment/>
    </xf>
    <xf numFmtId="193" fontId="0" fillId="0" borderId="0" xfId="0" applyNumberFormat="1" applyFill="1" applyBorder="1" applyAlignment="1">
      <alignment/>
    </xf>
    <xf numFmtId="37" fontId="0" fillId="0" borderId="53" xfId="67" applyNumberFormat="1" applyFill="1" applyBorder="1" applyProtection="1">
      <alignment/>
      <protection/>
    </xf>
    <xf numFmtId="37" fontId="0" fillId="0" borderId="54" xfId="67" applyNumberFormat="1" applyFill="1" applyBorder="1" applyProtection="1">
      <alignment/>
      <protection/>
    </xf>
    <xf numFmtId="37" fontId="0" fillId="0" borderId="57" xfId="67" applyNumberFormat="1" applyFill="1" applyBorder="1" applyProtection="1">
      <alignment/>
      <protection/>
    </xf>
    <xf numFmtId="37" fontId="0" fillId="0" borderId="56" xfId="67" applyNumberFormat="1" applyFill="1" applyBorder="1" applyProtection="1">
      <alignment/>
      <protection/>
    </xf>
    <xf numFmtId="37" fontId="0" fillId="0" borderId="55" xfId="67" applyNumberFormat="1" applyFill="1" applyBorder="1" applyProtection="1">
      <alignment/>
      <protection/>
    </xf>
    <xf numFmtId="37" fontId="0" fillId="0" borderId="0" xfId="63" applyFont="1" applyFill="1">
      <alignment/>
      <protection/>
    </xf>
    <xf numFmtId="37" fontId="0" fillId="0" borderId="58" xfId="63" applyFill="1" applyBorder="1">
      <alignment/>
      <protection/>
    </xf>
    <xf numFmtId="37" fontId="0" fillId="0" borderId="59" xfId="63" applyNumberFormat="1" applyFill="1" applyBorder="1" applyProtection="1">
      <alignment/>
      <protection/>
    </xf>
    <xf numFmtId="37" fontId="0" fillId="0" borderId="59" xfId="63" applyFill="1" applyBorder="1">
      <alignment/>
      <protection/>
    </xf>
    <xf numFmtId="37" fontId="0" fillId="0" borderId="11" xfId="63" applyNumberFormat="1" applyFill="1" applyBorder="1" applyProtection="1">
      <alignment/>
      <protection/>
    </xf>
    <xf numFmtId="37" fontId="0" fillId="0" borderId="13" xfId="63" applyNumberFormat="1" applyFill="1" applyBorder="1" applyProtection="1">
      <alignment/>
      <protection/>
    </xf>
    <xf numFmtId="37" fontId="0" fillId="0" borderId="10" xfId="63" applyFill="1" applyBorder="1">
      <alignment/>
      <protection/>
    </xf>
    <xf numFmtId="37" fontId="0" fillId="0" borderId="60" xfId="63" applyFill="1" applyBorder="1">
      <alignment/>
      <protection/>
    </xf>
    <xf numFmtId="37" fontId="0" fillId="0" borderId="61" xfId="63" applyNumberFormat="1" applyFill="1" applyBorder="1" applyProtection="1">
      <alignment/>
      <protection/>
    </xf>
    <xf numFmtId="37" fontId="0" fillId="0" borderId="61" xfId="63" applyFill="1" applyBorder="1">
      <alignment/>
      <protection/>
    </xf>
    <xf numFmtId="37" fontId="0" fillId="0" borderId="62" xfId="63" applyNumberFormat="1" applyFill="1" applyBorder="1" applyProtection="1">
      <alignment/>
      <protection/>
    </xf>
    <xf numFmtId="37" fontId="0" fillId="0" borderId="63" xfId="63" applyNumberFormat="1" applyFill="1" applyBorder="1" applyProtection="1">
      <alignment/>
      <protection/>
    </xf>
    <xf numFmtId="37" fontId="0" fillId="0" borderId="64" xfId="63" applyFill="1" applyBorder="1">
      <alignment/>
      <protection/>
    </xf>
    <xf numFmtId="37" fontId="7" fillId="0" borderId="0" xfId="63" applyFont="1" applyFill="1">
      <alignment/>
      <protection/>
    </xf>
    <xf numFmtId="0" fontId="5" fillId="0" borderId="0" xfId="66" applyFont="1" applyFill="1">
      <alignment/>
      <protection/>
    </xf>
    <xf numFmtId="0" fontId="0" fillId="0" borderId="0" xfId="66" applyFill="1">
      <alignment/>
      <protection/>
    </xf>
    <xf numFmtId="37" fontId="0" fillId="0" borderId="0" xfId="0" applyFill="1" applyAlignment="1">
      <alignment/>
    </xf>
    <xf numFmtId="176" fontId="0" fillId="0" borderId="0" xfId="66" applyNumberFormat="1" applyFill="1" applyProtection="1">
      <alignment/>
      <protection/>
    </xf>
    <xf numFmtId="0" fontId="0" fillId="0" borderId="16" xfId="66" applyFill="1" applyBorder="1">
      <alignment/>
      <protection/>
    </xf>
    <xf numFmtId="0" fontId="0" fillId="0" borderId="16" xfId="66" applyFill="1" applyBorder="1" applyAlignment="1">
      <alignment horizontal="right"/>
      <protection/>
    </xf>
    <xf numFmtId="0" fontId="0" fillId="0" borderId="65" xfId="66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19" xfId="66" applyFill="1" applyBorder="1">
      <alignment/>
      <protection/>
    </xf>
    <xf numFmtId="0" fontId="0" fillId="0" borderId="33" xfId="66" applyFill="1" applyBorder="1">
      <alignment/>
      <protection/>
    </xf>
    <xf numFmtId="0" fontId="0" fillId="0" borderId="36" xfId="66" applyFill="1" applyBorder="1">
      <alignment/>
      <protection/>
    </xf>
    <xf numFmtId="0" fontId="0" fillId="0" borderId="66" xfId="66" applyFill="1" applyBorder="1">
      <alignment/>
      <protection/>
    </xf>
    <xf numFmtId="0" fontId="0" fillId="0" borderId="50" xfId="66" applyFill="1" applyBorder="1">
      <alignment/>
      <protection/>
    </xf>
    <xf numFmtId="0" fontId="0" fillId="0" borderId="67" xfId="66" applyFill="1" applyBorder="1">
      <alignment/>
      <protection/>
    </xf>
    <xf numFmtId="0" fontId="0" fillId="0" borderId="46" xfId="66" applyFill="1" applyBorder="1">
      <alignment/>
      <protection/>
    </xf>
    <xf numFmtId="0" fontId="0" fillId="0" borderId="68" xfId="66" applyFill="1" applyBorder="1">
      <alignment/>
      <protection/>
    </xf>
    <xf numFmtId="0" fontId="0" fillId="0" borderId="20" xfId="66" applyFill="1" applyBorder="1">
      <alignment/>
      <protection/>
    </xf>
    <xf numFmtId="0" fontId="0" fillId="0" borderId="69" xfId="66" applyFill="1" applyBorder="1">
      <alignment/>
      <protection/>
    </xf>
    <xf numFmtId="0" fontId="0" fillId="0" borderId="70" xfId="66" applyFill="1" applyBorder="1">
      <alignment/>
      <protection/>
    </xf>
    <xf numFmtId="0" fontId="0" fillId="0" borderId="21" xfId="66" applyFill="1" applyBorder="1">
      <alignment/>
      <protection/>
    </xf>
    <xf numFmtId="0" fontId="0" fillId="0" borderId="18" xfId="66" applyFill="1" applyBorder="1" applyAlignment="1">
      <alignment horizontal="center"/>
      <protection/>
    </xf>
    <xf numFmtId="0" fontId="0" fillId="0" borderId="19" xfId="66" applyFill="1" applyBorder="1" applyAlignment="1">
      <alignment horizontal="center"/>
      <protection/>
    </xf>
    <xf numFmtId="0" fontId="0" fillId="0" borderId="20" xfId="65" applyFont="1" applyFill="1" applyBorder="1" applyAlignment="1">
      <alignment horizontal="center"/>
      <protection/>
    </xf>
    <xf numFmtId="0" fontId="0" fillId="0" borderId="69" xfId="65" applyFont="1" applyFill="1" applyBorder="1" applyAlignment="1">
      <alignment horizontal="center"/>
      <protection/>
    </xf>
    <xf numFmtId="0" fontId="0" fillId="0" borderId="70" xfId="65" applyFont="1" applyFill="1" applyBorder="1" applyAlignment="1">
      <alignment horizontal="center"/>
      <protection/>
    </xf>
    <xf numFmtId="0" fontId="0" fillId="0" borderId="70" xfId="66" applyFill="1" applyBorder="1" applyAlignment="1">
      <alignment horizontal="center"/>
      <protection/>
    </xf>
    <xf numFmtId="0" fontId="0" fillId="0" borderId="20" xfId="66" applyFill="1" applyBorder="1" applyAlignment="1">
      <alignment horizontal="center"/>
      <protection/>
    </xf>
    <xf numFmtId="0" fontId="0" fillId="0" borderId="21" xfId="66" applyFill="1" applyBorder="1" applyAlignment="1">
      <alignment horizontal="center"/>
      <protection/>
    </xf>
    <xf numFmtId="0" fontId="0" fillId="0" borderId="71" xfId="66" applyFill="1" applyBorder="1">
      <alignment/>
      <protection/>
    </xf>
    <xf numFmtId="0" fontId="0" fillId="0" borderId="25" xfId="66" applyFill="1" applyBorder="1">
      <alignment/>
      <protection/>
    </xf>
    <xf numFmtId="0" fontId="0" fillId="0" borderId="26" xfId="66" applyFill="1" applyBorder="1">
      <alignment/>
      <protection/>
    </xf>
    <xf numFmtId="0" fontId="0" fillId="0" borderId="27" xfId="66" applyFill="1" applyBorder="1">
      <alignment/>
      <protection/>
    </xf>
    <xf numFmtId="0" fontId="0" fillId="0" borderId="72" xfId="66" applyFill="1" applyBorder="1">
      <alignment/>
      <protection/>
    </xf>
    <xf numFmtId="0" fontId="0" fillId="0" borderId="73" xfId="66" applyFill="1" applyBorder="1">
      <alignment/>
      <protection/>
    </xf>
    <xf numFmtId="0" fontId="0" fillId="0" borderId="47" xfId="66" applyFill="1" applyBorder="1">
      <alignment/>
      <protection/>
    </xf>
    <xf numFmtId="0" fontId="0" fillId="0" borderId="45" xfId="66" applyFill="1" applyBorder="1">
      <alignment/>
      <protection/>
    </xf>
    <xf numFmtId="37" fontId="0" fillId="0" borderId="74" xfId="66" applyNumberFormat="1" applyFill="1" applyBorder="1" applyProtection="1">
      <alignment/>
      <protection/>
    </xf>
    <xf numFmtId="37" fontId="0" fillId="0" borderId="34" xfId="66" applyNumberFormat="1" applyFill="1" applyBorder="1" applyProtection="1">
      <alignment/>
      <protection/>
    </xf>
    <xf numFmtId="37" fontId="0" fillId="0" borderId="75" xfId="66" applyNumberFormat="1" applyFill="1" applyBorder="1" applyProtection="1">
      <alignment/>
      <protection/>
    </xf>
    <xf numFmtId="37" fontId="0" fillId="0" borderId="76" xfId="66" applyNumberFormat="1" applyFill="1" applyBorder="1" applyProtection="1">
      <alignment/>
      <protection/>
    </xf>
    <xf numFmtId="37" fontId="0" fillId="0" borderId="77" xfId="66" applyNumberFormat="1" applyFill="1" applyBorder="1" applyProtection="1">
      <alignment/>
      <protection/>
    </xf>
    <xf numFmtId="37" fontId="0" fillId="0" borderId="78" xfId="66" applyNumberFormat="1" applyFill="1" applyBorder="1" applyProtection="1">
      <alignment/>
      <protection/>
    </xf>
    <xf numFmtId="0" fontId="0" fillId="0" borderId="35" xfId="66" applyFill="1" applyBorder="1">
      <alignment/>
      <protection/>
    </xf>
    <xf numFmtId="37" fontId="0" fillId="0" borderId="10" xfId="66" applyNumberFormat="1" applyFill="1" applyBorder="1" applyProtection="1">
      <alignment/>
      <protection/>
    </xf>
    <xf numFmtId="37" fontId="0" fillId="0" borderId="11" xfId="66" applyNumberFormat="1" applyFill="1" applyBorder="1" applyProtection="1">
      <alignment/>
      <protection/>
    </xf>
    <xf numFmtId="37" fontId="0" fillId="0" borderId="13" xfId="66" applyNumberFormat="1" applyFill="1" applyBorder="1" applyProtection="1">
      <alignment/>
      <protection/>
    </xf>
    <xf numFmtId="37" fontId="0" fillId="0" borderId="58" xfId="66" applyNumberFormat="1" applyFill="1" applyBorder="1" applyProtection="1">
      <alignment/>
      <protection/>
    </xf>
    <xf numFmtId="37" fontId="0" fillId="0" borderId="59" xfId="66" applyNumberFormat="1" applyFill="1" applyBorder="1" applyProtection="1">
      <alignment/>
      <protection/>
    </xf>
    <xf numFmtId="37" fontId="0" fillId="0" borderId="48" xfId="66" applyNumberFormat="1" applyFill="1" applyBorder="1" applyProtection="1">
      <alignment/>
      <protection/>
    </xf>
    <xf numFmtId="0" fontId="0" fillId="0" borderId="74" xfId="66" applyFill="1" applyBorder="1">
      <alignment/>
      <protection/>
    </xf>
    <xf numFmtId="37" fontId="0" fillId="0" borderId="18" xfId="66" applyNumberFormat="1" applyFill="1" applyBorder="1" applyProtection="1">
      <alignment/>
      <protection/>
    </xf>
    <xf numFmtId="37" fontId="0" fillId="0" borderId="19" xfId="66" applyNumberFormat="1" applyFill="1" applyBorder="1" applyProtection="1">
      <alignment/>
      <protection/>
    </xf>
    <xf numFmtId="37" fontId="0" fillId="0" borderId="20" xfId="66" applyNumberFormat="1" applyFill="1" applyBorder="1" applyProtection="1">
      <alignment/>
      <protection/>
    </xf>
    <xf numFmtId="37" fontId="0" fillId="0" borderId="69" xfId="66" applyNumberFormat="1" applyFill="1" applyBorder="1" applyProtection="1">
      <alignment/>
      <protection/>
    </xf>
    <xf numFmtId="37" fontId="0" fillId="0" borderId="70" xfId="66" applyNumberFormat="1" applyFill="1" applyBorder="1" applyProtection="1">
      <alignment/>
      <protection/>
    </xf>
    <xf numFmtId="37" fontId="0" fillId="0" borderId="21" xfId="66" applyNumberFormat="1" applyFill="1" applyBorder="1" applyProtection="1">
      <alignment/>
      <protection/>
    </xf>
    <xf numFmtId="0" fontId="0" fillId="0" borderId="16" xfId="66" applyFont="1" applyFill="1" applyBorder="1">
      <alignment/>
      <protection/>
    </xf>
    <xf numFmtId="37" fontId="0" fillId="0" borderId="25" xfId="66" applyNumberFormat="1" applyFill="1" applyBorder="1" applyProtection="1">
      <alignment/>
      <protection/>
    </xf>
    <xf numFmtId="37" fontId="0" fillId="0" borderId="26" xfId="66" applyNumberFormat="1" applyFill="1" applyBorder="1" applyProtection="1">
      <alignment/>
      <protection/>
    </xf>
    <xf numFmtId="37" fontId="0" fillId="0" borderId="27" xfId="66" applyNumberFormat="1" applyFill="1" applyBorder="1" applyProtection="1">
      <alignment/>
      <protection/>
    </xf>
    <xf numFmtId="37" fontId="0" fillId="0" borderId="72" xfId="66" applyNumberFormat="1" applyFill="1" applyBorder="1" applyProtection="1">
      <alignment/>
      <protection/>
    </xf>
    <xf numFmtId="37" fontId="0" fillId="0" borderId="73" xfId="66" applyNumberFormat="1" applyFill="1" applyBorder="1" applyProtection="1">
      <alignment/>
      <protection/>
    </xf>
    <xf numFmtId="37" fontId="0" fillId="0" borderId="47" xfId="66" applyNumberFormat="1" applyFill="1" applyBorder="1" applyProtection="1">
      <alignment/>
      <protection/>
    </xf>
    <xf numFmtId="37" fontId="0" fillId="0" borderId="0" xfId="66" applyNumberFormat="1" applyFill="1" applyProtection="1">
      <alignment/>
      <protection/>
    </xf>
    <xf numFmtId="49" fontId="0" fillId="0" borderId="33" xfId="0" applyNumberFormat="1" applyFill="1" applyBorder="1" applyAlignment="1">
      <alignment horizontal="center"/>
    </xf>
    <xf numFmtId="37" fontId="0" fillId="0" borderId="67" xfId="0" applyFill="1" applyBorder="1" applyAlignment="1">
      <alignment/>
    </xf>
    <xf numFmtId="49" fontId="0" fillId="0" borderId="19" xfId="0" applyNumberFormat="1" applyFill="1" applyBorder="1" applyAlignment="1">
      <alignment horizontal="center"/>
    </xf>
    <xf numFmtId="37" fontId="0" fillId="0" borderId="19" xfId="0" applyFill="1" applyBorder="1" applyAlignment="1">
      <alignment horizontal="center"/>
    </xf>
    <xf numFmtId="37" fontId="0" fillId="0" borderId="19" xfId="0" applyFill="1" applyBorder="1" applyAlignment="1">
      <alignment/>
    </xf>
    <xf numFmtId="37" fontId="0" fillId="0" borderId="70" xfId="0" applyFill="1" applyBorder="1" applyAlignment="1">
      <alignment horizontal="center"/>
    </xf>
    <xf numFmtId="37" fontId="0" fillId="0" borderId="20" xfId="0" applyFill="1" applyBorder="1" applyAlignment="1">
      <alignment/>
    </xf>
    <xf numFmtId="37" fontId="0" fillId="0" borderId="70" xfId="0" applyFill="1" applyBorder="1" applyAlignment="1">
      <alignment/>
    </xf>
    <xf numFmtId="37" fontId="0" fillId="0" borderId="20" xfId="0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37" fontId="0" fillId="0" borderId="26" xfId="0" applyFill="1" applyBorder="1" applyAlignment="1">
      <alignment horizontal="right"/>
    </xf>
    <xf numFmtId="37" fontId="0" fillId="0" borderId="73" xfId="0" applyFill="1" applyBorder="1" applyAlignment="1">
      <alignment horizontal="right"/>
    </xf>
    <xf numFmtId="37" fontId="0" fillId="0" borderId="26" xfId="0" applyFill="1" applyBorder="1" applyAlignment="1">
      <alignment/>
    </xf>
    <xf numFmtId="37" fontId="0" fillId="0" borderId="26" xfId="0" applyFill="1" applyBorder="1" applyAlignment="1">
      <alignment horizontal="center"/>
    </xf>
    <xf numFmtId="37" fontId="0" fillId="0" borderId="27" xfId="0" applyFill="1" applyBorder="1" applyAlignment="1">
      <alignment horizontal="right"/>
    </xf>
    <xf numFmtId="0" fontId="0" fillId="0" borderId="11" xfId="0" applyNumberFormat="1" applyFill="1" applyBorder="1" applyAlignment="1" applyProtection="1">
      <alignment horizontal="center"/>
      <protection/>
    </xf>
    <xf numFmtId="37" fontId="0" fillId="0" borderId="11" xfId="0" applyNumberFormat="1" applyFill="1" applyBorder="1" applyAlignment="1" applyProtection="1">
      <alignment/>
      <protection/>
    </xf>
    <xf numFmtId="37" fontId="0" fillId="0" borderId="79" xfId="0" applyFill="1" applyBorder="1" applyAlignment="1">
      <alignment/>
    </xf>
    <xf numFmtId="37" fontId="0" fillId="0" borderId="80" xfId="0" applyFill="1" applyBorder="1" applyAlignment="1">
      <alignment/>
    </xf>
    <xf numFmtId="192" fontId="0" fillId="0" borderId="67" xfId="0" applyNumberFormat="1" applyFill="1" applyBorder="1" applyAlignment="1">
      <alignment/>
    </xf>
    <xf numFmtId="192" fontId="0" fillId="0" borderId="80" xfId="0" applyNumberFormat="1" applyFill="1" applyBorder="1" applyAlignment="1">
      <alignment/>
    </xf>
    <xf numFmtId="37" fontId="0" fillId="0" borderId="11" xfId="0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81" xfId="0" applyFill="1" applyBorder="1" applyAlignment="1">
      <alignment/>
    </xf>
    <xf numFmtId="37" fontId="0" fillId="0" borderId="82" xfId="0" applyFill="1" applyBorder="1" applyAlignment="1">
      <alignment/>
    </xf>
    <xf numFmtId="192" fontId="0" fillId="0" borderId="82" xfId="0" applyNumberFormat="1" applyFill="1" applyBorder="1" applyAlignment="1">
      <alignment/>
    </xf>
    <xf numFmtId="0" fontId="0" fillId="0" borderId="0" xfId="67" applyFill="1">
      <alignment/>
      <protection/>
    </xf>
    <xf numFmtId="0" fontId="0" fillId="0" borderId="16" xfId="67" applyFont="1" applyFill="1" applyBorder="1">
      <alignment/>
      <protection/>
    </xf>
    <xf numFmtId="0" fontId="0" fillId="0" borderId="16" xfId="67" applyFill="1" applyBorder="1">
      <alignment/>
      <protection/>
    </xf>
    <xf numFmtId="0" fontId="0" fillId="0" borderId="16" xfId="67" applyFill="1" applyBorder="1" applyAlignment="1">
      <alignment horizontal="right"/>
      <protection/>
    </xf>
    <xf numFmtId="0" fontId="0" fillId="0" borderId="49" xfId="67" applyFill="1" applyBorder="1">
      <alignment/>
      <protection/>
    </xf>
    <xf numFmtId="0" fontId="0" fillId="0" borderId="51" xfId="67" applyFill="1" applyBorder="1">
      <alignment/>
      <protection/>
    </xf>
    <xf numFmtId="0" fontId="0" fillId="0" borderId="33" xfId="67" applyFill="1" applyBorder="1">
      <alignment/>
      <protection/>
    </xf>
    <xf numFmtId="0" fontId="0" fillId="0" borderId="36" xfId="67" applyFill="1" applyBorder="1">
      <alignment/>
      <protection/>
    </xf>
    <xf numFmtId="0" fontId="0" fillId="0" borderId="50" xfId="67" applyFill="1" applyBorder="1">
      <alignment/>
      <protection/>
    </xf>
    <xf numFmtId="0" fontId="0" fillId="0" borderId="67" xfId="67" applyFill="1" applyBorder="1">
      <alignment/>
      <protection/>
    </xf>
    <xf numFmtId="0" fontId="0" fillId="0" borderId="46" xfId="67" applyFill="1" applyBorder="1">
      <alignment/>
      <protection/>
    </xf>
    <xf numFmtId="0" fontId="0" fillId="0" borderId="18" xfId="67" applyFill="1" applyBorder="1">
      <alignment/>
      <protection/>
    </xf>
    <xf numFmtId="0" fontId="0" fillId="0" borderId="83" xfId="67" applyFill="1" applyBorder="1">
      <alignment/>
      <protection/>
    </xf>
    <xf numFmtId="0" fontId="0" fillId="0" borderId="19" xfId="67" applyFill="1" applyBorder="1">
      <alignment/>
      <protection/>
    </xf>
    <xf numFmtId="0" fontId="0" fillId="0" borderId="20" xfId="67" applyFill="1" applyBorder="1">
      <alignment/>
      <protection/>
    </xf>
    <xf numFmtId="0" fontId="0" fillId="0" borderId="0" xfId="67" applyFill="1" applyBorder="1">
      <alignment/>
      <protection/>
    </xf>
    <xf numFmtId="0" fontId="0" fillId="0" borderId="70" xfId="67" applyFill="1" applyBorder="1">
      <alignment/>
      <protection/>
    </xf>
    <xf numFmtId="0" fontId="0" fillId="0" borderId="21" xfId="67" applyFill="1" applyBorder="1">
      <alignment/>
      <protection/>
    </xf>
    <xf numFmtId="0" fontId="0" fillId="0" borderId="18" xfId="67" applyFill="1" applyBorder="1" applyAlignment="1">
      <alignment horizontal="center"/>
      <protection/>
    </xf>
    <xf numFmtId="0" fontId="0" fillId="0" borderId="19" xfId="67" applyFill="1" applyBorder="1" applyAlignment="1">
      <alignment horizontal="center"/>
      <protection/>
    </xf>
    <xf numFmtId="0" fontId="0" fillId="0" borderId="84" xfId="65" applyFont="1" applyFill="1" applyBorder="1" applyAlignment="1">
      <alignment horizontal="center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70" xfId="67" applyFill="1" applyBorder="1" applyAlignment="1">
      <alignment horizontal="center"/>
      <protection/>
    </xf>
    <xf numFmtId="0" fontId="0" fillId="0" borderId="20" xfId="67" applyFill="1" applyBorder="1" applyAlignment="1">
      <alignment horizontal="center"/>
      <protection/>
    </xf>
    <xf numFmtId="0" fontId="0" fillId="0" borderId="21" xfId="67" applyFill="1" applyBorder="1" applyAlignment="1">
      <alignment horizontal="center"/>
      <protection/>
    </xf>
    <xf numFmtId="0" fontId="0" fillId="0" borderId="18" xfId="67" applyFill="1" applyBorder="1" applyAlignment="1">
      <alignment horizontal="left"/>
      <protection/>
    </xf>
    <xf numFmtId="0" fontId="0" fillId="0" borderId="25" xfId="67" applyFill="1" applyBorder="1">
      <alignment/>
      <protection/>
    </xf>
    <xf numFmtId="0" fontId="0" fillId="0" borderId="85" xfId="67" applyFill="1" applyBorder="1">
      <alignment/>
      <protection/>
    </xf>
    <xf numFmtId="176" fontId="0" fillId="0" borderId="25" xfId="67" applyNumberFormat="1" applyFill="1" applyBorder="1" applyProtection="1">
      <alignment/>
      <protection/>
    </xf>
    <xf numFmtId="176" fontId="0" fillId="0" borderId="26" xfId="67" applyNumberFormat="1" applyFill="1" applyBorder="1" applyProtection="1">
      <alignment/>
      <protection/>
    </xf>
    <xf numFmtId="176" fontId="0" fillId="0" borderId="27" xfId="67" applyNumberFormat="1" applyFill="1" applyBorder="1" applyProtection="1">
      <alignment/>
      <protection/>
    </xf>
    <xf numFmtId="176" fontId="0" fillId="0" borderId="16" xfId="67" applyNumberFormat="1" applyFill="1" applyBorder="1" applyProtection="1">
      <alignment/>
      <protection/>
    </xf>
    <xf numFmtId="176" fontId="0" fillId="0" borderId="73" xfId="67" applyNumberFormat="1" applyFill="1" applyBorder="1" applyProtection="1">
      <alignment/>
      <protection/>
    </xf>
    <xf numFmtId="0" fontId="0" fillId="0" borderId="47" xfId="67" applyFill="1" applyBorder="1">
      <alignment/>
      <protection/>
    </xf>
    <xf numFmtId="0" fontId="0" fillId="0" borderId="86" xfId="67" applyFont="1" applyFill="1" applyBorder="1">
      <alignment/>
      <protection/>
    </xf>
    <xf numFmtId="37" fontId="0" fillId="0" borderId="87" xfId="67" applyNumberFormat="1" applyFill="1" applyBorder="1" applyProtection="1">
      <alignment/>
      <protection/>
    </xf>
    <xf numFmtId="37" fontId="0" fillId="0" borderId="88" xfId="67" applyNumberFormat="1" applyFill="1" applyBorder="1" applyProtection="1">
      <alignment/>
      <protection/>
    </xf>
    <xf numFmtId="37" fontId="0" fillId="0" borderId="89" xfId="67" applyNumberFormat="1" applyFill="1" applyBorder="1" applyProtection="1">
      <alignment/>
      <protection/>
    </xf>
    <xf numFmtId="37" fontId="0" fillId="0" borderId="90" xfId="67" applyNumberFormat="1" applyFill="1" applyBorder="1" applyProtection="1">
      <alignment/>
      <protection/>
    </xf>
    <xf numFmtId="37" fontId="0" fillId="0" borderId="91" xfId="67" applyNumberFormat="1" applyFill="1" applyBorder="1" applyProtection="1">
      <alignment/>
      <protection/>
    </xf>
    <xf numFmtId="37" fontId="0" fillId="0" borderId="92" xfId="67" applyNumberFormat="1" applyFill="1" applyBorder="1" applyProtection="1">
      <alignment/>
      <protection/>
    </xf>
    <xf numFmtId="0" fontId="0" fillId="0" borderId="93" xfId="67" applyFont="1" applyFill="1" applyBorder="1">
      <alignment/>
      <protection/>
    </xf>
    <xf numFmtId="37" fontId="0" fillId="0" borderId="94" xfId="67" applyNumberFormat="1" applyFill="1" applyBorder="1" applyProtection="1">
      <alignment/>
      <protection/>
    </xf>
    <xf numFmtId="37" fontId="0" fillId="0" borderId="95" xfId="67" applyNumberFormat="1" applyFill="1" applyBorder="1" applyProtection="1">
      <alignment/>
      <protection/>
    </xf>
    <xf numFmtId="37" fontId="0" fillId="0" borderId="96" xfId="67" applyNumberFormat="1" applyFill="1" applyBorder="1" applyProtection="1">
      <alignment/>
      <protection/>
    </xf>
    <xf numFmtId="37" fontId="0" fillId="0" borderId="97" xfId="67" applyNumberFormat="1" applyFill="1" applyBorder="1" applyProtection="1">
      <alignment/>
      <protection/>
    </xf>
    <xf numFmtId="37" fontId="0" fillId="0" borderId="98" xfId="67" applyNumberFormat="1" applyFill="1" applyBorder="1" applyProtection="1">
      <alignment/>
      <protection/>
    </xf>
    <xf numFmtId="37" fontId="0" fillId="0" borderId="99" xfId="67" applyNumberFormat="1" applyFill="1" applyBorder="1" applyProtection="1">
      <alignment/>
      <protection/>
    </xf>
    <xf numFmtId="0" fontId="0" fillId="0" borderId="100" xfId="67" applyFont="1" applyFill="1" applyBorder="1">
      <alignment/>
      <protection/>
    </xf>
    <xf numFmtId="37" fontId="0" fillId="0" borderId="101" xfId="67" applyNumberFormat="1" applyFill="1" applyBorder="1" applyProtection="1">
      <alignment/>
      <protection/>
    </xf>
    <xf numFmtId="37" fontId="0" fillId="0" borderId="102" xfId="67" applyNumberFormat="1" applyFill="1" applyBorder="1" applyProtection="1">
      <alignment/>
      <protection/>
    </xf>
    <xf numFmtId="37" fontId="0" fillId="0" borderId="103" xfId="67" applyNumberFormat="1" applyFill="1" applyBorder="1" applyProtection="1">
      <alignment/>
      <protection/>
    </xf>
    <xf numFmtId="37" fontId="0" fillId="0" borderId="104" xfId="67" applyNumberFormat="1" applyFill="1" applyBorder="1" applyProtection="1">
      <alignment/>
      <protection/>
    </xf>
    <xf numFmtId="37" fontId="0" fillId="0" borderId="105" xfId="67" applyNumberFormat="1" applyFill="1" applyBorder="1" applyProtection="1">
      <alignment/>
      <protection/>
    </xf>
    <xf numFmtId="37" fontId="0" fillId="0" borderId="106" xfId="67" applyNumberFormat="1" applyFill="1" applyBorder="1" applyProtection="1">
      <alignment/>
      <protection/>
    </xf>
    <xf numFmtId="37" fontId="0" fillId="0" borderId="74" xfId="67" applyNumberFormat="1" applyFill="1" applyBorder="1" applyProtection="1">
      <alignment/>
      <protection/>
    </xf>
    <xf numFmtId="37" fontId="0" fillId="0" borderId="34" xfId="67" applyNumberFormat="1" applyFill="1" applyBorder="1" applyProtection="1">
      <alignment/>
      <protection/>
    </xf>
    <xf numFmtId="37" fontId="0" fillId="0" borderId="75" xfId="67" applyNumberFormat="1" applyFill="1" applyBorder="1" applyProtection="1">
      <alignment/>
      <protection/>
    </xf>
    <xf numFmtId="37" fontId="0" fillId="0" borderId="45" xfId="67" applyNumberFormat="1" applyFill="1" applyBorder="1" applyProtection="1">
      <alignment/>
      <protection/>
    </xf>
    <xf numFmtId="37" fontId="0" fillId="0" borderId="77" xfId="67" applyNumberFormat="1" applyFill="1" applyBorder="1" applyProtection="1">
      <alignment/>
      <protection/>
    </xf>
    <xf numFmtId="37" fontId="0" fillId="0" borderId="78" xfId="67" applyNumberFormat="1" applyFill="1" applyBorder="1" applyProtection="1">
      <alignment/>
      <protection/>
    </xf>
    <xf numFmtId="0" fontId="0" fillId="0" borderId="107" xfId="67" applyFont="1" applyFill="1" applyBorder="1">
      <alignment/>
      <protection/>
    </xf>
    <xf numFmtId="37" fontId="0" fillId="0" borderId="108" xfId="67" applyNumberFormat="1" applyFill="1" applyBorder="1" applyProtection="1">
      <alignment/>
      <protection/>
    </xf>
    <xf numFmtId="37" fontId="0" fillId="0" borderId="109" xfId="67" applyNumberFormat="1" applyFill="1" applyBorder="1" applyProtection="1">
      <alignment/>
      <protection/>
    </xf>
    <xf numFmtId="37" fontId="0" fillId="0" borderId="107" xfId="67" applyNumberFormat="1" applyFill="1" applyBorder="1" applyProtection="1">
      <alignment/>
      <protection/>
    </xf>
    <xf numFmtId="37" fontId="0" fillId="0" borderId="110" xfId="67" applyNumberFormat="1" applyFill="1" applyBorder="1" applyProtection="1">
      <alignment/>
      <protection/>
    </xf>
    <xf numFmtId="37" fontId="0" fillId="0" borderId="111" xfId="67" applyNumberFormat="1" applyFill="1" applyBorder="1" applyProtection="1">
      <alignment/>
      <protection/>
    </xf>
    <xf numFmtId="37" fontId="0" fillId="0" borderId="112" xfId="67" applyNumberFormat="1" applyFill="1" applyBorder="1" applyProtection="1">
      <alignment/>
      <protection/>
    </xf>
    <xf numFmtId="0" fontId="0" fillId="0" borderId="113" xfId="67" applyFont="1" applyFill="1" applyBorder="1">
      <alignment/>
      <protection/>
    </xf>
    <xf numFmtId="37" fontId="0" fillId="0" borderId="114" xfId="67" applyNumberFormat="1" applyFill="1" applyBorder="1" applyProtection="1">
      <alignment/>
      <protection/>
    </xf>
    <xf numFmtId="37" fontId="0" fillId="0" borderId="81" xfId="67" applyNumberFormat="1" applyFill="1" applyBorder="1" applyProtection="1">
      <alignment/>
      <protection/>
    </xf>
    <xf numFmtId="37" fontId="0" fillId="0" borderId="113" xfId="67" applyNumberFormat="1" applyFill="1" applyBorder="1" applyProtection="1">
      <alignment/>
      <protection/>
    </xf>
    <xf numFmtId="37" fontId="0" fillId="0" borderId="115" xfId="67" applyNumberFormat="1" applyFill="1" applyBorder="1" applyProtection="1">
      <alignment/>
      <protection/>
    </xf>
    <xf numFmtId="37" fontId="0" fillId="0" borderId="82" xfId="67" applyNumberFormat="1" applyFill="1" applyBorder="1" applyProtection="1">
      <alignment/>
      <protection/>
    </xf>
    <xf numFmtId="37" fontId="0" fillId="0" borderId="116" xfId="67" applyNumberFormat="1" applyFill="1" applyBorder="1" applyProtection="1">
      <alignment/>
      <protection/>
    </xf>
    <xf numFmtId="0" fontId="0" fillId="0" borderId="74" xfId="67" applyFill="1" applyBorder="1">
      <alignment/>
      <protection/>
    </xf>
    <xf numFmtId="0" fontId="0" fillId="0" borderId="117" xfId="67" applyFont="1" applyFill="1" applyBorder="1">
      <alignment/>
      <protection/>
    </xf>
    <xf numFmtId="37" fontId="0" fillId="0" borderId="118" xfId="67" applyNumberFormat="1" applyFill="1" applyBorder="1" applyProtection="1">
      <alignment/>
      <protection/>
    </xf>
    <xf numFmtId="37" fontId="0" fillId="0" borderId="119" xfId="67" applyNumberFormat="1" applyFill="1" applyBorder="1" applyProtection="1">
      <alignment/>
      <protection/>
    </xf>
    <xf numFmtId="37" fontId="0" fillId="0" borderId="117" xfId="67" applyNumberFormat="1" applyFill="1" applyBorder="1" applyProtection="1">
      <alignment/>
      <protection/>
    </xf>
    <xf numFmtId="37" fontId="0" fillId="0" borderId="120" xfId="67" applyNumberFormat="1" applyFill="1" applyBorder="1" applyProtection="1">
      <alignment/>
      <protection/>
    </xf>
    <xf numFmtId="37" fontId="0" fillId="0" borderId="121" xfId="67" applyNumberFormat="1" applyFill="1" applyBorder="1" applyProtection="1">
      <alignment/>
      <protection/>
    </xf>
    <xf numFmtId="37" fontId="0" fillId="0" borderId="122" xfId="67" applyNumberFormat="1" applyFill="1" applyBorder="1" applyProtection="1">
      <alignment/>
      <protection/>
    </xf>
    <xf numFmtId="37" fontId="0" fillId="0" borderId="123" xfId="67" applyNumberFormat="1" applyFill="1" applyBorder="1" applyProtection="1">
      <alignment/>
      <protection/>
    </xf>
    <xf numFmtId="37" fontId="0" fillId="0" borderId="124" xfId="67" applyNumberFormat="1" applyFill="1" applyBorder="1" applyProtection="1">
      <alignment/>
      <protection/>
    </xf>
    <xf numFmtId="37" fontId="0" fillId="0" borderId="125" xfId="67" applyNumberFormat="1" applyFill="1" applyBorder="1" applyProtection="1">
      <alignment/>
      <protection/>
    </xf>
    <xf numFmtId="37" fontId="0" fillId="0" borderId="126" xfId="67" applyNumberFormat="1" applyFill="1" applyBorder="1" applyProtection="1">
      <alignment/>
      <protection/>
    </xf>
    <xf numFmtId="37" fontId="0" fillId="0" borderId="12" xfId="67" applyNumberFormat="1" applyFill="1" applyBorder="1" applyProtection="1">
      <alignment/>
      <protection/>
    </xf>
    <xf numFmtId="37" fontId="0" fillId="0" borderId="127" xfId="67" applyNumberFormat="1" applyFill="1" applyBorder="1" applyProtection="1">
      <alignment/>
      <protection/>
    </xf>
    <xf numFmtId="0" fontId="0" fillId="0" borderId="128" xfId="67" applyFont="1" applyFill="1" applyBorder="1">
      <alignment/>
      <protection/>
    </xf>
    <xf numFmtId="37" fontId="0" fillId="0" borderId="129" xfId="67" applyNumberFormat="1" applyFill="1" applyBorder="1" applyProtection="1">
      <alignment/>
      <protection/>
    </xf>
    <xf numFmtId="37" fontId="0" fillId="0" borderId="130" xfId="67" applyNumberFormat="1" applyFill="1" applyBorder="1" applyProtection="1">
      <alignment/>
      <protection/>
    </xf>
    <xf numFmtId="37" fontId="0" fillId="0" borderId="31" xfId="67" applyNumberFormat="1" applyFill="1" applyBorder="1" applyProtection="1">
      <alignment/>
      <protection/>
    </xf>
    <xf numFmtId="37" fontId="0" fillId="0" borderId="131" xfId="67" applyNumberFormat="1" applyFill="1" applyBorder="1" applyProtection="1">
      <alignment/>
      <protection/>
    </xf>
    <xf numFmtId="37" fontId="0" fillId="0" borderId="32" xfId="67" applyNumberFormat="1" applyFill="1" applyBorder="1" applyProtection="1">
      <alignment/>
      <protection/>
    </xf>
    <xf numFmtId="37" fontId="0" fillId="0" borderId="132" xfId="67" applyNumberFormat="1" applyFill="1" applyBorder="1" applyProtection="1">
      <alignment/>
      <protection/>
    </xf>
    <xf numFmtId="37" fontId="0" fillId="0" borderId="133" xfId="67" applyNumberFormat="1" applyFill="1" applyBorder="1" applyProtection="1">
      <alignment/>
      <protection/>
    </xf>
    <xf numFmtId="0" fontId="0" fillId="0" borderId="123" xfId="67" applyFill="1" applyBorder="1">
      <alignment/>
      <protection/>
    </xf>
    <xf numFmtId="0" fontId="0" fillId="0" borderId="134" xfId="67" applyFont="1" applyFill="1" applyBorder="1" applyAlignment="1">
      <alignment wrapText="1"/>
      <protection/>
    </xf>
    <xf numFmtId="37" fontId="0" fillId="0" borderId="123" xfId="67" applyNumberFormat="1" applyFill="1" applyBorder="1" applyAlignment="1" applyProtection="1">
      <alignment vertical="center"/>
      <protection/>
    </xf>
    <xf numFmtId="37" fontId="0" fillId="0" borderId="124" xfId="67" applyNumberFormat="1" applyFill="1" applyBorder="1" applyAlignment="1" applyProtection="1">
      <alignment vertical="center"/>
      <protection/>
    </xf>
    <xf numFmtId="37" fontId="0" fillId="0" borderId="125" xfId="67" applyNumberFormat="1" applyFill="1" applyBorder="1" applyAlignment="1" applyProtection="1">
      <alignment vertical="center"/>
      <protection/>
    </xf>
    <xf numFmtId="37" fontId="0" fillId="0" borderId="126" xfId="67" applyNumberFormat="1" applyFill="1" applyBorder="1" applyAlignment="1" applyProtection="1">
      <alignment vertical="center"/>
      <protection/>
    </xf>
    <xf numFmtId="37" fontId="0" fillId="0" borderId="12" xfId="67" applyNumberFormat="1" applyFill="1" applyBorder="1" applyAlignment="1" applyProtection="1">
      <alignment vertical="center"/>
      <protection/>
    </xf>
    <xf numFmtId="37" fontId="0" fillId="0" borderId="127" xfId="67" applyNumberFormat="1" applyFill="1" applyBorder="1" applyAlignment="1" applyProtection="1">
      <alignment vertical="center"/>
      <protection/>
    </xf>
    <xf numFmtId="0" fontId="0" fillId="0" borderId="53" xfId="67" applyFill="1" applyBorder="1">
      <alignment/>
      <protection/>
    </xf>
    <xf numFmtId="0" fontId="0" fillId="0" borderId="135" xfId="67" applyFont="1" applyFill="1" applyBorder="1">
      <alignment/>
      <protection/>
    </xf>
    <xf numFmtId="0" fontId="0" fillId="0" borderId="66" xfId="67" applyFill="1" applyBorder="1">
      <alignment/>
      <protection/>
    </xf>
    <xf numFmtId="0" fontId="0" fillId="0" borderId="69" xfId="67" applyFill="1" applyBorder="1">
      <alignment/>
      <protection/>
    </xf>
    <xf numFmtId="176" fontId="0" fillId="0" borderId="72" xfId="67" applyNumberFormat="1" applyFill="1" applyBorder="1" applyProtection="1">
      <alignment/>
      <protection/>
    </xf>
    <xf numFmtId="0" fontId="0" fillId="0" borderId="45" xfId="67" applyFill="1" applyBorder="1">
      <alignment/>
      <protection/>
    </xf>
    <xf numFmtId="37" fontId="0" fillId="0" borderId="76" xfId="67" applyNumberFormat="1" applyFill="1" applyBorder="1" applyProtection="1">
      <alignment/>
      <protection/>
    </xf>
    <xf numFmtId="0" fontId="0" fillId="0" borderId="35" xfId="67" applyFill="1" applyBorder="1">
      <alignment/>
      <protection/>
    </xf>
    <xf numFmtId="37" fontId="0" fillId="0" borderId="10" xfId="67" applyNumberFormat="1" applyFill="1" applyBorder="1" applyProtection="1">
      <alignment/>
      <protection/>
    </xf>
    <xf numFmtId="37" fontId="0" fillId="0" borderId="11" xfId="67" applyNumberFormat="1" applyFill="1" applyBorder="1" applyProtection="1">
      <alignment/>
      <protection/>
    </xf>
    <xf numFmtId="37" fontId="0" fillId="0" borderId="13" xfId="67" applyNumberFormat="1" applyFill="1" applyBorder="1" applyProtection="1">
      <alignment/>
      <protection/>
    </xf>
    <xf numFmtId="37" fontId="0" fillId="0" borderId="58" xfId="67" applyNumberFormat="1" applyFill="1" applyBorder="1" applyProtection="1">
      <alignment/>
      <protection/>
    </xf>
    <xf numFmtId="37" fontId="0" fillId="0" borderId="59" xfId="67" applyNumberFormat="1" applyFill="1" applyBorder="1" applyProtection="1">
      <alignment/>
      <protection/>
    </xf>
    <xf numFmtId="37" fontId="0" fillId="0" borderId="48" xfId="67" applyNumberFormat="1" applyFill="1" applyBorder="1" applyProtection="1">
      <alignment/>
      <protection/>
    </xf>
    <xf numFmtId="37" fontId="0" fillId="0" borderId="25" xfId="67" applyNumberFormat="1" applyFill="1" applyBorder="1" applyProtection="1">
      <alignment/>
      <protection/>
    </xf>
    <xf numFmtId="37" fontId="0" fillId="0" borderId="26" xfId="67" applyNumberFormat="1" applyFill="1" applyBorder="1" applyProtection="1">
      <alignment/>
      <protection/>
    </xf>
    <xf numFmtId="37" fontId="0" fillId="0" borderId="27" xfId="67" applyNumberFormat="1" applyFill="1" applyBorder="1" applyProtection="1">
      <alignment/>
      <protection/>
    </xf>
    <xf numFmtId="37" fontId="0" fillId="0" borderId="72" xfId="67" applyNumberFormat="1" applyFill="1" applyBorder="1" applyProtection="1">
      <alignment/>
      <protection/>
    </xf>
    <xf numFmtId="37" fontId="0" fillId="0" borderId="73" xfId="67" applyNumberFormat="1" applyFill="1" applyBorder="1" applyProtection="1">
      <alignment/>
      <protection/>
    </xf>
    <xf numFmtId="37" fontId="0" fillId="0" borderId="47" xfId="67" applyNumberFormat="1" applyFill="1" applyBorder="1" applyProtection="1">
      <alignment/>
      <protection/>
    </xf>
    <xf numFmtId="0" fontId="0" fillId="0" borderId="35" xfId="67" applyFont="1" applyFill="1" applyBorder="1">
      <alignment/>
      <protection/>
    </xf>
    <xf numFmtId="0" fontId="0" fillId="0" borderId="0" xfId="65" applyFill="1">
      <alignment/>
      <protection/>
    </xf>
    <xf numFmtId="0" fontId="0" fillId="0" borderId="16" xfId="65" applyFill="1" applyBorder="1">
      <alignment/>
      <protection/>
    </xf>
    <xf numFmtId="0" fontId="0" fillId="0" borderId="16" xfId="65" applyFill="1" applyBorder="1" applyAlignment="1">
      <alignment horizontal="right"/>
      <protection/>
    </xf>
    <xf numFmtId="0" fontId="0" fillId="0" borderId="49" xfId="65" applyFill="1" applyBorder="1">
      <alignment/>
      <protection/>
    </xf>
    <xf numFmtId="0" fontId="0" fillId="0" borderId="50" xfId="65" applyFill="1" applyBorder="1">
      <alignment/>
      <protection/>
    </xf>
    <xf numFmtId="0" fontId="0" fillId="0" borderId="51" xfId="65" applyFill="1" applyBorder="1">
      <alignment/>
      <protection/>
    </xf>
    <xf numFmtId="0" fontId="0" fillId="0" borderId="18" xfId="65" applyFill="1" applyBorder="1">
      <alignment/>
      <protection/>
    </xf>
    <xf numFmtId="0" fontId="0" fillId="0" borderId="67" xfId="65" applyFill="1" applyBorder="1">
      <alignment/>
      <protection/>
    </xf>
    <xf numFmtId="0" fontId="0" fillId="0" borderId="36" xfId="65" applyFill="1" applyBorder="1">
      <alignment/>
      <protection/>
    </xf>
    <xf numFmtId="0" fontId="0" fillId="0" borderId="136" xfId="65" applyFill="1" applyBorder="1">
      <alignment/>
      <protection/>
    </xf>
    <xf numFmtId="0" fontId="0" fillId="0" borderId="137" xfId="65" applyFill="1" applyBorder="1">
      <alignment/>
      <protection/>
    </xf>
    <xf numFmtId="0" fontId="0" fillId="0" borderId="46" xfId="65" applyFill="1" applyBorder="1">
      <alignment/>
      <protection/>
    </xf>
    <xf numFmtId="0" fontId="0" fillId="0" borderId="0" xfId="65" applyFill="1" applyBorder="1">
      <alignment/>
      <protection/>
    </xf>
    <xf numFmtId="0" fontId="0" fillId="0" borderId="83" xfId="65" applyFill="1" applyBorder="1">
      <alignment/>
      <protection/>
    </xf>
    <xf numFmtId="0" fontId="0" fillId="0" borderId="19" xfId="65" applyFill="1" applyBorder="1">
      <alignment/>
      <protection/>
    </xf>
    <xf numFmtId="0" fontId="0" fillId="0" borderId="70" xfId="65" applyFill="1" applyBorder="1">
      <alignment/>
      <protection/>
    </xf>
    <xf numFmtId="0" fontId="0" fillId="0" borderId="20" xfId="65" applyFill="1" applyBorder="1">
      <alignment/>
      <protection/>
    </xf>
    <xf numFmtId="0" fontId="0" fillId="0" borderId="69" xfId="65" applyFill="1" applyBorder="1">
      <alignment/>
      <protection/>
    </xf>
    <xf numFmtId="0" fontId="0" fillId="0" borderId="138" xfId="65" applyFill="1" applyBorder="1">
      <alignment/>
      <protection/>
    </xf>
    <xf numFmtId="0" fontId="0" fillId="0" borderId="21" xfId="65" applyFill="1" applyBorder="1">
      <alignment/>
      <protection/>
    </xf>
    <xf numFmtId="0" fontId="0" fillId="0" borderId="18" xfId="65" applyFill="1" applyBorder="1" applyAlignment="1">
      <alignment horizontal="center"/>
      <protection/>
    </xf>
    <xf numFmtId="0" fontId="0" fillId="0" borderId="19" xfId="65" applyFill="1" applyBorder="1" applyAlignment="1">
      <alignment horizontal="center"/>
      <protection/>
    </xf>
    <xf numFmtId="0" fontId="0" fillId="0" borderId="70" xfId="65" applyFill="1" applyBorder="1" applyAlignment="1">
      <alignment horizontal="center"/>
      <protection/>
    </xf>
    <xf numFmtId="0" fontId="0" fillId="0" borderId="0" xfId="65" applyFill="1" applyBorder="1" applyAlignment="1">
      <alignment horizontal="center"/>
      <protection/>
    </xf>
    <xf numFmtId="0" fontId="0" fillId="0" borderId="138" xfId="65" applyFill="1" applyBorder="1" applyAlignment="1">
      <alignment horizontal="center"/>
      <protection/>
    </xf>
    <xf numFmtId="0" fontId="0" fillId="0" borderId="21" xfId="65" applyFill="1" applyBorder="1" applyAlignment="1">
      <alignment horizontal="center"/>
      <protection/>
    </xf>
    <xf numFmtId="0" fontId="0" fillId="0" borderId="25" xfId="65" applyFill="1" applyBorder="1">
      <alignment/>
      <protection/>
    </xf>
    <xf numFmtId="0" fontId="0" fillId="0" borderId="85" xfId="65" applyFill="1" applyBorder="1">
      <alignment/>
      <protection/>
    </xf>
    <xf numFmtId="176" fontId="0" fillId="0" borderId="25" xfId="65" applyNumberFormat="1" applyFill="1" applyBorder="1" applyProtection="1">
      <alignment/>
      <protection/>
    </xf>
    <xf numFmtId="176" fontId="0" fillId="0" borderId="26" xfId="65" applyNumberFormat="1" applyFill="1" applyBorder="1" applyProtection="1">
      <alignment/>
      <protection/>
    </xf>
    <xf numFmtId="176" fontId="0" fillId="0" borderId="73" xfId="65" applyNumberFormat="1" applyFill="1" applyBorder="1" applyProtection="1">
      <alignment/>
      <protection/>
    </xf>
    <xf numFmtId="176" fontId="0" fillId="0" borderId="27" xfId="65" applyNumberFormat="1" applyFill="1" applyBorder="1" applyProtection="1">
      <alignment/>
      <protection/>
    </xf>
    <xf numFmtId="176" fontId="0" fillId="0" borderId="72" xfId="65" applyNumberFormat="1" applyFill="1" applyBorder="1" applyProtection="1">
      <alignment/>
      <protection/>
    </xf>
    <xf numFmtId="176" fontId="0" fillId="0" borderId="16" xfId="65" applyNumberFormat="1" applyFill="1" applyBorder="1" applyProtection="1">
      <alignment/>
      <protection/>
    </xf>
    <xf numFmtId="176" fontId="0" fillId="0" borderId="139" xfId="65" applyNumberFormat="1" applyFill="1" applyBorder="1" applyProtection="1">
      <alignment/>
      <protection/>
    </xf>
    <xf numFmtId="0" fontId="0" fillId="0" borderId="47" xfId="65" applyFill="1" applyBorder="1">
      <alignment/>
      <protection/>
    </xf>
    <xf numFmtId="0" fontId="0" fillId="0" borderId="11" xfId="65" applyFont="1" applyFill="1" applyBorder="1">
      <alignment/>
      <protection/>
    </xf>
    <xf numFmtId="0" fontId="0" fillId="0" borderId="140" xfId="65" applyFill="1" applyBorder="1">
      <alignment/>
      <protection/>
    </xf>
    <xf numFmtId="37" fontId="0" fillId="0" borderId="10" xfId="65" applyNumberFormat="1" applyFill="1" applyBorder="1" applyProtection="1">
      <alignment/>
      <protection/>
    </xf>
    <xf numFmtId="37" fontId="0" fillId="0" borderId="11" xfId="65" applyNumberFormat="1" applyFill="1" applyBorder="1" applyProtection="1">
      <alignment/>
      <protection/>
    </xf>
    <xf numFmtId="37" fontId="0" fillId="0" borderId="59" xfId="65" applyNumberFormat="1" applyFill="1" applyBorder="1" applyProtection="1">
      <alignment/>
      <protection/>
    </xf>
    <xf numFmtId="37" fontId="0" fillId="0" borderId="13" xfId="65" applyNumberFormat="1" applyFill="1" applyBorder="1" applyProtection="1">
      <alignment/>
      <protection/>
    </xf>
    <xf numFmtId="37" fontId="0" fillId="0" borderId="58" xfId="65" applyNumberFormat="1" applyFill="1" applyBorder="1" applyProtection="1">
      <alignment/>
      <protection/>
    </xf>
    <xf numFmtId="37" fontId="0" fillId="0" borderId="35" xfId="65" applyNumberFormat="1" applyFill="1" applyBorder="1" applyProtection="1">
      <alignment/>
      <protection/>
    </xf>
    <xf numFmtId="37" fontId="0" fillId="0" borderId="141" xfId="65" applyNumberFormat="1" applyFill="1" applyBorder="1" applyProtection="1">
      <alignment/>
      <protection/>
    </xf>
    <xf numFmtId="37" fontId="0" fillId="0" borderId="48" xfId="65" applyNumberFormat="1" applyFill="1" applyBorder="1" applyProtection="1">
      <alignment/>
      <protection/>
    </xf>
    <xf numFmtId="49" fontId="0" fillId="0" borderId="11" xfId="65" applyNumberFormat="1" applyFont="1" applyFill="1" applyBorder="1" applyAlignment="1">
      <alignment vertical="center" wrapText="1"/>
      <protection/>
    </xf>
    <xf numFmtId="0" fontId="7" fillId="0" borderId="140" xfId="65" applyFont="1" applyFill="1" applyBorder="1" applyAlignment="1">
      <alignment vertical="center" wrapText="1"/>
      <protection/>
    </xf>
    <xf numFmtId="0" fontId="0" fillId="0" borderId="34" xfId="65" applyFill="1" applyBorder="1">
      <alignment/>
      <protection/>
    </xf>
    <xf numFmtId="0" fontId="0" fillId="0" borderId="52" xfId="65" applyFill="1" applyBorder="1">
      <alignment/>
      <protection/>
    </xf>
    <xf numFmtId="37" fontId="0" fillId="0" borderId="74" xfId="65" applyNumberFormat="1" applyFill="1" applyBorder="1" applyProtection="1">
      <alignment/>
      <protection/>
    </xf>
    <xf numFmtId="37" fontId="0" fillId="0" borderId="34" xfId="65" applyNumberFormat="1" applyFill="1" applyBorder="1" applyProtection="1">
      <alignment/>
      <protection/>
    </xf>
    <xf numFmtId="37" fontId="0" fillId="0" borderId="77" xfId="65" applyNumberFormat="1" applyFill="1" applyBorder="1" applyProtection="1">
      <alignment/>
      <protection/>
    </xf>
    <xf numFmtId="37" fontId="0" fillId="0" borderId="75" xfId="65" applyNumberFormat="1" applyFill="1" applyBorder="1" applyProtection="1">
      <alignment/>
      <protection/>
    </xf>
    <xf numFmtId="37" fontId="0" fillId="0" borderId="76" xfId="65" applyNumberFormat="1" applyFill="1" applyBorder="1" applyProtection="1">
      <alignment/>
      <protection/>
    </xf>
    <xf numFmtId="37" fontId="0" fillId="0" borderId="45" xfId="65" applyNumberFormat="1" applyFill="1" applyBorder="1" applyProtection="1">
      <alignment/>
      <protection/>
    </xf>
    <xf numFmtId="37" fontId="0" fillId="0" borderId="142" xfId="65" applyNumberFormat="1" applyFill="1" applyBorder="1" applyProtection="1">
      <alignment/>
      <protection/>
    </xf>
    <xf numFmtId="37" fontId="0" fillId="0" borderId="78" xfId="65" applyNumberFormat="1" applyFill="1" applyBorder="1" applyProtection="1">
      <alignment/>
      <protection/>
    </xf>
    <xf numFmtId="0" fontId="0" fillId="0" borderId="11" xfId="65" applyFill="1" applyBorder="1">
      <alignment/>
      <protection/>
    </xf>
    <xf numFmtId="0" fontId="0" fillId="0" borderId="140" xfId="65" applyFont="1" applyFill="1" applyBorder="1" applyAlignment="1">
      <alignment horizontal="right" shrinkToFit="1"/>
      <protection/>
    </xf>
    <xf numFmtId="37" fontId="0" fillId="0" borderId="114" xfId="65" applyNumberFormat="1" applyFill="1" applyBorder="1" applyProtection="1">
      <alignment/>
      <protection/>
    </xf>
    <xf numFmtId="37" fontId="0" fillId="0" borderId="81" xfId="65" applyNumberFormat="1" applyFill="1" applyBorder="1" applyProtection="1">
      <alignment/>
      <protection/>
    </xf>
    <xf numFmtId="37" fontId="0" fillId="0" borderId="82" xfId="65" applyNumberFormat="1" applyFill="1" applyBorder="1" applyProtection="1">
      <alignment/>
      <protection/>
    </xf>
    <xf numFmtId="37" fontId="0" fillId="0" borderId="113" xfId="65" applyNumberFormat="1" applyFill="1" applyBorder="1" applyProtection="1">
      <alignment/>
      <protection/>
    </xf>
    <xf numFmtId="37" fontId="0" fillId="0" borderId="143" xfId="65" applyNumberFormat="1" applyFill="1" applyBorder="1" applyProtection="1">
      <alignment/>
      <protection/>
    </xf>
    <xf numFmtId="37" fontId="0" fillId="0" borderId="115" xfId="65" applyNumberFormat="1" applyFill="1" applyBorder="1" applyProtection="1">
      <alignment/>
      <protection/>
    </xf>
    <xf numFmtId="37" fontId="0" fillId="0" borderId="144" xfId="65" applyNumberFormat="1" applyFill="1" applyBorder="1" applyProtection="1">
      <alignment/>
      <protection/>
    </xf>
    <xf numFmtId="37" fontId="0" fillId="0" borderId="116" xfId="65" applyNumberFormat="1" applyFill="1" applyBorder="1" applyProtection="1">
      <alignment/>
      <protection/>
    </xf>
    <xf numFmtId="0" fontId="0" fillId="0" borderId="81" xfId="65" applyFill="1" applyBorder="1">
      <alignment/>
      <protection/>
    </xf>
    <xf numFmtId="0" fontId="0" fillId="0" borderId="145" xfId="65" applyFill="1" applyBorder="1">
      <alignment/>
      <protection/>
    </xf>
    <xf numFmtId="0" fontId="0" fillId="0" borderId="146" xfId="65" applyFont="1" applyFill="1" applyBorder="1">
      <alignment/>
      <protection/>
    </xf>
    <xf numFmtId="37" fontId="0" fillId="0" borderId="74" xfId="65" applyNumberFormat="1" applyFill="1" applyBorder="1" applyAlignment="1" applyProtection="1">
      <alignment/>
      <protection/>
    </xf>
    <xf numFmtId="37" fontId="0" fillId="0" borderId="34" xfId="65" applyNumberFormat="1" applyFill="1" applyBorder="1" applyAlignment="1" applyProtection="1">
      <alignment/>
      <protection/>
    </xf>
    <xf numFmtId="37" fontId="0" fillId="0" borderId="77" xfId="65" applyNumberFormat="1" applyFill="1" applyBorder="1" applyAlignment="1" applyProtection="1">
      <alignment/>
      <protection/>
    </xf>
    <xf numFmtId="37" fontId="0" fillId="0" borderId="75" xfId="65" applyNumberFormat="1" applyFill="1" applyBorder="1" applyAlignment="1" applyProtection="1">
      <alignment/>
      <protection/>
    </xf>
    <xf numFmtId="37" fontId="0" fillId="0" borderId="76" xfId="65" applyNumberFormat="1" applyFill="1" applyBorder="1" applyAlignment="1" applyProtection="1">
      <alignment/>
      <protection/>
    </xf>
    <xf numFmtId="37" fontId="0" fillId="0" borderId="45" xfId="65" applyNumberFormat="1" applyFill="1" applyBorder="1" applyAlignment="1" applyProtection="1">
      <alignment/>
      <protection/>
    </xf>
    <xf numFmtId="37" fontId="0" fillId="0" borderId="142" xfId="65" applyNumberFormat="1" applyFill="1" applyBorder="1" applyAlignment="1" applyProtection="1">
      <alignment/>
      <protection/>
    </xf>
    <xf numFmtId="37" fontId="0" fillId="0" borderId="78" xfId="65" applyNumberFormat="1" applyFill="1" applyBorder="1" applyAlignment="1" applyProtection="1">
      <alignment/>
      <protection/>
    </xf>
    <xf numFmtId="0" fontId="0" fillId="0" borderId="147" xfId="65" applyFont="1" applyFill="1" applyBorder="1" applyAlignment="1">
      <alignment vertical="center"/>
      <protection/>
    </xf>
    <xf numFmtId="0" fontId="0" fillId="0" borderId="148" xfId="65" applyFill="1" applyBorder="1" applyAlignment="1">
      <alignment vertical="center"/>
      <protection/>
    </xf>
    <xf numFmtId="0" fontId="0" fillId="0" borderId="149" xfId="65" applyFill="1" applyBorder="1" applyAlignment="1">
      <alignment vertical="center"/>
      <protection/>
    </xf>
    <xf numFmtId="37" fontId="0" fillId="0" borderId="147" xfId="65" applyNumberFormat="1" applyFill="1" applyBorder="1" applyAlignment="1" applyProtection="1">
      <alignment/>
      <protection/>
    </xf>
    <xf numFmtId="37" fontId="0" fillId="0" borderId="150" xfId="65" applyNumberFormat="1" applyFill="1" applyBorder="1" applyAlignment="1" applyProtection="1">
      <alignment/>
      <protection/>
    </xf>
    <xf numFmtId="37" fontId="0" fillId="0" borderId="151" xfId="65" applyNumberFormat="1" applyFill="1" applyBorder="1" applyAlignment="1" applyProtection="1">
      <alignment/>
      <protection/>
    </xf>
    <xf numFmtId="37" fontId="0" fillId="0" borderId="152" xfId="65" applyNumberFormat="1" applyFill="1" applyBorder="1" applyAlignment="1" applyProtection="1">
      <alignment/>
      <protection/>
    </xf>
    <xf numFmtId="37" fontId="0" fillId="0" borderId="153" xfId="65" applyNumberFormat="1" applyFill="1" applyBorder="1" applyAlignment="1" applyProtection="1">
      <alignment/>
      <protection/>
    </xf>
    <xf numFmtId="37" fontId="0" fillId="0" borderId="148" xfId="65" applyNumberFormat="1" applyFill="1" applyBorder="1" applyAlignment="1" applyProtection="1">
      <alignment/>
      <protection/>
    </xf>
    <xf numFmtId="37" fontId="0" fillId="0" borderId="154" xfId="65" applyNumberFormat="1" applyFill="1" applyBorder="1" applyAlignment="1" applyProtection="1">
      <alignment/>
      <protection/>
    </xf>
    <xf numFmtId="37" fontId="0" fillId="0" borderId="155" xfId="65" applyNumberFormat="1" applyFill="1" applyBorder="1" applyAlignment="1" applyProtection="1">
      <alignment/>
      <protection/>
    </xf>
    <xf numFmtId="0" fontId="0" fillId="0" borderId="21" xfId="64" applyFill="1" applyBorder="1" applyProtection="1">
      <alignment/>
      <protection/>
    </xf>
    <xf numFmtId="0" fontId="0" fillId="0" borderId="21" xfId="64" applyFill="1" applyBorder="1" applyAlignment="1" applyProtection="1">
      <alignment horizontal="center"/>
      <protection/>
    </xf>
    <xf numFmtId="0" fontId="0" fillId="0" borderId="47" xfId="64" applyFill="1" applyBorder="1" applyAlignment="1" applyProtection="1">
      <alignment horizontal="right"/>
      <protection/>
    </xf>
    <xf numFmtId="37" fontId="0" fillId="0" borderId="48" xfId="64" applyNumberFormat="1" applyFill="1" applyBorder="1" applyProtection="1">
      <alignment/>
      <protection/>
    </xf>
    <xf numFmtId="37" fontId="0" fillId="0" borderId="0" xfId="63" applyFill="1">
      <alignment/>
      <protection/>
    </xf>
    <xf numFmtId="37" fontId="0" fillId="0" borderId="16" xfId="63" applyFill="1" applyBorder="1">
      <alignment/>
      <protection/>
    </xf>
    <xf numFmtId="37" fontId="0" fillId="0" borderId="16" xfId="63" applyFill="1" applyBorder="1" applyAlignment="1">
      <alignment horizontal="right"/>
      <protection/>
    </xf>
    <xf numFmtId="37" fontId="0" fillId="0" borderId="16" xfId="63" applyFill="1" applyBorder="1" applyAlignment="1">
      <alignment horizontal="center"/>
      <protection/>
    </xf>
    <xf numFmtId="37" fontId="0" fillId="0" borderId="18" xfId="63" applyFill="1" applyBorder="1">
      <alignment/>
      <protection/>
    </xf>
    <xf numFmtId="37" fontId="0" fillId="0" borderId="66" xfId="63" applyFill="1" applyBorder="1">
      <alignment/>
      <protection/>
    </xf>
    <xf numFmtId="37" fontId="0" fillId="0" borderId="67" xfId="63" applyFill="1" applyBorder="1">
      <alignment/>
      <protection/>
    </xf>
    <xf numFmtId="37" fontId="0" fillId="0" borderId="19" xfId="63" applyFill="1" applyBorder="1">
      <alignment/>
      <protection/>
    </xf>
    <xf numFmtId="37" fontId="0" fillId="0" borderId="36" xfId="63" applyFill="1" applyBorder="1">
      <alignment/>
      <protection/>
    </xf>
    <xf numFmtId="37" fontId="0" fillId="0" borderId="69" xfId="63" applyFill="1" applyBorder="1">
      <alignment/>
      <protection/>
    </xf>
    <xf numFmtId="37" fontId="0" fillId="0" borderId="70" xfId="63" applyFill="1" applyBorder="1">
      <alignment/>
      <protection/>
    </xf>
    <xf numFmtId="37" fontId="0" fillId="0" borderId="20" xfId="63" applyFill="1" applyBorder="1">
      <alignment/>
      <protection/>
    </xf>
    <xf numFmtId="37" fontId="0" fillId="0" borderId="69" xfId="63" applyFont="1" applyFill="1" applyBorder="1" applyAlignment="1">
      <alignment horizontal="center"/>
      <protection/>
    </xf>
    <xf numFmtId="37" fontId="0" fillId="0" borderId="70" xfId="63" applyFill="1" applyBorder="1" applyAlignment="1">
      <alignment horizontal="center"/>
      <protection/>
    </xf>
    <xf numFmtId="37" fontId="0" fillId="0" borderId="19" xfId="63" applyFill="1" applyBorder="1" applyAlignment="1">
      <alignment horizontal="center"/>
      <protection/>
    </xf>
    <xf numFmtId="37" fontId="0" fillId="0" borderId="70" xfId="63" applyFont="1" applyFill="1" applyBorder="1" applyAlignment="1">
      <alignment horizontal="center"/>
      <protection/>
    </xf>
    <xf numFmtId="37" fontId="0" fillId="0" borderId="19" xfId="63" applyFont="1" applyFill="1" applyBorder="1" applyAlignment="1">
      <alignment horizontal="center"/>
      <protection/>
    </xf>
    <xf numFmtId="37" fontId="0" fillId="0" borderId="20" xfId="63" applyFill="1" applyBorder="1" applyAlignment="1">
      <alignment horizontal="center"/>
      <protection/>
    </xf>
    <xf numFmtId="37" fontId="0" fillId="0" borderId="18" xfId="63" applyFont="1" applyFill="1" applyBorder="1" applyAlignment="1">
      <alignment horizontal="center"/>
      <protection/>
    </xf>
    <xf numFmtId="37" fontId="0" fillId="0" borderId="25" xfId="63" applyFill="1" applyBorder="1">
      <alignment/>
      <protection/>
    </xf>
    <xf numFmtId="37" fontId="0" fillId="0" borderId="72" xfId="63" applyFill="1" applyBorder="1">
      <alignment/>
      <protection/>
    </xf>
    <xf numFmtId="37" fontId="0" fillId="0" borderId="73" xfId="63" applyFill="1" applyBorder="1">
      <alignment/>
      <protection/>
    </xf>
    <xf numFmtId="176" fontId="0" fillId="0" borderId="73" xfId="63" applyNumberFormat="1" applyFill="1" applyBorder="1" applyProtection="1">
      <alignment/>
      <protection/>
    </xf>
    <xf numFmtId="176" fontId="0" fillId="0" borderId="26" xfId="63" applyNumberFormat="1" applyFill="1" applyBorder="1" applyProtection="1">
      <alignment/>
      <protection/>
    </xf>
    <xf numFmtId="176" fontId="0" fillId="0" borderId="27" xfId="63" applyNumberFormat="1" applyFill="1" applyBorder="1" applyProtection="1">
      <alignment/>
      <protection/>
    </xf>
    <xf numFmtId="37" fontId="0" fillId="0" borderId="18" xfId="63" applyFont="1" applyFill="1" applyBorder="1">
      <alignment/>
      <protection/>
    </xf>
    <xf numFmtId="37" fontId="0" fillId="0" borderId="70" xfId="63" applyNumberFormat="1" applyFill="1" applyBorder="1" applyProtection="1">
      <alignment/>
      <protection/>
    </xf>
    <xf numFmtId="38" fontId="14" fillId="0" borderId="0" xfId="62" applyNumberFormat="1" applyFont="1" applyFill="1">
      <alignment/>
      <protection/>
    </xf>
    <xf numFmtId="37" fontId="0" fillId="0" borderId="0" xfId="63" applyFill="1" applyBorder="1">
      <alignment/>
      <protection/>
    </xf>
    <xf numFmtId="37" fontId="0" fillId="0" borderId="45" xfId="63" applyFill="1" applyBorder="1">
      <alignment/>
      <protection/>
    </xf>
    <xf numFmtId="37" fontId="0" fillId="0" borderId="76" xfId="63" applyFill="1" applyBorder="1">
      <alignment/>
      <protection/>
    </xf>
    <xf numFmtId="37" fontId="0" fillId="0" borderId="77" xfId="63" applyNumberFormat="1" applyFill="1" applyBorder="1" applyProtection="1">
      <alignment/>
      <protection/>
    </xf>
    <xf numFmtId="37" fontId="0" fillId="0" borderId="77" xfId="63" applyFill="1" applyBorder="1">
      <alignment/>
      <protection/>
    </xf>
    <xf numFmtId="37" fontId="0" fillId="0" borderId="34" xfId="63" applyNumberFormat="1" applyFill="1" applyBorder="1" applyProtection="1">
      <alignment/>
      <protection/>
    </xf>
    <xf numFmtId="37" fontId="0" fillId="0" borderId="75" xfId="63" applyNumberFormat="1" applyFill="1" applyBorder="1" applyProtection="1">
      <alignment/>
      <protection/>
    </xf>
    <xf numFmtId="37" fontId="0" fillId="0" borderId="74" xfId="63" applyFill="1" applyBorder="1">
      <alignment/>
      <protection/>
    </xf>
    <xf numFmtId="37" fontId="0" fillId="0" borderId="0" xfId="63" applyFont="1" applyFill="1" applyBorder="1">
      <alignment/>
      <protection/>
    </xf>
    <xf numFmtId="37" fontId="7" fillId="0" borderId="0" xfId="63" applyFont="1" applyFill="1" applyBorder="1">
      <alignment/>
      <protection/>
    </xf>
    <xf numFmtId="37" fontId="0" fillId="0" borderId="126" xfId="63" applyFont="1" applyFill="1" applyBorder="1">
      <alignment/>
      <protection/>
    </xf>
    <xf numFmtId="37" fontId="11" fillId="0" borderId="0" xfId="63" applyFont="1" applyFill="1" applyAlignment="1">
      <alignment vertical="center"/>
      <protection/>
    </xf>
    <xf numFmtId="37" fontId="7" fillId="0" borderId="45" xfId="63" applyFont="1" applyFill="1" applyBorder="1">
      <alignment/>
      <protection/>
    </xf>
    <xf numFmtId="37" fontId="8" fillId="0" borderId="45" xfId="63" applyFont="1" applyFill="1" applyBorder="1">
      <alignment/>
      <protection/>
    </xf>
    <xf numFmtId="37" fontId="0" fillId="0" borderId="19" xfId="63" applyNumberFormat="1" applyFill="1" applyBorder="1" applyProtection="1">
      <alignment/>
      <protection/>
    </xf>
    <xf numFmtId="37" fontId="0" fillId="0" borderId="20" xfId="63" applyNumberFormat="1" applyFill="1" applyBorder="1" applyProtection="1">
      <alignment/>
      <protection/>
    </xf>
    <xf numFmtId="37" fontId="0" fillId="0" borderId="121" xfId="63" applyNumberFormat="1" applyFill="1" applyBorder="1" applyProtection="1">
      <alignment/>
      <protection/>
    </xf>
    <xf numFmtId="37" fontId="0" fillId="0" borderId="119" xfId="63" applyNumberFormat="1" applyFill="1" applyBorder="1" applyProtection="1">
      <alignment/>
      <protection/>
    </xf>
    <xf numFmtId="37" fontId="0" fillId="0" borderId="117" xfId="63" applyNumberFormat="1" applyFill="1" applyBorder="1" applyProtection="1">
      <alignment/>
      <protection/>
    </xf>
    <xf numFmtId="37" fontId="0" fillId="0" borderId="122" xfId="63" applyFill="1" applyBorder="1">
      <alignment/>
      <protection/>
    </xf>
    <xf numFmtId="37" fontId="0" fillId="0" borderId="0" xfId="63" applyFill="1" applyBorder="1" applyAlignment="1">
      <alignment horizontal="center"/>
      <protection/>
    </xf>
    <xf numFmtId="0" fontId="0" fillId="0" borderId="0" xfId="61" applyFill="1">
      <alignment/>
      <protection/>
    </xf>
    <xf numFmtId="0" fontId="0" fillId="0" borderId="45" xfId="61" applyFill="1" applyBorder="1">
      <alignment/>
      <protection/>
    </xf>
    <xf numFmtId="0" fontId="0" fillId="0" borderId="16" xfId="61" applyFill="1" applyBorder="1">
      <alignment/>
      <protection/>
    </xf>
    <xf numFmtId="37" fontId="0" fillId="0" borderId="16" xfId="63" applyFont="1" applyFill="1" applyBorder="1">
      <alignment/>
      <protection/>
    </xf>
    <xf numFmtId="37" fontId="0" fillId="0" borderId="73" xfId="63" applyNumberFormat="1" applyFill="1" applyBorder="1" applyProtection="1">
      <alignment/>
      <protection/>
    </xf>
    <xf numFmtId="37" fontId="0" fillId="0" borderId="26" xfId="63" applyNumberFormat="1" applyFill="1" applyBorder="1" applyProtection="1">
      <alignment/>
      <protection/>
    </xf>
    <xf numFmtId="37" fontId="0" fillId="0" borderId="27" xfId="63" applyNumberFormat="1" applyFill="1" applyBorder="1" applyProtection="1">
      <alignment/>
      <protection/>
    </xf>
    <xf numFmtId="37" fontId="0" fillId="0" borderId="47" xfId="63" applyFill="1" applyBorder="1">
      <alignment/>
      <protection/>
    </xf>
    <xf numFmtId="37" fontId="0" fillId="0" borderId="0" xfId="63" applyFill="1" applyAlignment="1">
      <alignment horizontal="right"/>
      <protection/>
    </xf>
    <xf numFmtId="37" fontId="0" fillId="0" borderId="0" xfId="63" applyFill="1" applyAlignment="1">
      <alignment horizontal="center"/>
      <protection/>
    </xf>
    <xf numFmtId="0" fontId="0" fillId="0" borderId="0" xfId="61" applyFill="1" applyBorder="1">
      <alignment/>
      <protection/>
    </xf>
    <xf numFmtId="37" fontId="0" fillId="0" borderId="78" xfId="63" applyFill="1" applyBorder="1">
      <alignment/>
      <protection/>
    </xf>
    <xf numFmtId="37" fontId="0" fillId="0" borderId="52" xfId="63" applyFill="1" applyBorder="1" applyAlignment="1">
      <alignment horizontal="center"/>
      <protection/>
    </xf>
    <xf numFmtId="37" fontId="0" fillId="0" borderId="156" xfId="63" applyFill="1" applyBorder="1">
      <alignment/>
      <protection/>
    </xf>
    <xf numFmtId="37" fontId="0" fillId="0" borderId="121" xfId="63" applyFill="1" applyBorder="1">
      <alignment/>
      <protection/>
    </xf>
    <xf numFmtId="37" fontId="7" fillId="0" borderId="0" xfId="63" applyFont="1" applyFill="1" applyAlignment="1">
      <alignment/>
      <protection/>
    </xf>
    <xf numFmtId="37" fontId="0" fillId="0" borderId="157" xfId="63" applyFill="1" applyBorder="1">
      <alignment/>
      <protection/>
    </xf>
    <xf numFmtId="37" fontId="8" fillId="0" borderId="158" xfId="63" applyFont="1" applyFill="1" applyBorder="1">
      <alignment/>
      <protection/>
    </xf>
    <xf numFmtId="37" fontId="0" fillId="0" borderId="159" xfId="63" applyFill="1" applyBorder="1">
      <alignment/>
      <protection/>
    </xf>
    <xf numFmtId="37" fontId="0" fillId="0" borderId="160" xfId="63" applyFill="1" applyBorder="1" applyAlignment="1">
      <alignment horizontal="center"/>
      <protection/>
    </xf>
    <xf numFmtId="37" fontId="0" fillId="0" borderId="161" xfId="63" applyFill="1" applyBorder="1" applyAlignment="1">
      <alignment horizontal="center"/>
      <protection/>
    </xf>
    <xf numFmtId="37" fontId="0" fillId="0" borderId="35" xfId="63" applyFill="1" applyBorder="1">
      <alignment/>
      <protection/>
    </xf>
    <xf numFmtId="37" fontId="0" fillId="0" borderId="18" xfId="63" applyNumberFormat="1" applyFill="1" applyBorder="1" applyProtection="1">
      <alignment/>
      <protection/>
    </xf>
    <xf numFmtId="37" fontId="0" fillId="0" borderId="0" xfId="63" applyNumberFormat="1" applyFill="1" applyProtection="1">
      <alignment/>
      <protection/>
    </xf>
    <xf numFmtId="37" fontId="0" fillId="0" borderId="162" xfId="63" applyFill="1" applyBorder="1">
      <alignment/>
      <protection/>
    </xf>
    <xf numFmtId="37" fontId="0" fillId="0" borderId="55" xfId="63" applyNumberFormat="1" applyFill="1" applyBorder="1" applyProtection="1">
      <alignment/>
      <protection/>
    </xf>
    <xf numFmtId="37" fontId="0" fillId="0" borderId="55" xfId="63" applyFill="1" applyBorder="1">
      <alignment/>
      <protection/>
    </xf>
    <xf numFmtId="37" fontId="0" fillId="0" borderId="54" xfId="63" applyNumberFormat="1" applyFill="1" applyBorder="1" applyProtection="1">
      <alignment/>
      <protection/>
    </xf>
    <xf numFmtId="37" fontId="0" fillId="0" borderId="57" xfId="63" applyNumberFormat="1" applyFill="1" applyBorder="1" applyProtection="1">
      <alignment/>
      <protection/>
    </xf>
    <xf numFmtId="37" fontId="0" fillId="0" borderId="129" xfId="63" applyFill="1" applyBorder="1">
      <alignment/>
      <protection/>
    </xf>
    <xf numFmtId="0" fontId="0" fillId="0" borderId="53" xfId="67" applyFont="1" applyFill="1" applyBorder="1" applyAlignment="1">
      <alignment vertical="center" wrapText="1"/>
      <protection/>
    </xf>
    <xf numFmtId="0" fontId="0" fillId="0" borderId="135" xfId="67" applyFill="1" applyBorder="1" applyAlignment="1">
      <alignment vertical="center" wrapText="1"/>
      <protection/>
    </xf>
    <xf numFmtId="0" fontId="0" fillId="0" borderId="123" xfId="67" applyFont="1" applyFill="1" applyBorder="1" applyAlignment="1">
      <alignment/>
      <protection/>
    </xf>
    <xf numFmtId="0" fontId="0" fillId="0" borderId="134" xfId="67" applyFont="1" applyFill="1" applyBorder="1" applyAlignment="1">
      <alignment/>
      <protection/>
    </xf>
    <xf numFmtId="0" fontId="0" fillId="0" borderId="130" xfId="67" applyFont="1" applyFill="1" applyBorder="1" applyAlignment="1">
      <alignment/>
      <protection/>
    </xf>
    <xf numFmtId="0" fontId="0" fillId="0" borderId="163" xfId="67" applyFont="1" applyFill="1" applyBorder="1" applyAlignment="1">
      <alignment/>
      <protection/>
    </xf>
    <xf numFmtId="0" fontId="0" fillId="0" borderId="134" xfId="67" applyFill="1" applyBorder="1" applyAlignment="1">
      <alignment/>
      <protection/>
    </xf>
    <xf numFmtId="0" fontId="0" fillId="0" borderId="164" xfId="67" applyFont="1" applyFill="1" applyBorder="1" applyAlignment="1">
      <alignment/>
      <protection/>
    </xf>
    <xf numFmtId="0" fontId="0" fillId="0" borderId="157" xfId="67" applyFont="1" applyFill="1" applyBorder="1" applyAlignment="1">
      <alignment/>
      <protection/>
    </xf>
    <xf numFmtId="0" fontId="0" fillId="0" borderId="87" xfId="67" applyFont="1" applyFill="1" applyBorder="1" applyAlignment="1">
      <alignment horizontal="center" vertical="center" textRotation="255"/>
      <protection/>
    </xf>
    <xf numFmtId="37" fontId="0" fillId="0" borderId="94" xfId="0" applyFill="1" applyBorder="1" applyAlignment="1">
      <alignment horizontal="center" vertical="center" textRotation="255"/>
    </xf>
    <xf numFmtId="37" fontId="0" fillId="0" borderId="101" xfId="0" applyFill="1" applyBorder="1" applyAlignment="1">
      <alignment horizontal="center" vertical="center" textRotation="255"/>
    </xf>
    <xf numFmtId="0" fontId="0" fillId="0" borderId="165" xfId="67" applyFont="1" applyFill="1" applyBorder="1" applyAlignment="1">
      <alignment vertical="center"/>
      <protection/>
    </xf>
    <xf numFmtId="0" fontId="0" fillId="0" borderId="166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0" fontId="0" fillId="0" borderId="16" xfId="67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 horizontal="center" vertical="center" shrinkToFit="1"/>
      <protection/>
    </xf>
    <xf numFmtId="0" fontId="0" fillId="0" borderId="167" xfId="65" applyFill="1" applyBorder="1" applyAlignment="1">
      <alignment horizontal="center" vertical="center" shrinkToFit="1"/>
      <protection/>
    </xf>
    <xf numFmtId="0" fontId="7" fillId="0" borderId="81" xfId="65" applyFont="1" applyFill="1" applyBorder="1" applyAlignment="1">
      <alignment horizontal="left" shrinkToFit="1"/>
      <protection/>
    </xf>
    <xf numFmtId="0" fontId="7" fillId="0" borderId="145" xfId="65" applyFont="1" applyFill="1" applyBorder="1" applyAlignment="1">
      <alignment horizontal="left" shrinkToFit="1"/>
      <protection/>
    </xf>
    <xf numFmtId="0" fontId="0" fillId="0" borderId="168" xfId="65" applyFont="1" applyFill="1" applyBorder="1" applyAlignment="1">
      <alignment horizontal="center" vertical="center" textRotation="255"/>
      <protection/>
    </xf>
    <xf numFmtId="0" fontId="0" fillId="0" borderId="69" xfId="65" applyFill="1" applyBorder="1" applyAlignment="1">
      <alignment horizontal="center" vertical="center" textRotation="255"/>
      <protection/>
    </xf>
    <xf numFmtId="0" fontId="0" fillId="0" borderId="76" xfId="65" applyFill="1" applyBorder="1" applyAlignment="1">
      <alignment horizontal="center" vertical="center" textRotation="255"/>
      <protection/>
    </xf>
    <xf numFmtId="0" fontId="0" fillId="0" borderId="66" xfId="65" applyFont="1" applyFill="1" applyBorder="1" applyAlignment="1">
      <alignment horizontal="center" vertical="center" textRotation="255"/>
      <protection/>
    </xf>
    <xf numFmtId="0" fontId="0" fillId="0" borderId="69" xfId="65" applyFont="1" applyFill="1" applyBorder="1" applyAlignment="1">
      <alignment horizontal="center" vertical="center" textRotation="255"/>
      <protection/>
    </xf>
    <xf numFmtId="0" fontId="0" fillId="0" borderId="76" xfId="65" applyFont="1" applyFill="1" applyBorder="1" applyAlignment="1">
      <alignment horizontal="center" vertical="center" textRotation="255"/>
      <protection/>
    </xf>
    <xf numFmtId="0" fontId="0" fillId="0" borderId="169" xfId="65" applyFont="1" applyFill="1" applyBorder="1" applyAlignment="1">
      <alignment horizontal="center"/>
      <protection/>
    </xf>
    <xf numFmtId="0" fontId="0" fillId="0" borderId="170" xfId="65" applyFont="1" applyFill="1" applyBorder="1" applyAlignment="1">
      <alignment horizontal="center"/>
      <protection/>
    </xf>
    <xf numFmtId="0" fontId="0" fillId="0" borderId="81" xfId="65" applyFont="1" applyFill="1" applyBorder="1" applyAlignment="1">
      <alignment wrapText="1"/>
      <protection/>
    </xf>
    <xf numFmtId="0" fontId="0" fillId="0" borderId="145" xfId="65" applyFont="1" applyFill="1" applyBorder="1" applyAlignment="1">
      <alignment wrapText="1"/>
      <protection/>
    </xf>
    <xf numFmtId="0" fontId="7" fillId="0" borderId="109" xfId="65" applyFont="1" applyFill="1" applyBorder="1" applyAlignment="1">
      <alignment horizontal="left" shrinkToFit="1"/>
      <protection/>
    </xf>
    <xf numFmtId="0" fontId="7" fillId="0" borderId="171" xfId="65" applyFont="1" applyFill="1" applyBorder="1" applyAlignment="1">
      <alignment horizontal="left" shrinkToFit="1"/>
      <protection/>
    </xf>
    <xf numFmtId="0" fontId="5" fillId="0" borderId="0" xfId="66" applyFont="1" applyFill="1" applyAlignment="1" applyProtection="1">
      <alignment horizontal="lef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統計資料（ ８．公共下水道）" xfId="61"/>
    <cellStyle name="標準_46010データ・法適（上水道）" xfId="62"/>
    <cellStyle name="標準_公共繰入" xfId="63"/>
    <cellStyle name="標準_水道経１" xfId="64"/>
    <cellStyle name="標準_水道資本" xfId="65"/>
    <cellStyle name="標準_水道損益" xfId="66"/>
    <cellStyle name="標準_水道貸１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48</xdr:row>
      <xdr:rowOff>0</xdr:rowOff>
    </xdr:from>
    <xdr:to>
      <xdr:col>1</xdr:col>
      <xdr:colOff>219075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1383030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56</xdr:row>
      <xdr:rowOff>47625</xdr:rowOff>
    </xdr:from>
    <xdr:to>
      <xdr:col>2</xdr:col>
      <xdr:colOff>219075</xdr:colOff>
      <xdr:row>57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14375" y="12458700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showGridLines="0" showZeros="0" tabSelected="1" zoomScale="50" zoomScaleNormal="50" zoomScaleSheetLayoutView="75" zoomScalePageLayoutView="0" workbookViewId="0" topLeftCell="A2">
      <pane xSplit="1" ySplit="8" topLeftCell="B10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2" sqref="A2"/>
    </sheetView>
  </sheetViews>
  <sheetFormatPr defaultColWidth="8.66015625" defaultRowHeight="18"/>
  <cols>
    <col min="1" max="1" width="13.5" style="65" customWidth="1"/>
    <col min="2" max="6" width="10.66015625" style="65" customWidth="1"/>
    <col min="7" max="8" width="8.83203125" style="65" customWidth="1"/>
    <col min="9" max="9" width="8.91015625" style="65" bestFit="1" customWidth="1"/>
    <col min="10" max="11" width="9.33203125" style="65" bestFit="1" customWidth="1"/>
    <col min="12" max="12" width="8.83203125" style="65" customWidth="1"/>
    <col min="13" max="14" width="10.66015625" style="65" customWidth="1"/>
    <col min="15" max="16" width="11.58203125" style="65" customWidth="1"/>
    <col min="17" max="17" width="12.41015625" style="65" customWidth="1"/>
    <col min="18" max="19" width="10.66015625" style="65" customWidth="1"/>
    <col min="20" max="20" width="13.83203125" style="65" bestFit="1" customWidth="1"/>
    <col min="21" max="21" width="11.08203125" style="66" customWidth="1"/>
    <col min="22" max="23" width="8.91015625" style="65" bestFit="1" customWidth="1"/>
    <col min="24" max="16384" width="8.83203125" style="65" customWidth="1"/>
  </cols>
  <sheetData>
    <row r="1" spans="1:24" ht="21.75" hidden="1" thickBot="1">
      <c r="A1" s="110" t="s">
        <v>231</v>
      </c>
      <c r="B1" s="64" t="s">
        <v>232</v>
      </c>
      <c r="C1" s="64" t="s">
        <v>233</v>
      </c>
      <c r="D1" s="64" t="s">
        <v>234</v>
      </c>
      <c r="E1" s="64" t="s">
        <v>235</v>
      </c>
      <c r="F1" s="64" t="s">
        <v>236</v>
      </c>
      <c r="G1" s="64" t="s">
        <v>237</v>
      </c>
      <c r="H1" s="64" t="s">
        <v>238</v>
      </c>
      <c r="I1" s="64" t="s">
        <v>239</v>
      </c>
      <c r="J1" s="64" t="s">
        <v>240</v>
      </c>
      <c r="K1" s="64" t="s">
        <v>241</v>
      </c>
      <c r="L1" s="64"/>
      <c r="M1" s="64" t="s">
        <v>242</v>
      </c>
      <c r="N1" s="64" t="s">
        <v>243</v>
      </c>
      <c r="O1" s="64" t="s">
        <v>244</v>
      </c>
      <c r="P1" s="64" t="s">
        <v>245</v>
      </c>
      <c r="Q1" s="64" t="s">
        <v>246</v>
      </c>
      <c r="R1" s="64" t="s">
        <v>247</v>
      </c>
      <c r="S1" s="64" t="s">
        <v>248</v>
      </c>
      <c r="T1" s="64" t="s">
        <v>249</v>
      </c>
      <c r="U1" s="64" t="s">
        <v>250</v>
      </c>
      <c r="V1" s="64" t="s">
        <v>251</v>
      </c>
      <c r="W1" s="64" t="s">
        <v>252</v>
      </c>
      <c r="X1" s="64" t="s">
        <v>253</v>
      </c>
    </row>
    <row r="2" spans="1:3" ht="42">
      <c r="A2" s="111"/>
      <c r="B2" s="112"/>
      <c r="C2" s="113" t="s">
        <v>230</v>
      </c>
    </row>
    <row r="3" ht="17.25">
      <c r="B3" s="112"/>
    </row>
    <row r="4" spans="1:2" ht="18" thickBot="1">
      <c r="A4" s="65" t="s">
        <v>0</v>
      </c>
      <c r="B4" s="112"/>
    </row>
    <row r="5" spans="1:24" ht="17.25">
      <c r="A5" s="114"/>
      <c r="B5" s="215"/>
      <c r="C5" s="70"/>
      <c r="D5" s="70"/>
      <c r="E5" s="70"/>
      <c r="F5" s="70"/>
      <c r="G5" s="69"/>
      <c r="H5" s="69"/>
      <c r="I5" s="69"/>
      <c r="J5" s="69"/>
      <c r="K5" s="69"/>
      <c r="L5" s="69"/>
      <c r="M5" s="70"/>
      <c r="N5" s="216"/>
      <c r="O5" s="115"/>
      <c r="P5" s="70"/>
      <c r="Q5" s="67"/>
      <c r="R5" s="68" t="s">
        <v>1</v>
      </c>
      <c r="S5" s="69"/>
      <c r="T5" s="68" t="s">
        <v>2</v>
      </c>
      <c r="U5" s="68"/>
      <c r="V5" s="70"/>
      <c r="W5" s="115"/>
      <c r="X5" s="116"/>
    </row>
    <row r="6" spans="1:24" ht="17.25">
      <c r="A6" s="117"/>
      <c r="B6" s="217" t="s">
        <v>3</v>
      </c>
      <c r="C6" s="218" t="s">
        <v>4</v>
      </c>
      <c r="D6" s="218" t="s">
        <v>5</v>
      </c>
      <c r="E6" s="218" t="s">
        <v>6</v>
      </c>
      <c r="F6" s="218" t="s">
        <v>7</v>
      </c>
      <c r="G6" s="219" t="s">
        <v>8</v>
      </c>
      <c r="H6" s="219" t="s">
        <v>8</v>
      </c>
      <c r="I6" s="219" t="s">
        <v>8</v>
      </c>
      <c r="J6" s="219" t="s">
        <v>8</v>
      </c>
      <c r="K6" s="219" t="s">
        <v>8</v>
      </c>
      <c r="L6" s="219" t="s">
        <v>8</v>
      </c>
      <c r="M6" s="218" t="s">
        <v>9</v>
      </c>
      <c r="N6" s="220" t="s">
        <v>10</v>
      </c>
      <c r="O6" s="66" t="s">
        <v>11</v>
      </c>
      <c r="P6" s="218" t="s">
        <v>11</v>
      </c>
      <c r="Q6" s="219"/>
      <c r="R6" s="219"/>
      <c r="S6" s="219"/>
      <c r="T6" s="218" t="s">
        <v>12</v>
      </c>
      <c r="U6" s="218"/>
      <c r="V6" s="71" t="s">
        <v>13</v>
      </c>
      <c r="W6" s="118" t="s">
        <v>14</v>
      </c>
      <c r="X6" s="119" t="s">
        <v>15</v>
      </c>
    </row>
    <row r="7" spans="1:24" ht="17.25">
      <c r="A7" s="120" t="s">
        <v>16</v>
      </c>
      <c r="B7" s="217"/>
      <c r="C7" s="218" t="s">
        <v>17</v>
      </c>
      <c r="D7" s="218" t="s">
        <v>18</v>
      </c>
      <c r="E7" s="218" t="s">
        <v>18</v>
      </c>
      <c r="F7" s="219"/>
      <c r="G7" s="219" t="s">
        <v>19</v>
      </c>
      <c r="H7" s="219" t="s">
        <v>20</v>
      </c>
      <c r="I7" s="219" t="s">
        <v>21</v>
      </c>
      <c r="J7" s="219" t="s">
        <v>22</v>
      </c>
      <c r="K7" s="219" t="s">
        <v>23</v>
      </c>
      <c r="L7" s="219" t="s">
        <v>24</v>
      </c>
      <c r="M7" s="219"/>
      <c r="N7" s="220" t="s">
        <v>25</v>
      </c>
      <c r="O7" s="66" t="s">
        <v>26</v>
      </c>
      <c r="P7" s="218" t="s">
        <v>27</v>
      </c>
      <c r="Q7" s="219" t="s">
        <v>28</v>
      </c>
      <c r="R7" s="218" t="s">
        <v>29</v>
      </c>
      <c r="S7" s="218" t="s">
        <v>30</v>
      </c>
      <c r="T7" s="218" t="s">
        <v>31</v>
      </c>
      <c r="U7" s="218" t="s">
        <v>32</v>
      </c>
      <c r="V7" s="218" t="s">
        <v>33</v>
      </c>
      <c r="W7" s="218" t="s">
        <v>34</v>
      </c>
      <c r="X7" s="221"/>
    </row>
    <row r="8" spans="1:24" ht="17.25">
      <c r="A8" s="117"/>
      <c r="B8" s="217" t="s">
        <v>35</v>
      </c>
      <c r="C8" s="219"/>
      <c r="D8" s="219"/>
      <c r="E8" s="219"/>
      <c r="F8" s="219"/>
      <c r="G8" s="219" t="s">
        <v>36</v>
      </c>
      <c r="H8" s="219"/>
      <c r="I8" s="219"/>
      <c r="J8" s="219"/>
      <c r="K8" s="219"/>
      <c r="L8" s="219"/>
      <c r="M8" s="219"/>
      <c r="N8" s="222"/>
      <c r="P8" s="219"/>
      <c r="Q8" s="219"/>
      <c r="R8" s="219"/>
      <c r="S8" s="219"/>
      <c r="T8" s="218" t="s">
        <v>37</v>
      </c>
      <c r="U8" s="218" t="s">
        <v>38</v>
      </c>
      <c r="V8" s="218" t="s">
        <v>39</v>
      </c>
      <c r="W8" s="218" t="s">
        <v>39</v>
      </c>
      <c r="X8" s="223" t="s">
        <v>40</v>
      </c>
    </row>
    <row r="9" spans="1:24" ht="18" thickBot="1">
      <c r="A9" s="121"/>
      <c r="B9" s="224"/>
      <c r="C9" s="225" t="s">
        <v>41</v>
      </c>
      <c r="D9" s="225" t="s">
        <v>41</v>
      </c>
      <c r="E9" s="225" t="s">
        <v>41</v>
      </c>
      <c r="F9" s="225" t="s">
        <v>457</v>
      </c>
      <c r="G9" s="225" t="s">
        <v>457</v>
      </c>
      <c r="H9" s="225" t="s">
        <v>457</v>
      </c>
      <c r="I9" s="225" t="s">
        <v>457</v>
      </c>
      <c r="J9" s="225" t="s">
        <v>457</v>
      </c>
      <c r="K9" s="225" t="s">
        <v>457</v>
      </c>
      <c r="L9" s="225" t="s">
        <v>457</v>
      </c>
      <c r="M9" s="225" t="s">
        <v>457</v>
      </c>
      <c r="N9" s="226" t="s">
        <v>457</v>
      </c>
      <c r="O9" s="226" t="s">
        <v>458</v>
      </c>
      <c r="P9" s="226" t="s">
        <v>458</v>
      </c>
      <c r="Q9" s="227"/>
      <c r="R9" s="225" t="s">
        <v>42</v>
      </c>
      <c r="S9" s="225" t="s">
        <v>459</v>
      </c>
      <c r="T9" s="225" t="s">
        <v>42</v>
      </c>
      <c r="U9" s="228"/>
      <c r="V9" s="225" t="s">
        <v>41</v>
      </c>
      <c r="W9" s="225" t="s">
        <v>41</v>
      </c>
      <c r="X9" s="229" t="s">
        <v>41</v>
      </c>
    </row>
    <row r="10" spans="1:24" ht="24.75" customHeight="1">
      <c r="A10" s="122" t="s">
        <v>434</v>
      </c>
      <c r="B10" s="230" t="s">
        <v>552</v>
      </c>
      <c r="C10" s="231">
        <v>284545</v>
      </c>
      <c r="D10" s="231">
        <v>282600</v>
      </c>
      <c r="E10" s="231">
        <v>278717</v>
      </c>
      <c r="F10" s="231">
        <v>221134</v>
      </c>
      <c r="G10" s="231">
        <v>39988</v>
      </c>
      <c r="H10" s="231">
        <v>0</v>
      </c>
      <c r="I10" s="231">
        <v>37715</v>
      </c>
      <c r="J10" s="231">
        <v>16015</v>
      </c>
      <c r="K10" s="231">
        <v>127416</v>
      </c>
      <c r="L10" s="231">
        <v>0</v>
      </c>
      <c r="M10" s="232">
        <v>221134</v>
      </c>
      <c r="N10" s="233">
        <v>125617</v>
      </c>
      <c r="O10" s="234">
        <v>40812.8</v>
      </c>
      <c r="P10" s="235">
        <v>34967.69</v>
      </c>
      <c r="Q10" s="236" t="s">
        <v>553</v>
      </c>
      <c r="R10" s="231">
        <v>504</v>
      </c>
      <c r="S10" s="231">
        <v>63</v>
      </c>
      <c r="T10" s="231">
        <v>1134</v>
      </c>
      <c r="U10" s="230" t="s">
        <v>554</v>
      </c>
      <c r="V10" s="231">
        <v>83</v>
      </c>
      <c r="W10" s="231">
        <v>16</v>
      </c>
      <c r="X10" s="237">
        <v>99</v>
      </c>
    </row>
    <row r="11" spans="1:24" ht="24.75" customHeight="1">
      <c r="A11" s="122" t="s">
        <v>43</v>
      </c>
      <c r="B11" s="230" t="s">
        <v>555</v>
      </c>
      <c r="C11" s="231">
        <v>312771</v>
      </c>
      <c r="D11" s="231">
        <v>312600</v>
      </c>
      <c r="E11" s="231">
        <v>312224</v>
      </c>
      <c r="F11" s="231">
        <v>186380</v>
      </c>
      <c r="G11" s="231">
        <v>0</v>
      </c>
      <c r="H11" s="231">
        <v>0</v>
      </c>
      <c r="I11" s="231">
        <v>0</v>
      </c>
      <c r="J11" s="231">
        <v>106180</v>
      </c>
      <c r="K11" s="231">
        <v>80200</v>
      </c>
      <c r="L11" s="231">
        <v>0</v>
      </c>
      <c r="M11" s="238">
        <v>186380</v>
      </c>
      <c r="N11" s="239">
        <v>129371</v>
      </c>
      <c r="O11" s="240">
        <v>40704.05</v>
      </c>
      <c r="P11" s="240">
        <v>36964.62</v>
      </c>
      <c r="Q11" s="236" t="s">
        <v>556</v>
      </c>
      <c r="R11" s="231">
        <v>903</v>
      </c>
      <c r="S11" s="231">
        <v>21</v>
      </c>
      <c r="T11" s="231">
        <v>1008</v>
      </c>
      <c r="U11" s="230" t="s">
        <v>557</v>
      </c>
      <c r="V11" s="231">
        <v>70</v>
      </c>
      <c r="W11" s="231">
        <v>15</v>
      </c>
      <c r="X11" s="237">
        <v>85</v>
      </c>
    </row>
    <row r="12" spans="1:24" ht="24.75" customHeight="1">
      <c r="A12" s="122" t="s">
        <v>435</v>
      </c>
      <c r="B12" s="230" t="s">
        <v>558</v>
      </c>
      <c r="C12" s="231">
        <v>131289</v>
      </c>
      <c r="D12" s="231">
        <v>142406</v>
      </c>
      <c r="E12" s="231">
        <v>130501</v>
      </c>
      <c r="F12" s="231">
        <v>92072</v>
      </c>
      <c r="G12" s="231">
        <v>0</v>
      </c>
      <c r="H12" s="231">
        <v>0</v>
      </c>
      <c r="I12" s="231">
        <v>10000</v>
      </c>
      <c r="J12" s="231">
        <v>44772</v>
      </c>
      <c r="K12" s="231">
        <v>37300</v>
      </c>
      <c r="L12" s="231">
        <v>0</v>
      </c>
      <c r="M12" s="238">
        <v>92072</v>
      </c>
      <c r="N12" s="239">
        <v>53446</v>
      </c>
      <c r="O12" s="240">
        <v>17478.11</v>
      </c>
      <c r="P12" s="240">
        <v>15407.2</v>
      </c>
      <c r="Q12" s="236" t="s">
        <v>553</v>
      </c>
      <c r="R12" s="231">
        <v>903</v>
      </c>
      <c r="S12" s="231">
        <v>68</v>
      </c>
      <c r="T12" s="231">
        <v>1244</v>
      </c>
      <c r="U12" s="230" t="s">
        <v>559</v>
      </c>
      <c r="V12" s="231">
        <v>32</v>
      </c>
      <c r="W12" s="231">
        <v>10</v>
      </c>
      <c r="X12" s="237">
        <v>42</v>
      </c>
    </row>
    <row r="13" spans="1:24" ht="24.75" customHeight="1">
      <c r="A13" s="122" t="s">
        <v>436</v>
      </c>
      <c r="B13" s="230" t="s">
        <v>560</v>
      </c>
      <c r="C13" s="231">
        <v>168987</v>
      </c>
      <c r="D13" s="231">
        <v>193500</v>
      </c>
      <c r="E13" s="231">
        <v>162130</v>
      </c>
      <c r="F13" s="231">
        <v>137146</v>
      </c>
      <c r="G13" s="231">
        <v>2346</v>
      </c>
      <c r="H13" s="231">
        <v>0</v>
      </c>
      <c r="I13" s="231">
        <v>10000</v>
      </c>
      <c r="J13" s="231">
        <v>51000</v>
      </c>
      <c r="K13" s="231">
        <v>73800</v>
      </c>
      <c r="L13" s="231">
        <v>0</v>
      </c>
      <c r="M13" s="238">
        <v>99206</v>
      </c>
      <c r="N13" s="239">
        <v>68164</v>
      </c>
      <c r="O13" s="240">
        <v>22182.16</v>
      </c>
      <c r="P13" s="240">
        <v>19648.98</v>
      </c>
      <c r="Q13" s="236" t="s">
        <v>553</v>
      </c>
      <c r="R13" s="231">
        <v>420</v>
      </c>
      <c r="S13" s="231">
        <v>84</v>
      </c>
      <c r="T13" s="231">
        <v>1260</v>
      </c>
      <c r="U13" s="230" t="s">
        <v>561</v>
      </c>
      <c r="V13" s="231">
        <v>25</v>
      </c>
      <c r="W13" s="231">
        <v>13</v>
      </c>
      <c r="X13" s="237">
        <v>38</v>
      </c>
    </row>
    <row r="14" spans="1:24" ht="24.75" customHeight="1">
      <c r="A14" s="122" t="s">
        <v>437</v>
      </c>
      <c r="B14" s="230" t="s">
        <v>562</v>
      </c>
      <c r="C14" s="231">
        <v>142510</v>
      </c>
      <c r="D14" s="231">
        <v>143256</v>
      </c>
      <c r="E14" s="231">
        <v>142484</v>
      </c>
      <c r="F14" s="231">
        <v>87798</v>
      </c>
      <c r="G14" s="231">
        <v>598</v>
      </c>
      <c r="H14" s="231">
        <v>0</v>
      </c>
      <c r="I14" s="231">
        <v>10000</v>
      </c>
      <c r="J14" s="231">
        <v>51800</v>
      </c>
      <c r="K14" s="231">
        <v>25400</v>
      </c>
      <c r="L14" s="231">
        <v>0</v>
      </c>
      <c r="M14" s="238">
        <v>87798</v>
      </c>
      <c r="N14" s="239">
        <v>61922</v>
      </c>
      <c r="O14" s="240">
        <v>20084.93</v>
      </c>
      <c r="P14" s="240">
        <v>17534.11</v>
      </c>
      <c r="Q14" s="236" t="s">
        <v>556</v>
      </c>
      <c r="R14" s="231">
        <v>630</v>
      </c>
      <c r="S14" s="231">
        <v>113</v>
      </c>
      <c r="T14" s="231">
        <v>630</v>
      </c>
      <c r="U14" s="230" t="s">
        <v>601</v>
      </c>
      <c r="V14" s="231">
        <v>28</v>
      </c>
      <c r="W14" s="231">
        <v>6</v>
      </c>
      <c r="X14" s="237">
        <v>34</v>
      </c>
    </row>
    <row r="15" spans="1:24" ht="24.75" customHeight="1">
      <c r="A15" s="122" t="s">
        <v>438</v>
      </c>
      <c r="B15" s="230" t="s">
        <v>564</v>
      </c>
      <c r="C15" s="231">
        <v>201029</v>
      </c>
      <c r="D15" s="231">
        <v>207400</v>
      </c>
      <c r="E15" s="231">
        <v>200537</v>
      </c>
      <c r="F15" s="231">
        <v>95200</v>
      </c>
      <c r="G15" s="231">
        <v>1067</v>
      </c>
      <c r="H15" s="231">
        <v>0</v>
      </c>
      <c r="I15" s="231">
        <v>0</v>
      </c>
      <c r="J15" s="231">
        <v>75333</v>
      </c>
      <c r="K15" s="231">
        <v>18800</v>
      </c>
      <c r="L15" s="231">
        <v>0</v>
      </c>
      <c r="M15" s="238">
        <v>113900</v>
      </c>
      <c r="N15" s="239">
        <v>77764</v>
      </c>
      <c r="O15" s="240">
        <v>25116.08</v>
      </c>
      <c r="P15" s="240">
        <v>23231.71</v>
      </c>
      <c r="Q15" s="236" t="s">
        <v>553</v>
      </c>
      <c r="R15" s="231">
        <v>577</v>
      </c>
      <c r="S15" s="231">
        <v>63</v>
      </c>
      <c r="T15" s="231">
        <v>1207</v>
      </c>
      <c r="U15" s="230" t="s">
        <v>565</v>
      </c>
      <c r="V15" s="231">
        <v>53</v>
      </c>
      <c r="W15" s="231">
        <v>18</v>
      </c>
      <c r="X15" s="237">
        <v>71</v>
      </c>
    </row>
    <row r="16" spans="1:24" ht="24.75" customHeight="1">
      <c r="A16" s="122" t="s">
        <v>439</v>
      </c>
      <c r="B16" s="230" t="s">
        <v>566</v>
      </c>
      <c r="C16" s="231">
        <v>81308</v>
      </c>
      <c r="D16" s="231">
        <v>93000</v>
      </c>
      <c r="E16" s="231">
        <v>81159</v>
      </c>
      <c r="F16" s="231">
        <v>57413</v>
      </c>
      <c r="G16" s="231">
        <v>15077</v>
      </c>
      <c r="H16" s="231">
        <v>42336</v>
      </c>
      <c r="I16" s="231">
        <v>0</v>
      </c>
      <c r="J16" s="231">
        <v>0</v>
      </c>
      <c r="K16" s="231">
        <v>0</v>
      </c>
      <c r="L16" s="231">
        <v>0</v>
      </c>
      <c r="M16" s="238">
        <v>50000</v>
      </c>
      <c r="N16" s="239">
        <v>32450</v>
      </c>
      <c r="O16" s="240">
        <v>10464.65</v>
      </c>
      <c r="P16" s="240">
        <v>9707</v>
      </c>
      <c r="Q16" s="236" t="s">
        <v>563</v>
      </c>
      <c r="R16" s="231">
        <v>1102</v>
      </c>
      <c r="S16" s="231">
        <v>120</v>
      </c>
      <c r="T16" s="231">
        <v>1102</v>
      </c>
      <c r="U16" s="230" t="s">
        <v>567</v>
      </c>
      <c r="V16" s="231">
        <v>14</v>
      </c>
      <c r="W16" s="231">
        <v>7</v>
      </c>
      <c r="X16" s="237">
        <v>21</v>
      </c>
    </row>
    <row r="17" spans="1:24" ht="24.75" customHeight="1">
      <c r="A17" s="122" t="s">
        <v>440</v>
      </c>
      <c r="B17" s="230" t="s">
        <v>568</v>
      </c>
      <c r="C17" s="231">
        <v>19778</v>
      </c>
      <c r="D17" s="231">
        <v>26900</v>
      </c>
      <c r="E17" s="231">
        <v>19662</v>
      </c>
      <c r="F17" s="231">
        <v>17578</v>
      </c>
      <c r="G17" s="231">
        <v>1138</v>
      </c>
      <c r="H17" s="231">
        <v>0</v>
      </c>
      <c r="I17" s="231">
        <v>10643</v>
      </c>
      <c r="J17" s="231">
        <v>5797</v>
      </c>
      <c r="K17" s="231">
        <v>0</v>
      </c>
      <c r="L17" s="231">
        <v>0</v>
      </c>
      <c r="M17" s="238">
        <v>17578</v>
      </c>
      <c r="N17" s="239">
        <v>15315</v>
      </c>
      <c r="O17" s="240">
        <v>4217.12</v>
      </c>
      <c r="P17" s="240">
        <v>3057.24</v>
      </c>
      <c r="Q17" s="236" t="s">
        <v>553</v>
      </c>
      <c r="R17" s="231">
        <v>1155</v>
      </c>
      <c r="S17" s="231">
        <v>178</v>
      </c>
      <c r="T17" s="231">
        <v>1155</v>
      </c>
      <c r="U17" s="230" t="s">
        <v>569</v>
      </c>
      <c r="V17" s="231">
        <v>10</v>
      </c>
      <c r="W17" s="231">
        <v>0</v>
      </c>
      <c r="X17" s="237">
        <v>10</v>
      </c>
    </row>
    <row r="18" spans="1:24" ht="24.75" customHeight="1">
      <c r="A18" s="122" t="s">
        <v>441</v>
      </c>
      <c r="B18" s="230" t="s">
        <v>570</v>
      </c>
      <c r="C18" s="231">
        <v>49990</v>
      </c>
      <c r="D18" s="231">
        <v>49000</v>
      </c>
      <c r="E18" s="231">
        <v>49854</v>
      </c>
      <c r="F18" s="231">
        <v>36500</v>
      </c>
      <c r="G18" s="231">
        <v>130</v>
      </c>
      <c r="H18" s="231">
        <v>0</v>
      </c>
      <c r="I18" s="231">
        <v>405</v>
      </c>
      <c r="J18" s="231">
        <v>35965</v>
      </c>
      <c r="K18" s="231">
        <v>0</v>
      </c>
      <c r="L18" s="231">
        <v>0</v>
      </c>
      <c r="M18" s="238">
        <v>36500</v>
      </c>
      <c r="N18" s="239">
        <v>23025</v>
      </c>
      <c r="O18" s="240">
        <v>7169.76</v>
      </c>
      <c r="P18" s="240">
        <v>6598.13</v>
      </c>
      <c r="Q18" s="236" t="s">
        <v>553</v>
      </c>
      <c r="R18" s="231">
        <v>1050</v>
      </c>
      <c r="S18" s="231">
        <v>92</v>
      </c>
      <c r="T18" s="231">
        <v>1050</v>
      </c>
      <c r="U18" s="230" t="s">
        <v>571</v>
      </c>
      <c r="V18" s="231">
        <v>13</v>
      </c>
      <c r="W18" s="231">
        <v>1</v>
      </c>
      <c r="X18" s="237">
        <v>14</v>
      </c>
    </row>
    <row r="19" spans="1:24" ht="24.75" customHeight="1">
      <c r="A19" s="122" t="s">
        <v>442</v>
      </c>
      <c r="B19" s="230" t="s">
        <v>572</v>
      </c>
      <c r="C19" s="231">
        <v>20706</v>
      </c>
      <c r="D19" s="231">
        <v>31600</v>
      </c>
      <c r="E19" s="231">
        <v>20683</v>
      </c>
      <c r="F19" s="231">
        <v>49000</v>
      </c>
      <c r="G19" s="231">
        <v>0</v>
      </c>
      <c r="H19" s="231">
        <v>0</v>
      </c>
      <c r="I19" s="231">
        <v>0</v>
      </c>
      <c r="J19" s="231">
        <v>29000</v>
      </c>
      <c r="K19" s="231">
        <v>20000</v>
      </c>
      <c r="L19" s="231">
        <v>0</v>
      </c>
      <c r="M19" s="238">
        <v>49000</v>
      </c>
      <c r="N19" s="239">
        <v>19147</v>
      </c>
      <c r="O19" s="240">
        <v>4644.59</v>
      </c>
      <c r="P19" s="240">
        <v>3974.44</v>
      </c>
      <c r="Q19" s="236" t="s">
        <v>553</v>
      </c>
      <c r="R19" s="231">
        <v>1512</v>
      </c>
      <c r="S19" s="231">
        <v>178</v>
      </c>
      <c r="T19" s="231">
        <v>1512</v>
      </c>
      <c r="U19" s="230" t="s">
        <v>573</v>
      </c>
      <c r="V19" s="231">
        <v>11</v>
      </c>
      <c r="W19" s="231">
        <v>0</v>
      </c>
      <c r="X19" s="237">
        <v>11</v>
      </c>
    </row>
    <row r="20" spans="1:24" ht="24.75" customHeight="1">
      <c r="A20" s="122" t="s">
        <v>443</v>
      </c>
      <c r="B20" s="230" t="s">
        <v>574</v>
      </c>
      <c r="C20" s="231">
        <v>18471</v>
      </c>
      <c r="D20" s="231">
        <v>25682</v>
      </c>
      <c r="E20" s="231">
        <v>16824</v>
      </c>
      <c r="F20" s="231">
        <v>11008</v>
      </c>
      <c r="G20" s="231">
        <v>2392</v>
      </c>
      <c r="H20" s="231">
        <v>0</v>
      </c>
      <c r="I20" s="231">
        <v>3583</v>
      </c>
      <c r="J20" s="231">
        <v>5033</v>
      </c>
      <c r="K20" s="231">
        <v>0</v>
      </c>
      <c r="L20" s="231">
        <v>0</v>
      </c>
      <c r="M20" s="238">
        <v>11008</v>
      </c>
      <c r="N20" s="239">
        <v>10239</v>
      </c>
      <c r="O20" s="240">
        <v>2861.13</v>
      </c>
      <c r="P20" s="240">
        <v>2211.65</v>
      </c>
      <c r="Q20" s="236" t="s">
        <v>563</v>
      </c>
      <c r="R20" s="231">
        <v>940</v>
      </c>
      <c r="S20" s="231">
        <v>110</v>
      </c>
      <c r="T20" s="231">
        <v>1050</v>
      </c>
      <c r="U20" s="230" t="s">
        <v>575</v>
      </c>
      <c r="V20" s="231">
        <v>7</v>
      </c>
      <c r="W20" s="231">
        <v>5</v>
      </c>
      <c r="X20" s="237">
        <v>12</v>
      </c>
    </row>
    <row r="21" spans="1:24" ht="24.75" customHeight="1">
      <c r="A21" s="122" t="s">
        <v>444</v>
      </c>
      <c r="B21" s="230" t="s">
        <v>576</v>
      </c>
      <c r="C21" s="231">
        <v>46162</v>
      </c>
      <c r="D21" s="231">
        <v>46500</v>
      </c>
      <c r="E21" s="231">
        <v>46122</v>
      </c>
      <c r="F21" s="231">
        <v>29841</v>
      </c>
      <c r="G21" s="231">
        <v>1148</v>
      </c>
      <c r="H21" s="231">
        <v>0</v>
      </c>
      <c r="I21" s="231">
        <v>0</v>
      </c>
      <c r="J21" s="231">
        <v>28693</v>
      </c>
      <c r="K21" s="231">
        <v>0</v>
      </c>
      <c r="L21" s="231">
        <v>0</v>
      </c>
      <c r="M21" s="238">
        <v>28040</v>
      </c>
      <c r="N21" s="239">
        <v>22013</v>
      </c>
      <c r="O21" s="240">
        <v>6952.29</v>
      </c>
      <c r="P21" s="240">
        <v>5393.49</v>
      </c>
      <c r="Q21" s="236" t="s">
        <v>24</v>
      </c>
      <c r="R21" s="231">
        <v>630</v>
      </c>
      <c r="S21" s="231">
        <v>31</v>
      </c>
      <c r="T21" s="231">
        <v>945</v>
      </c>
      <c r="U21" s="230" t="s">
        <v>577</v>
      </c>
      <c r="V21" s="231">
        <v>13</v>
      </c>
      <c r="W21" s="231">
        <v>2</v>
      </c>
      <c r="X21" s="237">
        <v>15</v>
      </c>
    </row>
    <row r="22" spans="1:24" ht="24.75" customHeight="1">
      <c r="A22" s="122" t="s">
        <v>445</v>
      </c>
      <c r="B22" s="230" t="s">
        <v>578</v>
      </c>
      <c r="C22" s="231">
        <v>54595</v>
      </c>
      <c r="D22" s="231">
        <v>57000</v>
      </c>
      <c r="E22" s="231">
        <v>53707</v>
      </c>
      <c r="F22" s="231">
        <v>41000</v>
      </c>
      <c r="G22" s="231">
        <v>0</v>
      </c>
      <c r="H22" s="231">
        <v>31000</v>
      </c>
      <c r="I22" s="231">
        <v>0</v>
      </c>
      <c r="J22" s="231">
        <v>0</v>
      </c>
      <c r="K22" s="231">
        <v>10000</v>
      </c>
      <c r="L22" s="231">
        <v>0</v>
      </c>
      <c r="M22" s="238">
        <v>41000</v>
      </c>
      <c r="N22" s="239">
        <v>26990</v>
      </c>
      <c r="O22" s="240">
        <v>7654.21</v>
      </c>
      <c r="P22" s="240">
        <v>6505.09</v>
      </c>
      <c r="Q22" s="236" t="s">
        <v>553</v>
      </c>
      <c r="R22" s="231">
        <v>1344</v>
      </c>
      <c r="S22" s="231">
        <v>231</v>
      </c>
      <c r="T22" s="231">
        <v>1879</v>
      </c>
      <c r="U22" s="230" t="s">
        <v>579</v>
      </c>
      <c r="V22" s="231">
        <v>30</v>
      </c>
      <c r="W22" s="231">
        <v>0</v>
      </c>
      <c r="X22" s="237">
        <v>30</v>
      </c>
    </row>
    <row r="23" spans="1:24" ht="24.75" customHeight="1">
      <c r="A23" s="122" t="s">
        <v>446</v>
      </c>
      <c r="B23" s="230" t="s">
        <v>580</v>
      </c>
      <c r="C23" s="231">
        <v>96187</v>
      </c>
      <c r="D23" s="231">
        <v>95900</v>
      </c>
      <c r="E23" s="231">
        <v>85207</v>
      </c>
      <c r="F23" s="231">
        <v>80476</v>
      </c>
      <c r="G23" s="231">
        <v>17883</v>
      </c>
      <c r="H23" s="231">
        <v>32584</v>
      </c>
      <c r="I23" s="231">
        <v>801</v>
      </c>
      <c r="J23" s="231">
        <v>29208</v>
      </c>
      <c r="K23" s="231">
        <v>0</v>
      </c>
      <c r="L23" s="231">
        <v>0</v>
      </c>
      <c r="M23" s="238">
        <v>69005</v>
      </c>
      <c r="N23" s="239">
        <v>45083</v>
      </c>
      <c r="O23" s="240">
        <v>14561.28</v>
      </c>
      <c r="P23" s="240">
        <v>11733.07</v>
      </c>
      <c r="Q23" s="236" t="s">
        <v>556</v>
      </c>
      <c r="R23" s="231">
        <v>630</v>
      </c>
      <c r="S23" s="231">
        <v>84</v>
      </c>
      <c r="T23" s="231">
        <v>1470</v>
      </c>
      <c r="U23" s="230" t="s">
        <v>581</v>
      </c>
      <c r="V23" s="231">
        <v>43</v>
      </c>
      <c r="W23" s="231">
        <v>5</v>
      </c>
      <c r="X23" s="237">
        <v>48</v>
      </c>
    </row>
    <row r="24" spans="1:24" ht="24.75" customHeight="1">
      <c r="A24" s="122" t="s">
        <v>44</v>
      </c>
      <c r="B24" s="230" t="s">
        <v>582</v>
      </c>
      <c r="C24" s="231">
        <v>6518</v>
      </c>
      <c r="D24" s="231">
        <v>6700</v>
      </c>
      <c r="E24" s="231">
        <v>6518</v>
      </c>
      <c r="F24" s="231">
        <v>4800</v>
      </c>
      <c r="G24" s="231">
        <v>0</v>
      </c>
      <c r="H24" s="231">
        <v>0</v>
      </c>
      <c r="I24" s="231">
        <v>0</v>
      </c>
      <c r="J24" s="231">
        <v>0</v>
      </c>
      <c r="K24" s="231">
        <v>4800</v>
      </c>
      <c r="L24" s="231">
        <v>0</v>
      </c>
      <c r="M24" s="238">
        <v>4800</v>
      </c>
      <c r="N24" s="239">
        <v>3657</v>
      </c>
      <c r="O24" s="240">
        <v>1018.9</v>
      </c>
      <c r="P24" s="240">
        <v>984.65</v>
      </c>
      <c r="Q24" s="236" t="s">
        <v>24</v>
      </c>
      <c r="R24" s="231">
        <v>1150</v>
      </c>
      <c r="S24" s="231">
        <v>140</v>
      </c>
      <c r="T24" s="231">
        <v>1150</v>
      </c>
      <c r="U24" s="230" t="s">
        <v>575</v>
      </c>
      <c r="V24" s="231">
        <v>1</v>
      </c>
      <c r="W24" s="231">
        <v>0</v>
      </c>
      <c r="X24" s="237">
        <v>1</v>
      </c>
    </row>
    <row r="25" spans="1:24" ht="24.75" customHeight="1">
      <c r="A25" s="122" t="s">
        <v>447</v>
      </c>
      <c r="B25" s="230" t="s">
        <v>583</v>
      </c>
      <c r="C25" s="231">
        <v>25722</v>
      </c>
      <c r="D25" s="231">
        <v>30000</v>
      </c>
      <c r="E25" s="231">
        <v>25642</v>
      </c>
      <c r="F25" s="231">
        <v>18600</v>
      </c>
      <c r="G25" s="231">
        <v>0</v>
      </c>
      <c r="H25" s="231">
        <v>0</v>
      </c>
      <c r="I25" s="231">
        <v>0</v>
      </c>
      <c r="J25" s="231">
        <v>18600</v>
      </c>
      <c r="K25" s="231">
        <v>0</v>
      </c>
      <c r="L25" s="231">
        <v>0</v>
      </c>
      <c r="M25" s="238">
        <v>18600</v>
      </c>
      <c r="N25" s="239">
        <v>11377</v>
      </c>
      <c r="O25" s="240">
        <v>3178.85</v>
      </c>
      <c r="P25" s="240">
        <v>2883.64</v>
      </c>
      <c r="Q25" s="236" t="s">
        <v>553</v>
      </c>
      <c r="R25" s="231">
        <v>556</v>
      </c>
      <c r="S25" s="231">
        <v>73</v>
      </c>
      <c r="T25" s="231">
        <v>556</v>
      </c>
      <c r="U25" s="230" t="s">
        <v>584</v>
      </c>
      <c r="V25" s="231">
        <v>4</v>
      </c>
      <c r="W25" s="231">
        <v>0</v>
      </c>
      <c r="X25" s="237">
        <v>4</v>
      </c>
    </row>
    <row r="26" spans="1:24" ht="24.75" customHeight="1">
      <c r="A26" s="122" t="s">
        <v>448</v>
      </c>
      <c r="B26" s="230" t="s">
        <v>585</v>
      </c>
      <c r="C26" s="231">
        <v>41368</v>
      </c>
      <c r="D26" s="231">
        <v>45350</v>
      </c>
      <c r="E26" s="231">
        <v>41058</v>
      </c>
      <c r="F26" s="231">
        <v>23800</v>
      </c>
      <c r="G26" s="231">
        <v>2400</v>
      </c>
      <c r="H26" s="231">
        <v>0</v>
      </c>
      <c r="I26" s="231">
        <v>0</v>
      </c>
      <c r="J26" s="231">
        <v>18100</v>
      </c>
      <c r="K26" s="231">
        <v>3300</v>
      </c>
      <c r="L26" s="231">
        <v>0</v>
      </c>
      <c r="M26" s="238">
        <v>25200</v>
      </c>
      <c r="N26" s="239">
        <v>17333</v>
      </c>
      <c r="O26" s="240">
        <v>5459.2</v>
      </c>
      <c r="P26" s="240">
        <v>4648.94</v>
      </c>
      <c r="Q26" s="236" t="s">
        <v>553</v>
      </c>
      <c r="R26" s="231">
        <v>1627</v>
      </c>
      <c r="S26" s="231">
        <v>42</v>
      </c>
      <c r="T26" s="231">
        <v>2047</v>
      </c>
      <c r="U26" s="230" t="s">
        <v>586</v>
      </c>
      <c r="V26" s="231">
        <v>10</v>
      </c>
      <c r="W26" s="231">
        <v>0</v>
      </c>
      <c r="X26" s="237">
        <v>10</v>
      </c>
    </row>
    <row r="27" spans="1:24" ht="24.75" customHeight="1">
      <c r="A27" s="122" t="s">
        <v>449</v>
      </c>
      <c r="B27" s="230" t="s">
        <v>566</v>
      </c>
      <c r="C27" s="231">
        <v>10183</v>
      </c>
      <c r="D27" s="231">
        <v>10800</v>
      </c>
      <c r="E27" s="231">
        <v>10176</v>
      </c>
      <c r="F27" s="231">
        <v>4900</v>
      </c>
      <c r="G27" s="231">
        <v>0</v>
      </c>
      <c r="H27" s="231">
        <v>0</v>
      </c>
      <c r="I27" s="231">
        <v>2000</v>
      </c>
      <c r="J27" s="231">
        <v>700</v>
      </c>
      <c r="K27" s="231">
        <v>2200</v>
      </c>
      <c r="L27" s="231">
        <v>0</v>
      </c>
      <c r="M27" s="238">
        <v>4900</v>
      </c>
      <c r="N27" s="239">
        <v>3741</v>
      </c>
      <c r="O27" s="240">
        <v>1215.7</v>
      </c>
      <c r="P27" s="240">
        <v>1098.34</v>
      </c>
      <c r="Q27" s="236" t="s">
        <v>553</v>
      </c>
      <c r="R27" s="231">
        <v>980</v>
      </c>
      <c r="S27" s="231">
        <v>40</v>
      </c>
      <c r="T27" s="231">
        <v>1400</v>
      </c>
      <c r="U27" s="230" t="s">
        <v>569</v>
      </c>
      <c r="V27" s="231">
        <v>3</v>
      </c>
      <c r="W27" s="231">
        <v>0</v>
      </c>
      <c r="X27" s="237">
        <v>3</v>
      </c>
    </row>
    <row r="28" spans="1:24" ht="24.75" customHeight="1">
      <c r="A28" s="122" t="s">
        <v>450</v>
      </c>
      <c r="B28" s="230" t="s">
        <v>587</v>
      </c>
      <c r="C28" s="231">
        <v>14645</v>
      </c>
      <c r="D28" s="231">
        <v>16300</v>
      </c>
      <c r="E28" s="231">
        <v>14627</v>
      </c>
      <c r="F28" s="231">
        <v>8122</v>
      </c>
      <c r="G28" s="231">
        <v>0</v>
      </c>
      <c r="H28" s="231">
        <v>0</v>
      </c>
      <c r="I28" s="231">
        <v>0</v>
      </c>
      <c r="J28" s="231">
        <v>922</v>
      </c>
      <c r="K28" s="231">
        <v>7200</v>
      </c>
      <c r="L28" s="231">
        <v>0</v>
      </c>
      <c r="M28" s="238">
        <v>7130</v>
      </c>
      <c r="N28" s="239">
        <v>5856</v>
      </c>
      <c r="O28" s="240">
        <v>1898.19</v>
      </c>
      <c r="P28" s="240">
        <v>1777.5</v>
      </c>
      <c r="Q28" s="236" t="s">
        <v>588</v>
      </c>
      <c r="R28" s="231">
        <v>693</v>
      </c>
      <c r="S28" s="231">
        <v>10</v>
      </c>
      <c r="T28" s="231">
        <v>798</v>
      </c>
      <c r="U28" s="230" t="s">
        <v>589</v>
      </c>
      <c r="V28" s="231">
        <v>4</v>
      </c>
      <c r="W28" s="231">
        <v>0</v>
      </c>
      <c r="X28" s="237">
        <v>4</v>
      </c>
    </row>
    <row r="29" spans="1:24" ht="24.75" customHeight="1">
      <c r="A29" s="122" t="s">
        <v>451</v>
      </c>
      <c r="B29" s="230" t="s">
        <v>590</v>
      </c>
      <c r="C29" s="231">
        <v>15269</v>
      </c>
      <c r="D29" s="231">
        <v>16300</v>
      </c>
      <c r="E29" s="231">
        <v>14897</v>
      </c>
      <c r="F29" s="231">
        <v>7132</v>
      </c>
      <c r="G29" s="231">
        <v>630</v>
      </c>
      <c r="H29" s="231">
        <v>0</v>
      </c>
      <c r="I29" s="231">
        <v>150</v>
      </c>
      <c r="J29" s="231">
        <v>3630</v>
      </c>
      <c r="K29" s="231">
        <v>2722</v>
      </c>
      <c r="L29" s="231">
        <v>0</v>
      </c>
      <c r="M29" s="238">
        <v>8660</v>
      </c>
      <c r="N29" s="239">
        <v>7105</v>
      </c>
      <c r="O29" s="240">
        <v>2145.34</v>
      </c>
      <c r="P29" s="240">
        <v>1819.93</v>
      </c>
      <c r="Q29" s="236" t="s">
        <v>553</v>
      </c>
      <c r="R29" s="231">
        <v>1890</v>
      </c>
      <c r="S29" s="231">
        <v>105</v>
      </c>
      <c r="T29" s="231">
        <v>1890</v>
      </c>
      <c r="U29" s="230" t="s">
        <v>554</v>
      </c>
      <c r="V29" s="231">
        <v>1</v>
      </c>
      <c r="W29" s="231">
        <v>1</v>
      </c>
      <c r="X29" s="237">
        <v>2</v>
      </c>
    </row>
    <row r="30" spans="1:24" ht="24.75" customHeight="1">
      <c r="A30" s="122" t="s">
        <v>452</v>
      </c>
      <c r="B30" s="230" t="s">
        <v>591</v>
      </c>
      <c r="C30" s="231">
        <v>23205</v>
      </c>
      <c r="D30" s="231">
        <v>25500</v>
      </c>
      <c r="E30" s="231">
        <v>23205</v>
      </c>
      <c r="F30" s="231">
        <v>11440</v>
      </c>
      <c r="G30" s="231">
        <v>0</v>
      </c>
      <c r="H30" s="231">
        <v>0</v>
      </c>
      <c r="I30" s="231">
        <v>0</v>
      </c>
      <c r="J30" s="231">
        <v>8640</v>
      </c>
      <c r="K30" s="231">
        <v>2800</v>
      </c>
      <c r="L30" s="231">
        <v>0</v>
      </c>
      <c r="M30" s="238">
        <v>11440</v>
      </c>
      <c r="N30" s="239">
        <v>9019</v>
      </c>
      <c r="O30" s="240">
        <v>2857.62</v>
      </c>
      <c r="P30" s="240">
        <v>2529.8</v>
      </c>
      <c r="Q30" s="236" t="s">
        <v>556</v>
      </c>
      <c r="R30" s="231">
        <v>1100</v>
      </c>
      <c r="S30" s="231">
        <v>110</v>
      </c>
      <c r="T30" s="231">
        <v>1100</v>
      </c>
      <c r="U30" s="230" t="s">
        <v>592</v>
      </c>
      <c r="V30" s="231">
        <v>6</v>
      </c>
      <c r="W30" s="231">
        <v>1</v>
      </c>
      <c r="X30" s="237">
        <v>7</v>
      </c>
    </row>
    <row r="31" spans="1:24" ht="24.75" customHeight="1">
      <c r="A31" s="122" t="s">
        <v>453</v>
      </c>
      <c r="B31" s="230" t="s">
        <v>593</v>
      </c>
      <c r="C31" s="231">
        <v>15689</v>
      </c>
      <c r="D31" s="231">
        <v>16400</v>
      </c>
      <c r="E31" s="231">
        <v>15656</v>
      </c>
      <c r="F31" s="231">
        <v>9550</v>
      </c>
      <c r="G31" s="231">
        <v>0</v>
      </c>
      <c r="H31" s="231">
        <v>0</v>
      </c>
      <c r="I31" s="231">
        <v>0</v>
      </c>
      <c r="J31" s="231">
        <v>9050</v>
      </c>
      <c r="K31" s="231">
        <v>500</v>
      </c>
      <c r="L31" s="231">
        <v>0</v>
      </c>
      <c r="M31" s="238">
        <v>9550</v>
      </c>
      <c r="N31" s="239">
        <v>8082</v>
      </c>
      <c r="O31" s="240">
        <v>2284.12</v>
      </c>
      <c r="P31" s="240">
        <v>2050.47</v>
      </c>
      <c r="Q31" s="236" t="s">
        <v>553</v>
      </c>
      <c r="R31" s="231">
        <v>500</v>
      </c>
      <c r="S31" s="231">
        <v>100</v>
      </c>
      <c r="T31" s="231">
        <v>1500</v>
      </c>
      <c r="U31" s="230" t="s">
        <v>575</v>
      </c>
      <c r="V31" s="231">
        <v>5</v>
      </c>
      <c r="W31" s="231">
        <v>0</v>
      </c>
      <c r="X31" s="237">
        <v>5</v>
      </c>
    </row>
    <row r="32" spans="1:24" ht="24.75" customHeight="1">
      <c r="A32" s="122" t="s">
        <v>454</v>
      </c>
      <c r="B32" s="230" t="s">
        <v>594</v>
      </c>
      <c r="C32" s="231">
        <v>14571</v>
      </c>
      <c r="D32" s="231">
        <v>12700</v>
      </c>
      <c r="E32" s="231">
        <v>8342</v>
      </c>
      <c r="F32" s="231">
        <v>5100</v>
      </c>
      <c r="G32" s="231">
        <v>0</v>
      </c>
      <c r="H32" s="231">
        <v>0</v>
      </c>
      <c r="I32" s="231">
        <v>5100</v>
      </c>
      <c r="J32" s="231">
        <v>0</v>
      </c>
      <c r="K32" s="231">
        <v>0</v>
      </c>
      <c r="L32" s="231">
        <v>0</v>
      </c>
      <c r="M32" s="238">
        <v>5100</v>
      </c>
      <c r="N32" s="239">
        <v>4695</v>
      </c>
      <c r="O32" s="240">
        <v>1254.7</v>
      </c>
      <c r="P32" s="240">
        <v>877.4</v>
      </c>
      <c r="Q32" s="236" t="s">
        <v>563</v>
      </c>
      <c r="R32" s="231">
        <v>1575</v>
      </c>
      <c r="S32" s="231">
        <v>170</v>
      </c>
      <c r="T32" s="231">
        <v>1660</v>
      </c>
      <c r="U32" s="230" t="s">
        <v>575</v>
      </c>
      <c r="V32" s="231">
        <v>2</v>
      </c>
      <c r="W32" s="231">
        <v>0</v>
      </c>
      <c r="X32" s="237">
        <v>2</v>
      </c>
    </row>
    <row r="33" spans="1:24" ht="24.75" customHeight="1">
      <c r="A33" s="122" t="s">
        <v>455</v>
      </c>
      <c r="B33" s="230" t="s">
        <v>595</v>
      </c>
      <c r="C33" s="231">
        <v>17893</v>
      </c>
      <c r="D33" s="231">
        <v>22210</v>
      </c>
      <c r="E33" s="231">
        <v>17624</v>
      </c>
      <c r="F33" s="231">
        <v>14523</v>
      </c>
      <c r="G33" s="231">
        <v>0</v>
      </c>
      <c r="H33" s="231">
        <v>0</v>
      </c>
      <c r="I33" s="231">
        <v>267</v>
      </c>
      <c r="J33" s="231">
        <v>14256</v>
      </c>
      <c r="K33" s="231">
        <v>0</v>
      </c>
      <c r="L33" s="231">
        <v>0</v>
      </c>
      <c r="M33" s="238">
        <v>14523</v>
      </c>
      <c r="N33" s="239">
        <v>14523</v>
      </c>
      <c r="O33" s="240">
        <v>4242.23</v>
      </c>
      <c r="P33" s="240">
        <v>2464.82</v>
      </c>
      <c r="Q33" s="236" t="s">
        <v>553</v>
      </c>
      <c r="R33" s="231">
        <v>630</v>
      </c>
      <c r="S33" s="231">
        <v>63</v>
      </c>
      <c r="T33" s="231">
        <v>1344</v>
      </c>
      <c r="U33" s="230" t="s">
        <v>596</v>
      </c>
      <c r="V33" s="231">
        <v>11</v>
      </c>
      <c r="W33" s="231">
        <v>0</v>
      </c>
      <c r="X33" s="237">
        <v>11</v>
      </c>
    </row>
    <row r="34" spans="1:24" ht="24.75" customHeight="1">
      <c r="A34" s="122" t="s">
        <v>456</v>
      </c>
      <c r="B34" s="230" t="s">
        <v>597</v>
      </c>
      <c r="C34" s="231">
        <v>9250</v>
      </c>
      <c r="D34" s="231">
        <v>10590</v>
      </c>
      <c r="E34" s="231">
        <v>8949</v>
      </c>
      <c r="F34" s="231">
        <v>6120</v>
      </c>
      <c r="G34" s="231">
        <v>0</v>
      </c>
      <c r="H34" s="231">
        <v>0</v>
      </c>
      <c r="I34" s="231">
        <v>0</v>
      </c>
      <c r="J34" s="231">
        <v>6120</v>
      </c>
      <c r="K34" s="231">
        <v>0</v>
      </c>
      <c r="L34" s="231">
        <v>0</v>
      </c>
      <c r="M34" s="238">
        <v>6152</v>
      </c>
      <c r="N34" s="239">
        <v>5081</v>
      </c>
      <c r="O34" s="240">
        <v>1443.05</v>
      </c>
      <c r="P34" s="240">
        <v>1146.28</v>
      </c>
      <c r="Q34" s="236" t="s">
        <v>563</v>
      </c>
      <c r="R34" s="231">
        <v>1155</v>
      </c>
      <c r="S34" s="231">
        <v>147</v>
      </c>
      <c r="T34" s="231">
        <v>1155</v>
      </c>
      <c r="U34" s="230" t="s">
        <v>598</v>
      </c>
      <c r="V34" s="231">
        <v>2</v>
      </c>
      <c r="W34" s="231">
        <v>0</v>
      </c>
      <c r="X34" s="237">
        <v>2</v>
      </c>
    </row>
    <row r="35" spans="1:24" ht="24.75" customHeight="1">
      <c r="A35" s="122" t="s">
        <v>105</v>
      </c>
      <c r="B35" s="230" t="s">
        <v>599</v>
      </c>
      <c r="C35" s="231">
        <v>11692</v>
      </c>
      <c r="D35" s="231">
        <v>13010</v>
      </c>
      <c r="E35" s="231">
        <v>11125</v>
      </c>
      <c r="F35" s="231">
        <v>7720</v>
      </c>
      <c r="G35" s="231">
        <v>7720</v>
      </c>
      <c r="H35" s="231">
        <v>0</v>
      </c>
      <c r="I35" s="231">
        <v>0</v>
      </c>
      <c r="J35" s="231">
        <v>0</v>
      </c>
      <c r="K35" s="231">
        <v>0</v>
      </c>
      <c r="L35" s="231">
        <v>0</v>
      </c>
      <c r="M35" s="238">
        <v>7000</v>
      </c>
      <c r="N35" s="239">
        <v>6286</v>
      </c>
      <c r="O35" s="240">
        <v>2000.19</v>
      </c>
      <c r="P35" s="240">
        <v>1364.61</v>
      </c>
      <c r="Q35" s="236" t="s">
        <v>563</v>
      </c>
      <c r="R35" s="231">
        <v>1050</v>
      </c>
      <c r="S35" s="231">
        <v>130</v>
      </c>
      <c r="T35" s="231">
        <v>1150</v>
      </c>
      <c r="U35" s="230" t="s">
        <v>600</v>
      </c>
      <c r="V35" s="231">
        <v>4</v>
      </c>
      <c r="W35" s="231">
        <v>0</v>
      </c>
      <c r="X35" s="237">
        <v>4</v>
      </c>
    </row>
    <row r="36" spans="1:24" ht="24.75" customHeight="1" thickBot="1">
      <c r="A36" s="123" t="s">
        <v>40</v>
      </c>
      <c r="B36" s="124"/>
      <c r="C36" s="125">
        <v>1834333</v>
      </c>
      <c r="D36" s="125">
        <v>1933204</v>
      </c>
      <c r="E36" s="125">
        <v>1797630</v>
      </c>
      <c r="F36" s="125">
        <v>1264353</v>
      </c>
      <c r="G36" s="125">
        <v>92517</v>
      </c>
      <c r="H36" s="125">
        <v>105920</v>
      </c>
      <c r="I36" s="125">
        <v>90664</v>
      </c>
      <c r="J36" s="125">
        <v>558814</v>
      </c>
      <c r="K36" s="125">
        <v>416438</v>
      </c>
      <c r="L36" s="125">
        <v>0</v>
      </c>
      <c r="M36" s="125">
        <v>1225676</v>
      </c>
      <c r="N36" s="126">
        <v>807301</v>
      </c>
      <c r="O36" s="127">
        <v>253901.25000000003</v>
      </c>
      <c r="P36" s="128">
        <v>220580.79999999996</v>
      </c>
      <c r="Q36" s="125"/>
      <c r="R36" s="125"/>
      <c r="S36" s="125"/>
      <c r="T36" s="125"/>
      <c r="U36" s="129"/>
      <c r="V36" s="125">
        <v>485</v>
      </c>
      <c r="W36" s="125">
        <v>100</v>
      </c>
      <c r="X36" s="130">
        <v>585</v>
      </c>
    </row>
    <row r="38" ht="17.25">
      <c r="P38" s="131"/>
    </row>
    <row r="39" ht="17.25">
      <c r="P39" s="131"/>
    </row>
    <row r="40" ht="17.25">
      <c r="P40" s="131"/>
    </row>
    <row r="41" ht="17.25">
      <c r="P41" s="131"/>
    </row>
    <row r="42" ht="17.25">
      <c r="P42" s="131"/>
    </row>
    <row r="43" ht="17.25">
      <c r="P43" s="131"/>
    </row>
    <row r="44" ht="17.25">
      <c r="P44" s="131"/>
    </row>
    <row r="45" ht="17.25">
      <c r="P45" s="131"/>
    </row>
    <row r="46" ht="17.25">
      <c r="P46" s="131"/>
    </row>
    <row r="47" ht="17.25">
      <c r="P47" s="131"/>
    </row>
    <row r="48" ht="17.25">
      <c r="P48" s="131"/>
    </row>
    <row r="49" ht="17.25">
      <c r="P49" s="131"/>
    </row>
    <row r="50" ht="17.25">
      <c r="P50" s="131"/>
    </row>
    <row r="51" ht="17.25">
      <c r="P51" s="131"/>
    </row>
    <row r="52" ht="17.25">
      <c r="P52" s="131"/>
    </row>
    <row r="53" ht="17.25">
      <c r="P53" s="131"/>
    </row>
    <row r="54" ht="17.25">
      <c r="P54" s="131"/>
    </row>
    <row r="55" ht="17.25">
      <c r="P55" s="131"/>
    </row>
    <row r="56" ht="17.25">
      <c r="P56" s="131"/>
    </row>
    <row r="57" ht="17.25">
      <c r="P57" s="131"/>
    </row>
    <row r="58" ht="17.25">
      <c r="P58" s="131"/>
    </row>
    <row r="59" ht="17.25">
      <c r="P59" s="131"/>
    </row>
    <row r="60" ht="17.25">
      <c r="P60" s="131"/>
    </row>
    <row r="61" ht="17.25">
      <c r="P61" s="131"/>
    </row>
    <row r="62" ht="17.25">
      <c r="P62" s="131"/>
    </row>
    <row r="63" ht="17.25">
      <c r="P63" s="131"/>
    </row>
    <row r="64" ht="17.25">
      <c r="P64" s="131"/>
    </row>
    <row r="65" ht="17.25">
      <c r="P65" s="131"/>
    </row>
    <row r="66" ht="17.25">
      <c r="P66" s="131"/>
    </row>
    <row r="67" ht="17.25">
      <c r="P67" s="131"/>
    </row>
    <row r="68" ht="17.25">
      <c r="P68" s="131"/>
    </row>
    <row r="69" ht="17.25">
      <c r="P69" s="131"/>
    </row>
  </sheetData>
  <sheetProtection/>
  <printOptions/>
  <pageMargins left="0.5905511811023623" right="0.1968503937007874" top="0.7874015748031497" bottom="0.5905511811023623" header="0.5118110236220472" footer="0.5118110236220472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showGridLines="0" showZeros="0" zoomScale="75" zoomScaleNormal="75" zoomScalePageLayoutView="0" workbookViewId="0" topLeftCell="A1">
      <pane xSplit="4" ySplit="8" topLeftCell="T3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E9" sqref="E9:AD53"/>
    </sheetView>
  </sheetViews>
  <sheetFormatPr defaultColWidth="8.66015625" defaultRowHeight="18"/>
  <cols>
    <col min="1" max="1" width="1.66015625" style="153" customWidth="1"/>
    <col min="2" max="2" width="3.66015625" style="153" customWidth="1"/>
    <col min="3" max="3" width="1.66015625" style="153" customWidth="1"/>
    <col min="4" max="4" width="21.66015625" style="153" customWidth="1"/>
    <col min="5" max="31" width="11.66015625" style="153" customWidth="1"/>
    <col min="32" max="16384" width="8.83203125" style="153" customWidth="1"/>
  </cols>
  <sheetData>
    <row r="1" spans="1:31" ht="21">
      <c r="A1" s="151" t="s">
        <v>256</v>
      </c>
      <c r="B1" s="151"/>
      <c r="C1" s="151"/>
      <c r="D1" s="151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17.25">
      <c r="A2" s="152"/>
      <c r="B2" s="152"/>
      <c r="C2" s="152"/>
      <c r="D2" s="152"/>
      <c r="E2" s="154">
        <v>242012</v>
      </c>
      <c r="F2" s="154">
        <v>242021</v>
      </c>
      <c r="G2" s="154">
        <v>242039</v>
      </c>
      <c r="H2" s="154">
        <v>242047</v>
      </c>
      <c r="I2" s="154">
        <v>242055</v>
      </c>
      <c r="J2" s="154">
        <v>242071</v>
      </c>
      <c r="K2" s="154">
        <v>242080</v>
      </c>
      <c r="L2" s="154">
        <v>242098</v>
      </c>
      <c r="M2" s="154">
        <v>242101</v>
      </c>
      <c r="N2" s="154">
        <v>242110</v>
      </c>
      <c r="O2" s="154">
        <v>242128</v>
      </c>
      <c r="P2" s="154">
        <v>242136</v>
      </c>
      <c r="Q2" s="154"/>
      <c r="R2" s="154"/>
      <c r="S2" s="154"/>
      <c r="T2" s="154">
        <v>243035</v>
      </c>
      <c r="U2" s="154">
        <v>243248</v>
      </c>
      <c r="V2" s="154">
        <v>243418</v>
      </c>
      <c r="W2" s="154">
        <v>243434</v>
      </c>
      <c r="X2" s="154">
        <v>243442</v>
      </c>
      <c r="Y2" s="154">
        <v>243817</v>
      </c>
      <c r="Z2" s="154">
        <v>243825</v>
      </c>
      <c r="AA2" s="154">
        <v>243841</v>
      </c>
      <c r="AB2" s="154">
        <v>244031</v>
      </c>
      <c r="AC2" s="154">
        <v>244040</v>
      </c>
      <c r="AD2" s="154">
        <v>244414</v>
      </c>
      <c r="AE2" s="152"/>
    </row>
    <row r="3" spans="1:31" ht="18" thickBot="1">
      <c r="A3" s="155" t="s">
        <v>101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 t="s">
        <v>102</v>
      </c>
      <c r="R3" s="156"/>
      <c r="S3" s="156"/>
      <c r="T3" s="155"/>
      <c r="U3" s="155"/>
      <c r="V3" s="155"/>
      <c r="W3" s="155"/>
      <c r="X3" s="155"/>
      <c r="Y3" s="156"/>
      <c r="Z3" s="155"/>
      <c r="AA3" s="155"/>
      <c r="AB3" s="155"/>
      <c r="AC3" s="155"/>
      <c r="AD3" s="156"/>
      <c r="AE3" s="155" t="s">
        <v>103</v>
      </c>
    </row>
    <row r="4" spans="1:31" ht="17.25">
      <c r="A4" s="157"/>
      <c r="B4" s="152"/>
      <c r="C4" s="152"/>
      <c r="D4" s="152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61"/>
      <c r="R4" s="162"/>
      <c r="S4" s="163"/>
      <c r="T4" s="159"/>
      <c r="U4" s="159"/>
      <c r="V4" s="159"/>
      <c r="W4" s="159"/>
      <c r="X4" s="159"/>
      <c r="Y4" s="160"/>
      <c r="Z4" s="164"/>
      <c r="AA4" s="160"/>
      <c r="AB4" s="164"/>
      <c r="AC4" s="164"/>
      <c r="AD4" s="161"/>
      <c r="AE4" s="165"/>
    </row>
    <row r="5" spans="1:31" ht="17.25">
      <c r="A5" s="166"/>
      <c r="B5" s="152"/>
      <c r="C5" s="152" t="s">
        <v>104</v>
      </c>
      <c r="D5" s="152"/>
      <c r="E5" s="158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7"/>
      <c r="R5" s="168"/>
      <c r="S5" s="169"/>
      <c r="T5" s="159"/>
      <c r="U5" s="159"/>
      <c r="V5" s="159"/>
      <c r="W5" s="159"/>
      <c r="X5" s="159"/>
      <c r="Y5" s="159"/>
      <c r="Z5" s="169"/>
      <c r="AA5" s="159"/>
      <c r="AB5" s="169"/>
      <c r="AC5" s="169"/>
      <c r="AD5" s="167"/>
      <c r="AE5" s="170"/>
    </row>
    <row r="6" spans="1:31" ht="17.25">
      <c r="A6" s="166"/>
      <c r="B6" s="152"/>
      <c r="C6" s="152"/>
      <c r="D6" s="152"/>
      <c r="E6" s="171" t="s">
        <v>434</v>
      </c>
      <c r="F6" s="172" t="s">
        <v>43</v>
      </c>
      <c r="G6" s="172" t="s">
        <v>435</v>
      </c>
      <c r="H6" s="172" t="s">
        <v>436</v>
      </c>
      <c r="I6" s="172" t="s">
        <v>437</v>
      </c>
      <c r="J6" s="172" t="s">
        <v>438</v>
      </c>
      <c r="K6" s="172" t="s">
        <v>439</v>
      </c>
      <c r="L6" s="172" t="s">
        <v>440</v>
      </c>
      <c r="M6" s="172" t="s">
        <v>441</v>
      </c>
      <c r="N6" s="172" t="s">
        <v>442</v>
      </c>
      <c r="O6" s="172" t="s">
        <v>443</v>
      </c>
      <c r="P6" s="172" t="s">
        <v>444</v>
      </c>
      <c r="Q6" s="173" t="s">
        <v>445</v>
      </c>
      <c r="R6" s="174" t="s">
        <v>446</v>
      </c>
      <c r="S6" s="175" t="s">
        <v>44</v>
      </c>
      <c r="T6" s="172" t="s">
        <v>447</v>
      </c>
      <c r="U6" s="172" t="s">
        <v>448</v>
      </c>
      <c r="V6" s="172" t="s">
        <v>449</v>
      </c>
      <c r="W6" s="172" t="s">
        <v>450</v>
      </c>
      <c r="X6" s="172" t="s">
        <v>451</v>
      </c>
      <c r="Y6" s="172" t="s">
        <v>452</v>
      </c>
      <c r="Z6" s="176" t="s">
        <v>453</v>
      </c>
      <c r="AA6" s="172" t="s">
        <v>454</v>
      </c>
      <c r="AB6" s="176" t="s">
        <v>455</v>
      </c>
      <c r="AC6" s="176" t="s">
        <v>456</v>
      </c>
      <c r="AD6" s="177" t="s">
        <v>105</v>
      </c>
      <c r="AE6" s="178" t="s">
        <v>40</v>
      </c>
    </row>
    <row r="7" spans="1:31" ht="17.25">
      <c r="A7" s="166"/>
      <c r="B7" s="152" t="s">
        <v>48</v>
      </c>
      <c r="C7" s="152"/>
      <c r="D7" s="152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7"/>
      <c r="R7" s="168"/>
      <c r="S7" s="169"/>
      <c r="T7" s="159"/>
      <c r="U7" s="159"/>
      <c r="V7" s="159"/>
      <c r="W7" s="159"/>
      <c r="X7" s="159"/>
      <c r="Y7" s="159"/>
      <c r="Z7" s="169"/>
      <c r="AA7" s="159"/>
      <c r="AB7" s="169"/>
      <c r="AC7" s="169"/>
      <c r="AD7" s="167"/>
      <c r="AE7" s="170"/>
    </row>
    <row r="8" spans="1:31" ht="18" thickBot="1">
      <c r="A8" s="179"/>
      <c r="B8" s="155"/>
      <c r="C8" s="155"/>
      <c r="D8" s="155"/>
      <c r="E8" s="180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/>
      <c r="S8" s="184"/>
      <c r="T8" s="181"/>
      <c r="U8" s="181"/>
      <c r="V8" s="181"/>
      <c r="W8" s="181"/>
      <c r="X8" s="181"/>
      <c r="Y8" s="181"/>
      <c r="Z8" s="184"/>
      <c r="AA8" s="181"/>
      <c r="AB8" s="184"/>
      <c r="AC8" s="184"/>
      <c r="AD8" s="182"/>
      <c r="AE8" s="185"/>
    </row>
    <row r="9" spans="1:31" ht="17.25">
      <c r="A9" s="158" t="s">
        <v>106</v>
      </c>
      <c r="B9" s="186"/>
      <c r="C9" s="186"/>
      <c r="D9" s="186"/>
      <c r="E9" s="187">
        <v>6513813</v>
      </c>
      <c r="F9" s="188">
        <v>7312009</v>
      </c>
      <c r="G9" s="188">
        <v>2656515</v>
      </c>
      <c r="H9" s="188">
        <v>3695226</v>
      </c>
      <c r="I9" s="188">
        <v>1977699</v>
      </c>
      <c r="J9" s="188">
        <v>3659617</v>
      </c>
      <c r="K9" s="188">
        <v>1450647</v>
      </c>
      <c r="L9" s="188">
        <v>577660</v>
      </c>
      <c r="M9" s="188">
        <v>1176314</v>
      </c>
      <c r="N9" s="188">
        <v>1301605</v>
      </c>
      <c r="O9" s="188">
        <v>432004</v>
      </c>
      <c r="P9" s="188">
        <v>866845</v>
      </c>
      <c r="Q9" s="189">
        <v>1698074</v>
      </c>
      <c r="R9" s="190">
        <v>2670303</v>
      </c>
      <c r="S9" s="191">
        <v>171909</v>
      </c>
      <c r="T9" s="188">
        <v>231302</v>
      </c>
      <c r="U9" s="188">
        <v>791217</v>
      </c>
      <c r="V9" s="188">
        <v>245560</v>
      </c>
      <c r="W9" s="188">
        <v>281165</v>
      </c>
      <c r="X9" s="188">
        <v>333615</v>
      </c>
      <c r="Y9" s="188">
        <v>360046</v>
      </c>
      <c r="Z9" s="191">
        <v>289057</v>
      </c>
      <c r="AA9" s="188">
        <v>175624</v>
      </c>
      <c r="AB9" s="191">
        <v>361892</v>
      </c>
      <c r="AC9" s="191">
        <v>193299</v>
      </c>
      <c r="AD9" s="189">
        <v>232400</v>
      </c>
      <c r="AE9" s="192">
        <f aca="true" t="shared" si="0" ref="AE9:AE49">SUM(E9:AD9)</f>
        <v>39655417</v>
      </c>
    </row>
    <row r="10" spans="1:31" ht="17.25">
      <c r="A10" s="158"/>
      <c r="B10" s="152" t="s">
        <v>107</v>
      </c>
      <c r="C10" s="193"/>
      <c r="D10" s="193"/>
      <c r="E10" s="194">
        <v>6136204</v>
      </c>
      <c r="F10" s="195">
        <v>7049927</v>
      </c>
      <c r="G10" s="195">
        <v>2595588</v>
      </c>
      <c r="H10" s="195">
        <v>3641133</v>
      </c>
      <c r="I10" s="195">
        <v>1909332</v>
      </c>
      <c r="J10" s="195">
        <v>3562081</v>
      </c>
      <c r="K10" s="195">
        <v>1407671</v>
      </c>
      <c r="L10" s="195">
        <v>565215</v>
      </c>
      <c r="M10" s="195">
        <v>1119685</v>
      </c>
      <c r="N10" s="195">
        <v>1291462</v>
      </c>
      <c r="O10" s="195">
        <v>284755</v>
      </c>
      <c r="P10" s="195">
        <v>830037</v>
      </c>
      <c r="Q10" s="196">
        <v>1695601</v>
      </c>
      <c r="R10" s="197">
        <v>2487217</v>
      </c>
      <c r="S10" s="198">
        <v>168394</v>
      </c>
      <c r="T10" s="195">
        <v>226937</v>
      </c>
      <c r="U10" s="195">
        <v>783937</v>
      </c>
      <c r="V10" s="195">
        <v>237959</v>
      </c>
      <c r="W10" s="195">
        <v>238560</v>
      </c>
      <c r="X10" s="195">
        <v>331863</v>
      </c>
      <c r="Y10" s="195">
        <v>355593</v>
      </c>
      <c r="Z10" s="198">
        <v>287236</v>
      </c>
      <c r="AA10" s="195">
        <v>175477</v>
      </c>
      <c r="AB10" s="198">
        <v>350165</v>
      </c>
      <c r="AC10" s="198">
        <v>179833</v>
      </c>
      <c r="AD10" s="196">
        <v>197545</v>
      </c>
      <c r="AE10" s="199">
        <f t="shared" si="0"/>
        <v>38109407</v>
      </c>
    </row>
    <row r="11" spans="1:31" ht="17.25">
      <c r="A11" s="158"/>
      <c r="B11" s="152"/>
      <c r="C11" s="193" t="s">
        <v>108</v>
      </c>
      <c r="D11" s="193"/>
      <c r="E11" s="194">
        <v>5824789</v>
      </c>
      <c r="F11" s="195">
        <v>6847354</v>
      </c>
      <c r="G11" s="195">
        <v>2568065</v>
      </c>
      <c r="H11" s="195">
        <v>3567965</v>
      </c>
      <c r="I11" s="195">
        <v>1885686</v>
      </c>
      <c r="J11" s="195">
        <v>3542091</v>
      </c>
      <c r="K11" s="195">
        <v>1357753</v>
      </c>
      <c r="L11" s="195">
        <v>562711</v>
      </c>
      <c r="M11" s="195">
        <v>1065806</v>
      </c>
      <c r="N11" s="195">
        <v>1202631</v>
      </c>
      <c r="O11" s="195">
        <v>282540</v>
      </c>
      <c r="P11" s="195">
        <v>788258</v>
      </c>
      <c r="Q11" s="196">
        <v>1656504</v>
      </c>
      <c r="R11" s="197">
        <v>2473113</v>
      </c>
      <c r="S11" s="198">
        <v>168114</v>
      </c>
      <c r="T11" s="195">
        <v>222858</v>
      </c>
      <c r="U11" s="195">
        <v>700714</v>
      </c>
      <c r="V11" s="195">
        <v>227514</v>
      </c>
      <c r="W11" s="195">
        <v>225467</v>
      </c>
      <c r="X11" s="195">
        <v>326903</v>
      </c>
      <c r="Y11" s="195">
        <v>341761</v>
      </c>
      <c r="Z11" s="198">
        <v>286088</v>
      </c>
      <c r="AA11" s="195">
        <v>172572</v>
      </c>
      <c r="AB11" s="198">
        <v>346573</v>
      </c>
      <c r="AC11" s="198">
        <v>176864</v>
      </c>
      <c r="AD11" s="196">
        <v>197438</v>
      </c>
      <c r="AE11" s="199">
        <f t="shared" si="0"/>
        <v>37018132</v>
      </c>
    </row>
    <row r="12" spans="1:31" ht="17.25">
      <c r="A12" s="158"/>
      <c r="B12" s="152"/>
      <c r="C12" s="193" t="s">
        <v>109</v>
      </c>
      <c r="D12" s="193"/>
      <c r="E12" s="194">
        <v>270941</v>
      </c>
      <c r="F12" s="195">
        <v>73873</v>
      </c>
      <c r="G12" s="195">
        <v>2794</v>
      </c>
      <c r="H12" s="195">
        <v>5979</v>
      </c>
      <c r="I12" s="195">
        <v>9934</v>
      </c>
      <c r="J12" s="195">
        <v>7937</v>
      </c>
      <c r="K12" s="195">
        <v>4334</v>
      </c>
      <c r="L12" s="195">
        <v>0</v>
      </c>
      <c r="M12" s="195">
        <v>5399</v>
      </c>
      <c r="N12" s="195">
        <v>86394</v>
      </c>
      <c r="O12" s="195">
        <v>300</v>
      </c>
      <c r="P12" s="195">
        <v>0</v>
      </c>
      <c r="Q12" s="196">
        <v>0</v>
      </c>
      <c r="R12" s="197">
        <v>8959</v>
      </c>
      <c r="S12" s="198">
        <v>49</v>
      </c>
      <c r="T12" s="195">
        <v>1228</v>
      </c>
      <c r="U12" s="195">
        <v>61971</v>
      </c>
      <c r="V12" s="195">
        <v>232</v>
      </c>
      <c r="W12" s="195">
        <v>5725</v>
      </c>
      <c r="X12" s="195">
        <v>553</v>
      </c>
      <c r="Y12" s="195">
        <v>13201</v>
      </c>
      <c r="Z12" s="198">
        <v>0</v>
      </c>
      <c r="AA12" s="195">
        <v>265</v>
      </c>
      <c r="AB12" s="198">
        <v>0</v>
      </c>
      <c r="AC12" s="198">
        <v>0</v>
      </c>
      <c r="AD12" s="196">
        <v>0</v>
      </c>
      <c r="AE12" s="199">
        <f t="shared" si="0"/>
        <v>560068</v>
      </c>
    </row>
    <row r="13" spans="1:31" ht="17.25">
      <c r="A13" s="158"/>
      <c r="B13" s="152"/>
      <c r="C13" s="193" t="s">
        <v>110</v>
      </c>
      <c r="D13" s="193"/>
      <c r="E13" s="194">
        <v>40474</v>
      </c>
      <c r="F13" s="195">
        <v>128700</v>
      </c>
      <c r="G13" s="195">
        <v>24729</v>
      </c>
      <c r="H13" s="195">
        <v>67189</v>
      </c>
      <c r="I13" s="195">
        <v>13712</v>
      </c>
      <c r="J13" s="195">
        <v>12053</v>
      </c>
      <c r="K13" s="195">
        <v>45584</v>
      </c>
      <c r="L13" s="195">
        <v>2504</v>
      </c>
      <c r="M13" s="195">
        <v>48480</v>
      </c>
      <c r="N13" s="195">
        <v>2437</v>
      </c>
      <c r="O13" s="195">
        <v>1915</v>
      </c>
      <c r="P13" s="195">
        <v>41779</v>
      </c>
      <c r="Q13" s="196">
        <v>39097</v>
      </c>
      <c r="R13" s="197">
        <v>5145</v>
      </c>
      <c r="S13" s="198">
        <v>231</v>
      </c>
      <c r="T13" s="195">
        <v>2851</v>
      </c>
      <c r="U13" s="195">
        <v>21252</v>
      </c>
      <c r="V13" s="195">
        <v>10213</v>
      </c>
      <c r="W13" s="195">
        <v>7368</v>
      </c>
      <c r="X13" s="195">
        <v>4407</v>
      </c>
      <c r="Y13" s="195">
        <v>631</v>
      </c>
      <c r="Z13" s="198">
        <v>1148</v>
      </c>
      <c r="AA13" s="195">
        <v>2640</v>
      </c>
      <c r="AB13" s="198">
        <v>3592</v>
      </c>
      <c r="AC13" s="198">
        <v>2969</v>
      </c>
      <c r="AD13" s="196">
        <v>107</v>
      </c>
      <c r="AE13" s="199">
        <f t="shared" si="0"/>
        <v>531207</v>
      </c>
    </row>
    <row r="14" spans="1:31" ht="17.25">
      <c r="A14" s="158"/>
      <c r="B14" s="152"/>
      <c r="C14" s="152" t="s">
        <v>111</v>
      </c>
      <c r="D14" s="193"/>
      <c r="E14" s="194">
        <v>3967</v>
      </c>
      <c r="F14" s="195">
        <v>4225</v>
      </c>
      <c r="G14" s="195">
        <v>13841</v>
      </c>
      <c r="H14" s="195">
        <v>4305</v>
      </c>
      <c r="I14" s="195">
        <v>9652</v>
      </c>
      <c r="J14" s="195">
        <v>1407</v>
      </c>
      <c r="K14" s="195">
        <v>3847</v>
      </c>
      <c r="L14" s="195">
        <v>1584</v>
      </c>
      <c r="M14" s="195">
        <v>1542</v>
      </c>
      <c r="N14" s="195">
        <v>516</v>
      </c>
      <c r="O14" s="195">
        <v>0</v>
      </c>
      <c r="P14" s="195">
        <v>39725</v>
      </c>
      <c r="Q14" s="196">
        <v>700</v>
      </c>
      <c r="R14" s="197">
        <v>1637</v>
      </c>
      <c r="S14" s="198">
        <v>42</v>
      </c>
      <c r="T14" s="195">
        <v>700</v>
      </c>
      <c r="U14" s="195">
        <v>3793</v>
      </c>
      <c r="V14" s="195">
        <v>0</v>
      </c>
      <c r="W14" s="195">
        <v>0</v>
      </c>
      <c r="X14" s="195">
        <v>2424</v>
      </c>
      <c r="Y14" s="195">
        <v>0</v>
      </c>
      <c r="Z14" s="198">
        <v>500</v>
      </c>
      <c r="AA14" s="195">
        <v>2264</v>
      </c>
      <c r="AB14" s="198">
        <v>0</v>
      </c>
      <c r="AC14" s="198">
        <v>2801</v>
      </c>
      <c r="AD14" s="196">
        <v>0</v>
      </c>
      <c r="AE14" s="199">
        <f t="shared" si="0"/>
        <v>99472</v>
      </c>
    </row>
    <row r="15" spans="1:31" ht="17.25">
      <c r="A15" s="158"/>
      <c r="B15" s="186"/>
      <c r="C15" s="186" t="s">
        <v>112</v>
      </c>
      <c r="D15" s="186"/>
      <c r="E15" s="187">
        <v>36507</v>
      </c>
      <c r="F15" s="188">
        <v>124475</v>
      </c>
      <c r="G15" s="188">
        <v>10888</v>
      </c>
      <c r="H15" s="188">
        <v>62884</v>
      </c>
      <c r="I15" s="188">
        <v>4060</v>
      </c>
      <c r="J15" s="188">
        <v>10646</v>
      </c>
      <c r="K15" s="188">
        <v>41737</v>
      </c>
      <c r="L15" s="188">
        <v>920</v>
      </c>
      <c r="M15" s="188">
        <v>46938</v>
      </c>
      <c r="N15" s="188">
        <v>1921</v>
      </c>
      <c r="O15" s="188">
        <v>1915</v>
      </c>
      <c r="P15" s="188">
        <v>2054</v>
      </c>
      <c r="Q15" s="189">
        <v>38397</v>
      </c>
      <c r="R15" s="190">
        <v>3508</v>
      </c>
      <c r="S15" s="191">
        <v>189</v>
      </c>
      <c r="T15" s="188">
        <v>2151</v>
      </c>
      <c r="U15" s="188">
        <v>17459</v>
      </c>
      <c r="V15" s="188">
        <v>10213</v>
      </c>
      <c r="W15" s="188">
        <v>7368</v>
      </c>
      <c r="X15" s="188">
        <v>1983</v>
      </c>
      <c r="Y15" s="188">
        <v>631</v>
      </c>
      <c r="Z15" s="191">
        <v>648</v>
      </c>
      <c r="AA15" s="188">
        <v>376</v>
      </c>
      <c r="AB15" s="191">
        <v>3592</v>
      </c>
      <c r="AC15" s="191">
        <v>168</v>
      </c>
      <c r="AD15" s="189">
        <v>107</v>
      </c>
      <c r="AE15" s="192">
        <f t="shared" si="0"/>
        <v>431735</v>
      </c>
    </row>
    <row r="16" spans="1:31" ht="17.25">
      <c r="A16" s="158"/>
      <c r="B16" s="152" t="s">
        <v>113</v>
      </c>
      <c r="C16" s="193"/>
      <c r="D16" s="193"/>
      <c r="E16" s="194">
        <v>377094</v>
      </c>
      <c r="F16" s="195">
        <v>233507</v>
      </c>
      <c r="G16" s="195">
        <v>60927</v>
      </c>
      <c r="H16" s="195">
        <v>54093</v>
      </c>
      <c r="I16" s="195">
        <v>68327</v>
      </c>
      <c r="J16" s="195">
        <v>93295</v>
      </c>
      <c r="K16" s="195">
        <v>42867</v>
      </c>
      <c r="L16" s="195">
        <v>12445</v>
      </c>
      <c r="M16" s="195">
        <v>34347</v>
      </c>
      <c r="N16" s="195">
        <v>10143</v>
      </c>
      <c r="O16" s="195">
        <v>11265</v>
      </c>
      <c r="P16" s="195">
        <v>36769</v>
      </c>
      <c r="Q16" s="196">
        <v>2379</v>
      </c>
      <c r="R16" s="197">
        <v>183035</v>
      </c>
      <c r="S16" s="198">
        <v>3515</v>
      </c>
      <c r="T16" s="195">
        <v>4365</v>
      </c>
      <c r="U16" s="195">
        <v>7280</v>
      </c>
      <c r="V16" s="195">
        <v>7214</v>
      </c>
      <c r="W16" s="195">
        <v>42497</v>
      </c>
      <c r="X16" s="195">
        <v>1752</v>
      </c>
      <c r="Y16" s="195">
        <v>4453</v>
      </c>
      <c r="Z16" s="198">
        <v>1821</v>
      </c>
      <c r="AA16" s="195">
        <v>147</v>
      </c>
      <c r="AB16" s="198">
        <v>11727</v>
      </c>
      <c r="AC16" s="198">
        <v>13466</v>
      </c>
      <c r="AD16" s="196">
        <v>34855</v>
      </c>
      <c r="AE16" s="199">
        <f t="shared" si="0"/>
        <v>1353585</v>
      </c>
    </row>
    <row r="17" spans="1:31" ht="17.25">
      <c r="A17" s="158"/>
      <c r="B17" s="152"/>
      <c r="C17" s="193" t="s">
        <v>114</v>
      </c>
      <c r="D17" s="193"/>
      <c r="E17" s="194">
        <v>23191</v>
      </c>
      <c r="F17" s="195">
        <v>2069</v>
      </c>
      <c r="G17" s="195">
        <v>2685</v>
      </c>
      <c r="H17" s="195">
        <v>4910</v>
      </c>
      <c r="I17" s="195">
        <v>2890</v>
      </c>
      <c r="J17" s="195">
        <v>5556</v>
      </c>
      <c r="K17" s="195">
        <v>8386</v>
      </c>
      <c r="L17" s="195">
        <v>398</v>
      </c>
      <c r="M17" s="195">
        <v>215</v>
      </c>
      <c r="N17" s="195">
        <v>755</v>
      </c>
      <c r="O17" s="195">
        <v>1</v>
      </c>
      <c r="P17" s="195">
        <v>1385</v>
      </c>
      <c r="Q17" s="196">
        <v>1049</v>
      </c>
      <c r="R17" s="197">
        <v>3845</v>
      </c>
      <c r="S17" s="198">
        <v>2100</v>
      </c>
      <c r="T17" s="195">
        <v>10</v>
      </c>
      <c r="U17" s="195">
        <v>1381</v>
      </c>
      <c r="V17" s="195">
        <v>287</v>
      </c>
      <c r="W17" s="195">
        <v>11</v>
      </c>
      <c r="X17" s="195">
        <v>98</v>
      </c>
      <c r="Y17" s="195">
        <v>913</v>
      </c>
      <c r="Z17" s="198">
        <v>1237</v>
      </c>
      <c r="AA17" s="195">
        <v>74</v>
      </c>
      <c r="AB17" s="198">
        <v>109</v>
      </c>
      <c r="AC17" s="198">
        <v>255</v>
      </c>
      <c r="AD17" s="196">
        <v>103</v>
      </c>
      <c r="AE17" s="199">
        <f t="shared" si="0"/>
        <v>63913</v>
      </c>
    </row>
    <row r="18" spans="1:31" ht="17.25">
      <c r="A18" s="158"/>
      <c r="B18" s="152"/>
      <c r="C18" s="193" t="s">
        <v>109</v>
      </c>
      <c r="D18" s="193"/>
      <c r="E18" s="194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4254</v>
      </c>
      <c r="Q18" s="196">
        <v>0</v>
      </c>
      <c r="R18" s="197">
        <v>111794</v>
      </c>
      <c r="S18" s="198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8">
        <v>0</v>
      </c>
      <c r="AA18" s="195">
        <v>0</v>
      </c>
      <c r="AB18" s="198">
        <v>0</v>
      </c>
      <c r="AC18" s="198">
        <v>0</v>
      </c>
      <c r="AD18" s="196">
        <v>0</v>
      </c>
      <c r="AE18" s="199">
        <f t="shared" si="0"/>
        <v>116048</v>
      </c>
    </row>
    <row r="19" spans="1:31" ht="17.25">
      <c r="A19" s="158"/>
      <c r="B19" s="152"/>
      <c r="C19" s="193" t="s">
        <v>115</v>
      </c>
      <c r="D19" s="193"/>
      <c r="E19" s="194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6">
        <v>0</v>
      </c>
      <c r="R19" s="197">
        <v>0</v>
      </c>
      <c r="S19" s="198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8">
        <v>0</v>
      </c>
      <c r="AA19" s="195">
        <v>0</v>
      </c>
      <c r="AB19" s="198">
        <v>0</v>
      </c>
      <c r="AC19" s="198">
        <v>0</v>
      </c>
      <c r="AD19" s="196">
        <v>0</v>
      </c>
      <c r="AE19" s="199">
        <f t="shared" si="0"/>
        <v>0</v>
      </c>
    </row>
    <row r="20" spans="1:31" ht="17.25">
      <c r="A20" s="158"/>
      <c r="B20" s="152"/>
      <c r="C20" s="193" t="s">
        <v>116</v>
      </c>
      <c r="D20" s="193"/>
      <c r="E20" s="194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6">
        <v>0</v>
      </c>
      <c r="R20" s="197">
        <v>0</v>
      </c>
      <c r="S20" s="198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8">
        <v>0</v>
      </c>
      <c r="AA20" s="195">
        <v>0</v>
      </c>
      <c r="AB20" s="198">
        <v>0</v>
      </c>
      <c r="AC20" s="198">
        <v>0</v>
      </c>
      <c r="AD20" s="196">
        <v>0</v>
      </c>
      <c r="AE20" s="199">
        <f t="shared" si="0"/>
        <v>0</v>
      </c>
    </row>
    <row r="21" spans="1:31" ht="17.25">
      <c r="A21" s="158"/>
      <c r="B21" s="152"/>
      <c r="C21" s="193" t="s">
        <v>117</v>
      </c>
      <c r="D21" s="193"/>
      <c r="E21" s="194">
        <v>39122</v>
      </c>
      <c r="F21" s="195">
        <v>0</v>
      </c>
      <c r="G21" s="195">
        <v>6759</v>
      </c>
      <c r="H21" s="195">
        <v>0</v>
      </c>
      <c r="I21" s="195">
        <v>10200</v>
      </c>
      <c r="J21" s="195">
        <v>8222</v>
      </c>
      <c r="K21" s="195">
        <v>15402</v>
      </c>
      <c r="L21" s="195">
        <v>4772</v>
      </c>
      <c r="M21" s="195">
        <v>0</v>
      </c>
      <c r="N21" s="195">
        <v>7525</v>
      </c>
      <c r="O21" s="195">
        <v>11215</v>
      </c>
      <c r="P21" s="195">
        <v>31130</v>
      </c>
      <c r="Q21" s="196">
        <v>0</v>
      </c>
      <c r="R21" s="197">
        <v>66721</v>
      </c>
      <c r="S21" s="198">
        <v>1415</v>
      </c>
      <c r="T21" s="195">
        <v>0</v>
      </c>
      <c r="U21" s="195">
        <v>5017</v>
      </c>
      <c r="V21" s="195">
        <v>1391</v>
      </c>
      <c r="W21" s="195">
        <v>42000</v>
      </c>
      <c r="X21" s="195">
        <v>1002</v>
      </c>
      <c r="Y21" s="195">
        <v>3051</v>
      </c>
      <c r="Z21" s="198">
        <v>120</v>
      </c>
      <c r="AA21" s="195">
        <v>0</v>
      </c>
      <c r="AB21" s="198">
        <v>11488</v>
      </c>
      <c r="AC21" s="198">
        <v>12435</v>
      </c>
      <c r="AD21" s="196">
        <v>33913</v>
      </c>
      <c r="AE21" s="199">
        <f t="shared" si="0"/>
        <v>312900</v>
      </c>
    </row>
    <row r="22" spans="1:31" ht="17.25">
      <c r="A22" s="200"/>
      <c r="B22" s="186"/>
      <c r="C22" s="186" t="s">
        <v>118</v>
      </c>
      <c r="D22" s="186"/>
      <c r="E22" s="187">
        <v>314781</v>
      </c>
      <c r="F22" s="188">
        <v>231438</v>
      </c>
      <c r="G22" s="188">
        <v>51483</v>
      </c>
      <c r="H22" s="188">
        <v>49183</v>
      </c>
      <c r="I22" s="188">
        <v>55237</v>
      </c>
      <c r="J22" s="188">
        <v>79517</v>
      </c>
      <c r="K22" s="188">
        <v>19079</v>
      </c>
      <c r="L22" s="188">
        <v>7275</v>
      </c>
      <c r="M22" s="188">
        <v>34132</v>
      </c>
      <c r="N22" s="188">
        <v>1863</v>
      </c>
      <c r="O22" s="188">
        <v>49</v>
      </c>
      <c r="P22" s="188">
        <v>0</v>
      </c>
      <c r="Q22" s="189">
        <v>1330</v>
      </c>
      <c r="R22" s="190">
        <v>675</v>
      </c>
      <c r="S22" s="191">
        <v>0</v>
      </c>
      <c r="T22" s="188">
        <v>4355</v>
      </c>
      <c r="U22" s="188">
        <v>882</v>
      </c>
      <c r="V22" s="188">
        <v>5536</v>
      </c>
      <c r="W22" s="188">
        <v>486</v>
      </c>
      <c r="X22" s="188">
        <v>652</v>
      </c>
      <c r="Y22" s="188">
        <v>489</v>
      </c>
      <c r="Z22" s="191">
        <v>464</v>
      </c>
      <c r="AA22" s="188">
        <v>73</v>
      </c>
      <c r="AB22" s="191">
        <v>130</v>
      </c>
      <c r="AC22" s="191">
        <v>776</v>
      </c>
      <c r="AD22" s="189">
        <v>839</v>
      </c>
      <c r="AE22" s="192">
        <f t="shared" si="0"/>
        <v>860724</v>
      </c>
    </row>
    <row r="23" spans="1:31" ht="17.25">
      <c r="A23" s="158" t="s">
        <v>119</v>
      </c>
      <c r="B23" s="186"/>
      <c r="C23" s="186"/>
      <c r="D23" s="186"/>
      <c r="E23" s="187">
        <v>6489950</v>
      </c>
      <c r="F23" s="188">
        <v>6580172</v>
      </c>
      <c r="G23" s="188">
        <v>2267494</v>
      </c>
      <c r="H23" s="188">
        <v>3548266</v>
      </c>
      <c r="I23" s="188">
        <v>1940258</v>
      </c>
      <c r="J23" s="188">
        <v>3521959</v>
      </c>
      <c r="K23" s="188">
        <v>1575156</v>
      </c>
      <c r="L23" s="188">
        <v>501824</v>
      </c>
      <c r="M23" s="188">
        <v>1156235</v>
      </c>
      <c r="N23" s="188">
        <v>1054352</v>
      </c>
      <c r="O23" s="188">
        <v>407308</v>
      </c>
      <c r="P23" s="188">
        <v>779088</v>
      </c>
      <c r="Q23" s="189">
        <v>1567195</v>
      </c>
      <c r="R23" s="190">
        <v>2548790</v>
      </c>
      <c r="S23" s="191">
        <v>175180</v>
      </c>
      <c r="T23" s="188">
        <v>212225</v>
      </c>
      <c r="U23" s="188">
        <v>743198</v>
      </c>
      <c r="V23" s="188">
        <v>249797</v>
      </c>
      <c r="W23" s="188">
        <v>296923</v>
      </c>
      <c r="X23" s="188">
        <v>294162</v>
      </c>
      <c r="Y23" s="188">
        <v>333336</v>
      </c>
      <c r="Z23" s="191">
        <v>232282</v>
      </c>
      <c r="AA23" s="188">
        <v>171045</v>
      </c>
      <c r="AB23" s="191">
        <v>353175</v>
      </c>
      <c r="AC23" s="191">
        <v>248752</v>
      </c>
      <c r="AD23" s="189">
        <v>280192</v>
      </c>
      <c r="AE23" s="192">
        <f t="shared" si="0"/>
        <v>37528314</v>
      </c>
    </row>
    <row r="24" spans="1:31" ht="17.25">
      <c r="A24" s="158"/>
      <c r="B24" s="152" t="s">
        <v>120</v>
      </c>
      <c r="C24" s="193"/>
      <c r="D24" s="193"/>
      <c r="E24" s="194">
        <v>6091957</v>
      </c>
      <c r="F24" s="195">
        <v>6110665</v>
      </c>
      <c r="G24" s="195">
        <v>2118735</v>
      </c>
      <c r="H24" s="195">
        <v>3288612</v>
      </c>
      <c r="I24" s="195">
        <v>1816326</v>
      </c>
      <c r="J24" s="195">
        <v>3102479</v>
      </c>
      <c r="K24" s="195">
        <v>1558370</v>
      </c>
      <c r="L24" s="195">
        <v>429807</v>
      </c>
      <c r="M24" s="195">
        <v>1078362</v>
      </c>
      <c r="N24" s="195">
        <v>1029511</v>
      </c>
      <c r="O24" s="195">
        <v>229749</v>
      </c>
      <c r="P24" s="195">
        <v>664789</v>
      </c>
      <c r="Q24" s="196">
        <v>1482655</v>
      </c>
      <c r="R24" s="197">
        <v>2116083</v>
      </c>
      <c r="S24" s="198">
        <v>174991</v>
      </c>
      <c r="T24" s="195">
        <v>198898</v>
      </c>
      <c r="U24" s="195">
        <v>689751</v>
      </c>
      <c r="V24" s="195">
        <v>213747</v>
      </c>
      <c r="W24" s="195">
        <v>296577</v>
      </c>
      <c r="X24" s="195">
        <v>274343</v>
      </c>
      <c r="Y24" s="195">
        <v>274895</v>
      </c>
      <c r="Z24" s="198">
        <v>216693</v>
      </c>
      <c r="AA24" s="195">
        <v>157971</v>
      </c>
      <c r="AB24" s="198">
        <v>316783</v>
      </c>
      <c r="AC24" s="198">
        <v>208090</v>
      </c>
      <c r="AD24" s="196">
        <v>246602</v>
      </c>
      <c r="AE24" s="199">
        <f t="shared" si="0"/>
        <v>34387441</v>
      </c>
    </row>
    <row r="25" spans="1:31" ht="17.25">
      <c r="A25" s="158"/>
      <c r="B25" s="152"/>
      <c r="C25" s="193" t="s">
        <v>121</v>
      </c>
      <c r="D25" s="193"/>
      <c r="E25" s="194">
        <v>2958609</v>
      </c>
      <c r="F25" s="195">
        <v>2940951</v>
      </c>
      <c r="G25" s="195">
        <v>869416</v>
      </c>
      <c r="H25" s="195">
        <v>1595574</v>
      </c>
      <c r="I25" s="195">
        <v>713945</v>
      </c>
      <c r="J25" s="195">
        <v>992038</v>
      </c>
      <c r="K25" s="195">
        <v>356897</v>
      </c>
      <c r="L25" s="195">
        <v>80615</v>
      </c>
      <c r="M25" s="195">
        <v>398403</v>
      </c>
      <c r="N25" s="195">
        <v>481175</v>
      </c>
      <c r="O25" s="195">
        <v>65030</v>
      </c>
      <c r="P25" s="195">
        <v>115144</v>
      </c>
      <c r="Q25" s="196">
        <v>469619</v>
      </c>
      <c r="R25" s="197">
        <v>411936</v>
      </c>
      <c r="S25" s="198">
        <v>127460</v>
      </c>
      <c r="T25" s="195">
        <v>53545</v>
      </c>
      <c r="U25" s="195">
        <v>0</v>
      </c>
      <c r="V25" s="195">
        <v>85801</v>
      </c>
      <c r="W25" s="195">
        <v>164522</v>
      </c>
      <c r="X25" s="195">
        <v>151128</v>
      </c>
      <c r="Y25" s="195">
        <v>94771</v>
      </c>
      <c r="Z25" s="198">
        <v>47974</v>
      </c>
      <c r="AA25" s="195">
        <v>33796</v>
      </c>
      <c r="AB25" s="198">
        <v>45952</v>
      </c>
      <c r="AC25" s="198">
        <v>41592</v>
      </c>
      <c r="AD25" s="196">
        <v>47716</v>
      </c>
      <c r="AE25" s="199">
        <f t="shared" si="0"/>
        <v>13343609</v>
      </c>
    </row>
    <row r="26" spans="1:31" ht="17.25">
      <c r="A26" s="158"/>
      <c r="B26" s="152"/>
      <c r="C26" s="193" t="s">
        <v>122</v>
      </c>
      <c r="D26" s="193"/>
      <c r="E26" s="194">
        <v>601395</v>
      </c>
      <c r="F26" s="195">
        <v>842155</v>
      </c>
      <c r="G26" s="195">
        <v>285297</v>
      </c>
      <c r="H26" s="195">
        <v>286229</v>
      </c>
      <c r="I26" s="195">
        <v>186019</v>
      </c>
      <c r="J26" s="195">
        <v>223702</v>
      </c>
      <c r="K26" s="195">
        <v>169726</v>
      </c>
      <c r="L26" s="195">
        <v>55736</v>
      </c>
      <c r="M26" s="195">
        <v>149646</v>
      </c>
      <c r="N26" s="195">
        <v>91328</v>
      </c>
      <c r="O26" s="195">
        <v>15342</v>
      </c>
      <c r="P26" s="195">
        <v>70838</v>
      </c>
      <c r="Q26" s="196">
        <v>239532</v>
      </c>
      <c r="R26" s="197">
        <v>219240</v>
      </c>
      <c r="S26" s="198">
        <v>2875</v>
      </c>
      <c r="T26" s="195">
        <v>13327</v>
      </c>
      <c r="U26" s="195">
        <v>306145</v>
      </c>
      <c r="V26" s="195">
        <v>21326</v>
      </c>
      <c r="W26" s="195">
        <v>12695</v>
      </c>
      <c r="X26" s="195">
        <v>20853</v>
      </c>
      <c r="Y26" s="195">
        <v>13773</v>
      </c>
      <c r="Z26" s="198">
        <v>25473</v>
      </c>
      <c r="AA26" s="195">
        <v>19596</v>
      </c>
      <c r="AB26" s="198">
        <v>23204</v>
      </c>
      <c r="AC26" s="198">
        <v>6956</v>
      </c>
      <c r="AD26" s="196">
        <v>27975</v>
      </c>
      <c r="AE26" s="199">
        <f t="shared" si="0"/>
        <v>3930383</v>
      </c>
    </row>
    <row r="27" spans="1:31" ht="17.25">
      <c r="A27" s="158"/>
      <c r="B27" s="152"/>
      <c r="C27" s="193" t="s">
        <v>123</v>
      </c>
      <c r="D27" s="193"/>
      <c r="E27" s="194">
        <v>265687</v>
      </c>
      <c r="F27" s="195">
        <v>76114</v>
      </c>
      <c r="G27" s="195">
        <v>9077</v>
      </c>
      <c r="H27" s="195">
        <v>5017</v>
      </c>
      <c r="I27" s="195">
        <v>8747</v>
      </c>
      <c r="J27" s="195">
        <v>51227</v>
      </c>
      <c r="K27" s="195">
        <v>3137</v>
      </c>
      <c r="L27" s="195">
        <v>0</v>
      </c>
      <c r="M27" s="195">
        <v>0</v>
      </c>
      <c r="N27" s="195">
        <v>78713</v>
      </c>
      <c r="O27" s="195">
        <v>8</v>
      </c>
      <c r="P27" s="195">
        <v>0</v>
      </c>
      <c r="Q27" s="196">
        <v>0</v>
      </c>
      <c r="R27" s="197">
        <v>4371</v>
      </c>
      <c r="S27" s="198">
        <v>0</v>
      </c>
      <c r="T27" s="195">
        <v>0</v>
      </c>
      <c r="U27" s="195">
        <v>55676</v>
      </c>
      <c r="V27" s="195">
        <v>207</v>
      </c>
      <c r="W27" s="195">
        <v>5725</v>
      </c>
      <c r="X27" s="195">
        <v>471</v>
      </c>
      <c r="Y27" s="195">
        <v>13201</v>
      </c>
      <c r="Z27" s="198">
        <v>0</v>
      </c>
      <c r="AA27" s="195">
        <v>2534</v>
      </c>
      <c r="AB27" s="198">
        <v>0</v>
      </c>
      <c r="AC27" s="198">
        <v>0</v>
      </c>
      <c r="AD27" s="196">
        <v>0</v>
      </c>
      <c r="AE27" s="199">
        <f t="shared" si="0"/>
        <v>579912</v>
      </c>
    </row>
    <row r="28" spans="1:31" ht="17.25">
      <c r="A28" s="158"/>
      <c r="B28" s="152"/>
      <c r="C28" s="193" t="s">
        <v>124</v>
      </c>
      <c r="D28" s="193"/>
      <c r="E28" s="194">
        <v>302584</v>
      </c>
      <c r="F28" s="195">
        <v>351715</v>
      </c>
      <c r="G28" s="195">
        <v>0</v>
      </c>
      <c r="H28" s="195">
        <v>249453</v>
      </c>
      <c r="I28" s="195">
        <v>175901</v>
      </c>
      <c r="J28" s="195">
        <v>0</v>
      </c>
      <c r="K28" s="195">
        <v>88455</v>
      </c>
      <c r="L28" s="195">
        <v>45505</v>
      </c>
      <c r="M28" s="195">
        <v>0</v>
      </c>
      <c r="N28" s="195">
        <v>52141</v>
      </c>
      <c r="O28" s="195">
        <v>0</v>
      </c>
      <c r="P28" s="195">
        <v>0</v>
      </c>
      <c r="Q28" s="196">
        <v>0</v>
      </c>
      <c r="R28" s="197">
        <v>0</v>
      </c>
      <c r="S28" s="198">
        <v>0</v>
      </c>
      <c r="T28" s="195">
        <v>0</v>
      </c>
      <c r="U28" s="195">
        <v>44306</v>
      </c>
      <c r="V28" s="195">
        <v>0</v>
      </c>
      <c r="W28" s="195">
        <v>0</v>
      </c>
      <c r="X28" s="195">
        <v>0</v>
      </c>
      <c r="Y28" s="195">
        <v>0</v>
      </c>
      <c r="Z28" s="198">
        <v>0</v>
      </c>
      <c r="AA28" s="195">
        <v>0</v>
      </c>
      <c r="AB28" s="198">
        <v>0</v>
      </c>
      <c r="AC28" s="198">
        <v>0</v>
      </c>
      <c r="AD28" s="196">
        <v>0</v>
      </c>
      <c r="AE28" s="199">
        <f t="shared" si="0"/>
        <v>1310060</v>
      </c>
    </row>
    <row r="29" spans="1:31" ht="17.25">
      <c r="A29" s="158"/>
      <c r="B29" s="152"/>
      <c r="C29" s="193" t="s">
        <v>125</v>
      </c>
      <c r="D29" s="193"/>
      <c r="E29" s="194">
        <v>338439</v>
      </c>
      <c r="F29" s="195">
        <v>322629</v>
      </c>
      <c r="G29" s="195">
        <v>230994</v>
      </c>
      <c r="H29" s="195">
        <v>175663</v>
      </c>
      <c r="I29" s="195">
        <v>138658</v>
      </c>
      <c r="J29" s="195">
        <v>414472</v>
      </c>
      <c r="K29" s="195">
        <v>102184</v>
      </c>
      <c r="L29" s="195">
        <v>42107</v>
      </c>
      <c r="M29" s="195">
        <v>73103</v>
      </c>
      <c r="N29" s="195">
        <v>56866</v>
      </c>
      <c r="O29" s="195">
        <v>51178</v>
      </c>
      <c r="P29" s="195">
        <v>113618</v>
      </c>
      <c r="Q29" s="196">
        <v>140637</v>
      </c>
      <c r="R29" s="197">
        <v>284296</v>
      </c>
      <c r="S29" s="198">
        <v>19349</v>
      </c>
      <c r="T29" s="195">
        <v>42146</v>
      </c>
      <c r="U29" s="195">
        <v>44642</v>
      </c>
      <c r="V29" s="195">
        <v>23502</v>
      </c>
      <c r="W29" s="195">
        <v>61289</v>
      </c>
      <c r="X29" s="195">
        <v>16115</v>
      </c>
      <c r="Y29" s="195">
        <v>50139</v>
      </c>
      <c r="Z29" s="198">
        <v>37167</v>
      </c>
      <c r="AA29" s="195">
        <v>22171</v>
      </c>
      <c r="AB29" s="198">
        <v>104393</v>
      </c>
      <c r="AC29" s="198">
        <v>26911</v>
      </c>
      <c r="AD29" s="196">
        <v>38253</v>
      </c>
      <c r="AE29" s="199">
        <f t="shared" si="0"/>
        <v>2970921</v>
      </c>
    </row>
    <row r="30" spans="1:31" ht="17.25">
      <c r="A30" s="158"/>
      <c r="B30" s="152"/>
      <c r="C30" s="193" t="s">
        <v>126</v>
      </c>
      <c r="D30" s="193"/>
      <c r="E30" s="194">
        <v>1609307</v>
      </c>
      <c r="F30" s="195">
        <v>1557509</v>
      </c>
      <c r="G30" s="195">
        <v>652316</v>
      </c>
      <c r="H30" s="195">
        <v>972382</v>
      </c>
      <c r="I30" s="195">
        <v>582924</v>
      </c>
      <c r="J30" s="195">
        <v>1335910</v>
      </c>
      <c r="K30" s="195">
        <v>817404</v>
      </c>
      <c r="L30" s="195">
        <v>201089</v>
      </c>
      <c r="M30" s="195">
        <v>373414</v>
      </c>
      <c r="N30" s="195">
        <v>225095</v>
      </c>
      <c r="O30" s="195">
        <v>96186</v>
      </c>
      <c r="P30" s="195">
        <v>357812</v>
      </c>
      <c r="Q30" s="196">
        <v>541961</v>
      </c>
      <c r="R30" s="197">
        <v>1195806</v>
      </c>
      <c r="S30" s="198">
        <v>24375</v>
      </c>
      <c r="T30" s="195">
        <v>88292</v>
      </c>
      <c r="U30" s="195">
        <v>224291</v>
      </c>
      <c r="V30" s="195">
        <v>72860</v>
      </c>
      <c r="W30" s="195">
        <v>51943</v>
      </c>
      <c r="X30" s="195">
        <v>85103</v>
      </c>
      <c r="Y30" s="195">
        <v>103011</v>
      </c>
      <c r="Z30" s="198">
        <v>105975</v>
      </c>
      <c r="AA30" s="195">
        <v>75167</v>
      </c>
      <c r="AB30" s="198">
        <v>136903</v>
      </c>
      <c r="AC30" s="198">
        <v>131133</v>
      </c>
      <c r="AD30" s="196">
        <v>122358</v>
      </c>
      <c r="AE30" s="199">
        <f t="shared" si="0"/>
        <v>11740526</v>
      </c>
    </row>
    <row r="31" spans="1:31" ht="17.25">
      <c r="A31" s="158"/>
      <c r="B31" s="152"/>
      <c r="C31" s="193" t="s">
        <v>127</v>
      </c>
      <c r="D31" s="193"/>
      <c r="E31" s="194">
        <v>15788</v>
      </c>
      <c r="F31" s="195">
        <v>19592</v>
      </c>
      <c r="G31" s="195">
        <v>71635</v>
      </c>
      <c r="H31" s="195">
        <v>4294</v>
      </c>
      <c r="I31" s="195">
        <v>10074</v>
      </c>
      <c r="J31" s="195">
        <v>85130</v>
      </c>
      <c r="K31" s="195">
        <v>20522</v>
      </c>
      <c r="L31" s="195">
        <v>4366</v>
      </c>
      <c r="M31" s="195">
        <v>83796</v>
      </c>
      <c r="N31" s="195">
        <v>2350</v>
      </c>
      <c r="O31" s="195">
        <v>1995</v>
      </c>
      <c r="P31" s="195">
        <v>6263</v>
      </c>
      <c r="Q31" s="196">
        <v>89717</v>
      </c>
      <c r="R31" s="197">
        <v>0</v>
      </c>
      <c r="S31" s="198">
        <v>893</v>
      </c>
      <c r="T31" s="195">
        <v>734</v>
      </c>
      <c r="U31" s="195">
        <v>14531</v>
      </c>
      <c r="V31" s="195">
        <v>10049</v>
      </c>
      <c r="W31" s="195">
        <v>403</v>
      </c>
      <c r="X31" s="195">
        <v>673</v>
      </c>
      <c r="Y31" s="195">
        <v>0</v>
      </c>
      <c r="Z31" s="198">
        <v>104</v>
      </c>
      <c r="AA31" s="195">
        <v>4555</v>
      </c>
      <c r="AB31" s="198">
        <v>4422</v>
      </c>
      <c r="AC31" s="198">
        <v>1498</v>
      </c>
      <c r="AD31" s="196">
        <v>10300</v>
      </c>
      <c r="AE31" s="199">
        <f t="shared" si="0"/>
        <v>463684</v>
      </c>
    </row>
    <row r="32" spans="1:31" ht="17.25">
      <c r="A32" s="158"/>
      <c r="B32" s="186"/>
      <c r="C32" s="186" t="s">
        <v>128</v>
      </c>
      <c r="D32" s="186"/>
      <c r="E32" s="187">
        <v>148</v>
      </c>
      <c r="F32" s="188">
        <v>0</v>
      </c>
      <c r="G32" s="188">
        <v>0</v>
      </c>
      <c r="H32" s="188">
        <v>0</v>
      </c>
      <c r="I32" s="188">
        <v>58</v>
      </c>
      <c r="J32" s="188">
        <v>0</v>
      </c>
      <c r="K32" s="188">
        <v>45</v>
      </c>
      <c r="L32" s="188">
        <v>389</v>
      </c>
      <c r="M32" s="188">
        <v>0</v>
      </c>
      <c r="N32" s="188">
        <v>41843</v>
      </c>
      <c r="O32" s="188">
        <v>10</v>
      </c>
      <c r="P32" s="188">
        <v>1114</v>
      </c>
      <c r="Q32" s="189">
        <v>1189</v>
      </c>
      <c r="R32" s="190">
        <v>434</v>
      </c>
      <c r="S32" s="191">
        <v>39</v>
      </c>
      <c r="T32" s="188">
        <v>854</v>
      </c>
      <c r="U32" s="188">
        <v>160</v>
      </c>
      <c r="V32" s="188">
        <v>2</v>
      </c>
      <c r="W32" s="188">
        <v>0</v>
      </c>
      <c r="X32" s="188">
        <v>0</v>
      </c>
      <c r="Y32" s="188">
        <v>0</v>
      </c>
      <c r="Z32" s="191">
        <v>0</v>
      </c>
      <c r="AA32" s="188">
        <v>152</v>
      </c>
      <c r="AB32" s="191">
        <v>1909</v>
      </c>
      <c r="AC32" s="191">
        <v>0</v>
      </c>
      <c r="AD32" s="189">
        <v>0</v>
      </c>
      <c r="AE32" s="192">
        <f t="shared" si="0"/>
        <v>48346</v>
      </c>
    </row>
    <row r="33" spans="1:31" ht="17.25">
      <c r="A33" s="158"/>
      <c r="B33" s="152" t="s">
        <v>129</v>
      </c>
      <c r="C33" s="193"/>
      <c r="D33" s="193"/>
      <c r="E33" s="194">
        <v>368871</v>
      </c>
      <c r="F33" s="195">
        <v>432385</v>
      </c>
      <c r="G33" s="195">
        <v>148759</v>
      </c>
      <c r="H33" s="195">
        <v>249672</v>
      </c>
      <c r="I33" s="195">
        <v>118986</v>
      </c>
      <c r="J33" s="195">
        <v>412456</v>
      </c>
      <c r="K33" s="195">
        <v>13215</v>
      </c>
      <c r="L33" s="195">
        <v>71179</v>
      </c>
      <c r="M33" s="195">
        <v>76642</v>
      </c>
      <c r="N33" s="195">
        <v>23936</v>
      </c>
      <c r="O33" s="195">
        <v>40850</v>
      </c>
      <c r="P33" s="195">
        <v>113500</v>
      </c>
      <c r="Q33" s="196">
        <v>72513</v>
      </c>
      <c r="R33" s="197">
        <v>425171</v>
      </c>
      <c r="S33" s="198">
        <v>49</v>
      </c>
      <c r="T33" s="195">
        <v>12833</v>
      </c>
      <c r="U33" s="195">
        <v>53447</v>
      </c>
      <c r="V33" s="195">
        <v>35765</v>
      </c>
      <c r="W33" s="195">
        <v>0</v>
      </c>
      <c r="X33" s="195">
        <v>19819</v>
      </c>
      <c r="Y33" s="195">
        <v>58369</v>
      </c>
      <c r="Z33" s="198">
        <v>11445</v>
      </c>
      <c r="AA33" s="195">
        <v>13060</v>
      </c>
      <c r="AB33" s="198">
        <v>36204</v>
      </c>
      <c r="AC33" s="198">
        <v>40662</v>
      </c>
      <c r="AD33" s="196">
        <v>32850</v>
      </c>
      <c r="AE33" s="199">
        <f t="shared" si="0"/>
        <v>2882638</v>
      </c>
    </row>
    <row r="34" spans="1:31" ht="17.25">
      <c r="A34" s="158"/>
      <c r="B34" s="152"/>
      <c r="C34" s="193" t="s">
        <v>130</v>
      </c>
      <c r="D34" s="193"/>
      <c r="E34" s="194">
        <v>316303</v>
      </c>
      <c r="F34" s="195">
        <v>400543</v>
      </c>
      <c r="G34" s="195">
        <v>133424</v>
      </c>
      <c r="H34" s="195">
        <v>239501</v>
      </c>
      <c r="I34" s="195">
        <v>118627</v>
      </c>
      <c r="J34" s="195">
        <v>400192</v>
      </c>
      <c r="K34" s="195">
        <v>13182</v>
      </c>
      <c r="L34" s="195">
        <v>69461</v>
      </c>
      <c r="M34" s="195">
        <v>73362</v>
      </c>
      <c r="N34" s="195">
        <v>23897</v>
      </c>
      <c r="O34" s="195">
        <v>39230</v>
      </c>
      <c r="P34" s="195">
        <v>103905</v>
      </c>
      <c r="Q34" s="196">
        <v>72440</v>
      </c>
      <c r="R34" s="197">
        <v>424819</v>
      </c>
      <c r="S34" s="198">
        <v>0</v>
      </c>
      <c r="T34" s="195">
        <v>11912</v>
      </c>
      <c r="U34" s="195">
        <v>47298</v>
      </c>
      <c r="V34" s="195">
        <v>23375</v>
      </c>
      <c r="W34" s="195">
        <v>0</v>
      </c>
      <c r="X34" s="195">
        <v>19819</v>
      </c>
      <c r="Y34" s="195">
        <v>58369</v>
      </c>
      <c r="Z34" s="198">
        <v>11407</v>
      </c>
      <c r="AA34" s="195">
        <v>11850</v>
      </c>
      <c r="AB34" s="198">
        <v>36204</v>
      </c>
      <c r="AC34" s="198">
        <v>40437</v>
      </c>
      <c r="AD34" s="196">
        <v>32850</v>
      </c>
      <c r="AE34" s="199">
        <f t="shared" si="0"/>
        <v>2722407</v>
      </c>
    </row>
    <row r="35" spans="1:31" ht="17.25">
      <c r="A35" s="158"/>
      <c r="B35" s="152"/>
      <c r="C35" s="193" t="s">
        <v>131</v>
      </c>
      <c r="D35" s="193"/>
      <c r="E35" s="194"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  <c r="O35" s="195">
        <v>0</v>
      </c>
      <c r="P35" s="195">
        <v>0</v>
      </c>
      <c r="Q35" s="196">
        <v>0</v>
      </c>
      <c r="R35" s="197">
        <v>0</v>
      </c>
      <c r="S35" s="198">
        <v>0</v>
      </c>
      <c r="T35" s="195">
        <v>0</v>
      </c>
      <c r="U35" s="195">
        <v>0</v>
      </c>
      <c r="V35" s="195">
        <v>0</v>
      </c>
      <c r="W35" s="195">
        <v>0</v>
      </c>
      <c r="X35" s="195">
        <v>0</v>
      </c>
      <c r="Y35" s="195">
        <v>0</v>
      </c>
      <c r="Z35" s="198">
        <v>0</v>
      </c>
      <c r="AA35" s="195">
        <v>0</v>
      </c>
      <c r="AB35" s="198">
        <v>0</v>
      </c>
      <c r="AC35" s="198">
        <v>0</v>
      </c>
      <c r="AD35" s="196">
        <v>0</v>
      </c>
      <c r="AE35" s="199">
        <f t="shared" si="0"/>
        <v>0</v>
      </c>
    </row>
    <row r="36" spans="1:31" ht="17.25">
      <c r="A36" s="158"/>
      <c r="B36" s="152"/>
      <c r="C36" s="193" t="s">
        <v>123</v>
      </c>
      <c r="D36" s="193"/>
      <c r="E36" s="194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5">
        <v>0</v>
      </c>
      <c r="N36" s="195">
        <v>0</v>
      </c>
      <c r="O36" s="195">
        <v>0</v>
      </c>
      <c r="P36" s="195">
        <v>4254</v>
      </c>
      <c r="Q36" s="196">
        <v>0</v>
      </c>
      <c r="R36" s="197">
        <v>0</v>
      </c>
      <c r="S36" s="198">
        <v>0</v>
      </c>
      <c r="T36" s="195">
        <v>921</v>
      </c>
      <c r="U36" s="195">
        <v>0</v>
      </c>
      <c r="V36" s="195">
        <v>0</v>
      </c>
      <c r="W36" s="195">
        <v>0</v>
      </c>
      <c r="X36" s="195">
        <v>0</v>
      </c>
      <c r="Y36" s="195">
        <v>0</v>
      </c>
      <c r="Z36" s="198">
        <v>0</v>
      </c>
      <c r="AA36" s="195">
        <v>0</v>
      </c>
      <c r="AB36" s="198">
        <v>0</v>
      </c>
      <c r="AC36" s="198">
        <v>0</v>
      </c>
      <c r="AD36" s="196">
        <v>0</v>
      </c>
      <c r="AE36" s="199">
        <f t="shared" si="0"/>
        <v>5175</v>
      </c>
    </row>
    <row r="37" spans="1:31" ht="17.25">
      <c r="A37" s="158"/>
      <c r="B37" s="152"/>
      <c r="C37" s="193" t="s">
        <v>132</v>
      </c>
      <c r="D37" s="193"/>
      <c r="E37" s="194">
        <v>28140</v>
      </c>
      <c r="F37" s="195">
        <v>31670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1094</v>
      </c>
      <c r="M37" s="195">
        <v>3209</v>
      </c>
      <c r="N37" s="195">
        <v>0</v>
      </c>
      <c r="O37" s="195">
        <v>0</v>
      </c>
      <c r="P37" s="195">
        <v>0</v>
      </c>
      <c r="Q37" s="196">
        <v>0</v>
      </c>
      <c r="R37" s="197">
        <v>0</v>
      </c>
      <c r="S37" s="198">
        <v>0</v>
      </c>
      <c r="T37" s="195">
        <v>0</v>
      </c>
      <c r="U37" s="195">
        <v>0</v>
      </c>
      <c r="V37" s="195">
        <v>1340</v>
      </c>
      <c r="W37" s="195">
        <v>0</v>
      </c>
      <c r="X37" s="195">
        <v>0</v>
      </c>
      <c r="Y37" s="195">
        <v>0</v>
      </c>
      <c r="Z37" s="198">
        <v>0</v>
      </c>
      <c r="AA37" s="195">
        <v>0</v>
      </c>
      <c r="AB37" s="198">
        <v>0</v>
      </c>
      <c r="AC37" s="198">
        <v>0</v>
      </c>
      <c r="AD37" s="196">
        <v>0</v>
      </c>
      <c r="AE37" s="199">
        <f t="shared" si="0"/>
        <v>65453</v>
      </c>
    </row>
    <row r="38" spans="1:31" ht="17.25">
      <c r="A38" s="200"/>
      <c r="B38" s="186"/>
      <c r="C38" s="186" t="s">
        <v>133</v>
      </c>
      <c r="D38" s="186"/>
      <c r="E38" s="187">
        <v>24428</v>
      </c>
      <c r="F38" s="188">
        <v>172</v>
      </c>
      <c r="G38" s="188">
        <v>15335</v>
      </c>
      <c r="H38" s="188">
        <v>10171</v>
      </c>
      <c r="I38" s="188">
        <v>359</v>
      </c>
      <c r="J38" s="188">
        <v>12264</v>
      </c>
      <c r="K38" s="188">
        <v>33</v>
      </c>
      <c r="L38" s="188">
        <v>624</v>
      </c>
      <c r="M38" s="188">
        <v>71</v>
      </c>
      <c r="N38" s="188">
        <v>39</v>
      </c>
      <c r="O38" s="188">
        <v>1620</v>
      </c>
      <c r="P38" s="188">
        <v>5341</v>
      </c>
      <c r="Q38" s="189">
        <v>73</v>
      </c>
      <c r="R38" s="190">
        <v>352</v>
      </c>
      <c r="S38" s="191">
        <v>49</v>
      </c>
      <c r="T38" s="188">
        <v>0</v>
      </c>
      <c r="U38" s="188">
        <v>6149</v>
      </c>
      <c r="V38" s="188">
        <v>11050</v>
      </c>
      <c r="W38" s="188">
        <v>0</v>
      </c>
      <c r="X38" s="188">
        <v>0</v>
      </c>
      <c r="Y38" s="188">
        <v>0</v>
      </c>
      <c r="Z38" s="191">
        <v>38</v>
      </c>
      <c r="AA38" s="188">
        <v>1210</v>
      </c>
      <c r="AB38" s="191">
        <v>0</v>
      </c>
      <c r="AC38" s="191">
        <v>225</v>
      </c>
      <c r="AD38" s="189">
        <v>0</v>
      </c>
      <c r="AE38" s="192">
        <f t="shared" si="0"/>
        <v>89603</v>
      </c>
    </row>
    <row r="39" spans="1:31" ht="17.25">
      <c r="A39" s="200" t="s">
        <v>134</v>
      </c>
      <c r="B39" s="186"/>
      <c r="C39" s="186"/>
      <c r="D39" s="186"/>
      <c r="E39" s="187">
        <v>52470</v>
      </c>
      <c r="F39" s="188">
        <v>740384</v>
      </c>
      <c r="G39" s="188">
        <v>389021</v>
      </c>
      <c r="H39" s="188">
        <v>156942</v>
      </c>
      <c r="I39" s="188">
        <v>42347</v>
      </c>
      <c r="J39" s="188">
        <v>140441</v>
      </c>
      <c r="K39" s="188">
        <v>0</v>
      </c>
      <c r="L39" s="188">
        <v>76674</v>
      </c>
      <c r="M39" s="188">
        <v>0</v>
      </c>
      <c r="N39" s="188">
        <v>248158</v>
      </c>
      <c r="O39" s="188">
        <v>25421</v>
      </c>
      <c r="P39" s="188">
        <v>88517</v>
      </c>
      <c r="Q39" s="189">
        <v>142812</v>
      </c>
      <c r="R39" s="190">
        <v>128998</v>
      </c>
      <c r="S39" s="191">
        <v>0</v>
      </c>
      <c r="T39" s="188">
        <v>19571</v>
      </c>
      <c r="U39" s="188">
        <v>48019</v>
      </c>
      <c r="V39" s="188">
        <v>0</v>
      </c>
      <c r="W39" s="188">
        <v>0</v>
      </c>
      <c r="X39" s="188">
        <v>39453</v>
      </c>
      <c r="Y39" s="188">
        <v>26782</v>
      </c>
      <c r="Z39" s="191">
        <v>60919</v>
      </c>
      <c r="AA39" s="188">
        <v>4593</v>
      </c>
      <c r="AB39" s="191">
        <v>8905</v>
      </c>
      <c r="AC39" s="191">
        <v>0</v>
      </c>
      <c r="AD39" s="189">
        <v>0</v>
      </c>
      <c r="AE39" s="192">
        <f t="shared" si="0"/>
        <v>2440427</v>
      </c>
    </row>
    <row r="40" spans="1:31" ht="17.25">
      <c r="A40" s="200" t="s">
        <v>135</v>
      </c>
      <c r="B40" s="186"/>
      <c r="C40" s="186"/>
      <c r="D40" s="186"/>
      <c r="E40" s="187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88">
        <v>121047</v>
      </c>
      <c r="L40" s="188">
        <v>0</v>
      </c>
      <c r="M40" s="188">
        <v>972</v>
      </c>
      <c r="N40" s="188">
        <v>0</v>
      </c>
      <c r="O40" s="188">
        <v>0</v>
      </c>
      <c r="P40" s="188">
        <v>0</v>
      </c>
      <c r="Q40" s="189">
        <v>0</v>
      </c>
      <c r="R40" s="190">
        <v>0</v>
      </c>
      <c r="S40" s="191">
        <v>3131</v>
      </c>
      <c r="T40" s="188">
        <v>0</v>
      </c>
      <c r="U40" s="188">
        <v>0</v>
      </c>
      <c r="V40" s="188">
        <v>4339</v>
      </c>
      <c r="W40" s="188">
        <v>15520</v>
      </c>
      <c r="X40" s="188">
        <v>0</v>
      </c>
      <c r="Y40" s="188">
        <v>0</v>
      </c>
      <c r="Z40" s="191">
        <v>0</v>
      </c>
      <c r="AA40" s="188">
        <v>0</v>
      </c>
      <c r="AB40" s="191">
        <v>0</v>
      </c>
      <c r="AC40" s="191">
        <v>55453</v>
      </c>
      <c r="AD40" s="189">
        <v>47052</v>
      </c>
      <c r="AE40" s="192">
        <f t="shared" si="0"/>
        <v>247514</v>
      </c>
    </row>
    <row r="41" spans="1:31" ht="17.25">
      <c r="A41" s="158" t="s">
        <v>136</v>
      </c>
      <c r="B41" s="186"/>
      <c r="C41" s="186"/>
      <c r="D41" s="186"/>
      <c r="E41" s="187">
        <v>515</v>
      </c>
      <c r="F41" s="188">
        <v>28575</v>
      </c>
      <c r="G41" s="188">
        <v>0</v>
      </c>
      <c r="H41" s="188">
        <v>0</v>
      </c>
      <c r="I41" s="188">
        <v>40</v>
      </c>
      <c r="J41" s="188">
        <v>4241</v>
      </c>
      <c r="K41" s="188">
        <v>109</v>
      </c>
      <c r="L41" s="188">
        <v>0</v>
      </c>
      <c r="M41" s="188">
        <v>22282</v>
      </c>
      <c r="N41" s="188">
        <v>0</v>
      </c>
      <c r="O41" s="188">
        <v>135984</v>
      </c>
      <c r="P41" s="188">
        <v>39</v>
      </c>
      <c r="Q41" s="189">
        <v>94</v>
      </c>
      <c r="R41" s="190">
        <v>51</v>
      </c>
      <c r="S41" s="191">
        <v>0</v>
      </c>
      <c r="T41" s="188">
        <v>0</v>
      </c>
      <c r="U41" s="188">
        <v>0</v>
      </c>
      <c r="V41" s="188">
        <v>387</v>
      </c>
      <c r="W41" s="188">
        <v>108</v>
      </c>
      <c r="X41" s="188">
        <v>0</v>
      </c>
      <c r="Y41" s="188">
        <v>0</v>
      </c>
      <c r="Z41" s="191">
        <v>0</v>
      </c>
      <c r="AA41" s="188">
        <v>0</v>
      </c>
      <c r="AB41" s="191">
        <v>0</v>
      </c>
      <c r="AC41" s="191">
        <v>0</v>
      </c>
      <c r="AD41" s="189">
        <v>0</v>
      </c>
      <c r="AE41" s="192">
        <f t="shared" si="0"/>
        <v>192425</v>
      </c>
    </row>
    <row r="42" spans="1:31" ht="17.25">
      <c r="A42" s="158"/>
      <c r="B42" s="186" t="s">
        <v>137</v>
      </c>
      <c r="C42" s="186"/>
      <c r="D42" s="186"/>
      <c r="E42" s="187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v>0</v>
      </c>
      <c r="N42" s="188">
        <v>0</v>
      </c>
      <c r="O42" s="188">
        <v>0</v>
      </c>
      <c r="P42" s="188">
        <v>0</v>
      </c>
      <c r="Q42" s="189">
        <v>0</v>
      </c>
      <c r="R42" s="190">
        <v>0</v>
      </c>
      <c r="S42" s="191">
        <v>0</v>
      </c>
      <c r="T42" s="188">
        <v>0</v>
      </c>
      <c r="U42" s="188">
        <v>0</v>
      </c>
      <c r="V42" s="188">
        <v>0</v>
      </c>
      <c r="W42" s="188">
        <v>0</v>
      </c>
      <c r="X42" s="188">
        <v>0</v>
      </c>
      <c r="Y42" s="188">
        <v>0</v>
      </c>
      <c r="Z42" s="191">
        <v>0</v>
      </c>
      <c r="AA42" s="188">
        <v>0</v>
      </c>
      <c r="AB42" s="191">
        <v>0</v>
      </c>
      <c r="AC42" s="191">
        <v>0</v>
      </c>
      <c r="AD42" s="189">
        <v>0</v>
      </c>
      <c r="AE42" s="192">
        <f t="shared" si="0"/>
        <v>0</v>
      </c>
    </row>
    <row r="43" spans="1:31" ht="17.25">
      <c r="A43" s="158"/>
      <c r="B43" s="186" t="s">
        <v>138</v>
      </c>
      <c r="C43" s="186"/>
      <c r="D43" s="186"/>
      <c r="E43" s="187">
        <v>0</v>
      </c>
      <c r="F43" s="188">
        <v>28575</v>
      </c>
      <c r="G43" s="188">
        <v>0</v>
      </c>
      <c r="H43" s="188">
        <v>0</v>
      </c>
      <c r="I43" s="188">
        <v>0</v>
      </c>
      <c r="J43" s="188">
        <v>4241</v>
      </c>
      <c r="K43" s="188">
        <v>0</v>
      </c>
      <c r="L43" s="188">
        <v>0</v>
      </c>
      <c r="M43" s="188">
        <v>0</v>
      </c>
      <c r="N43" s="188">
        <v>0</v>
      </c>
      <c r="O43" s="188">
        <v>0</v>
      </c>
      <c r="P43" s="188">
        <v>0</v>
      </c>
      <c r="Q43" s="189">
        <v>94</v>
      </c>
      <c r="R43" s="190">
        <v>50</v>
      </c>
      <c r="S43" s="191">
        <v>0</v>
      </c>
      <c r="T43" s="188">
        <v>0</v>
      </c>
      <c r="U43" s="188">
        <v>0</v>
      </c>
      <c r="V43" s="188">
        <v>0</v>
      </c>
      <c r="W43" s="188">
        <v>0</v>
      </c>
      <c r="X43" s="188">
        <v>0</v>
      </c>
      <c r="Y43" s="188">
        <v>0</v>
      </c>
      <c r="Z43" s="191">
        <v>0</v>
      </c>
      <c r="AA43" s="188">
        <v>0</v>
      </c>
      <c r="AB43" s="191">
        <v>0</v>
      </c>
      <c r="AC43" s="191">
        <v>0</v>
      </c>
      <c r="AD43" s="189">
        <v>0</v>
      </c>
      <c r="AE43" s="192">
        <f t="shared" si="0"/>
        <v>32960</v>
      </c>
    </row>
    <row r="44" spans="1:31" ht="17.25">
      <c r="A44" s="200"/>
      <c r="B44" s="186" t="s">
        <v>139</v>
      </c>
      <c r="C44" s="186"/>
      <c r="D44" s="186"/>
      <c r="E44" s="187">
        <v>515</v>
      </c>
      <c r="F44" s="188">
        <v>0</v>
      </c>
      <c r="G44" s="188">
        <v>0</v>
      </c>
      <c r="H44" s="188">
        <v>0</v>
      </c>
      <c r="I44" s="188">
        <v>40</v>
      </c>
      <c r="J44" s="188">
        <v>0</v>
      </c>
      <c r="K44" s="188">
        <v>109</v>
      </c>
      <c r="L44" s="188">
        <v>0</v>
      </c>
      <c r="M44" s="188">
        <v>22282</v>
      </c>
      <c r="N44" s="188">
        <v>0</v>
      </c>
      <c r="O44" s="188">
        <v>135984</v>
      </c>
      <c r="P44" s="188">
        <v>39</v>
      </c>
      <c r="Q44" s="189">
        <v>0</v>
      </c>
      <c r="R44" s="190">
        <v>1</v>
      </c>
      <c r="S44" s="191">
        <v>0</v>
      </c>
      <c r="T44" s="188">
        <v>0</v>
      </c>
      <c r="U44" s="188">
        <v>0</v>
      </c>
      <c r="V44" s="188">
        <v>387</v>
      </c>
      <c r="W44" s="188">
        <v>108</v>
      </c>
      <c r="X44" s="188">
        <v>0</v>
      </c>
      <c r="Y44" s="188">
        <v>0</v>
      </c>
      <c r="Z44" s="191">
        <v>0</v>
      </c>
      <c r="AA44" s="188">
        <v>0</v>
      </c>
      <c r="AB44" s="191">
        <v>0</v>
      </c>
      <c r="AC44" s="191">
        <v>0</v>
      </c>
      <c r="AD44" s="189">
        <v>0</v>
      </c>
      <c r="AE44" s="192">
        <f t="shared" si="0"/>
        <v>159465</v>
      </c>
    </row>
    <row r="45" spans="1:31" ht="17.25">
      <c r="A45" s="158" t="s">
        <v>140</v>
      </c>
      <c r="B45" s="186"/>
      <c r="C45" s="186"/>
      <c r="D45" s="186"/>
      <c r="E45" s="187">
        <v>29122</v>
      </c>
      <c r="F45" s="188">
        <v>37122</v>
      </c>
      <c r="G45" s="188">
        <v>0</v>
      </c>
      <c r="H45" s="188">
        <v>9982</v>
      </c>
      <c r="I45" s="188">
        <v>4946</v>
      </c>
      <c r="J45" s="188">
        <v>7024</v>
      </c>
      <c r="K45" s="188">
        <v>3571</v>
      </c>
      <c r="L45" s="188">
        <v>838</v>
      </c>
      <c r="M45" s="188">
        <v>1231</v>
      </c>
      <c r="N45" s="188">
        <v>905</v>
      </c>
      <c r="O45" s="188">
        <v>136709</v>
      </c>
      <c r="P45" s="188">
        <v>799</v>
      </c>
      <c r="Q45" s="189">
        <v>12027</v>
      </c>
      <c r="R45" s="190">
        <v>7536</v>
      </c>
      <c r="S45" s="191">
        <v>140</v>
      </c>
      <c r="T45" s="188">
        <v>494</v>
      </c>
      <c r="U45" s="188">
        <v>0</v>
      </c>
      <c r="V45" s="188">
        <v>285</v>
      </c>
      <c r="W45" s="188">
        <v>346</v>
      </c>
      <c r="X45" s="188">
        <v>0</v>
      </c>
      <c r="Y45" s="188">
        <v>72</v>
      </c>
      <c r="Z45" s="191">
        <v>4144</v>
      </c>
      <c r="AA45" s="188">
        <v>14</v>
      </c>
      <c r="AB45" s="191">
        <v>188</v>
      </c>
      <c r="AC45" s="191">
        <v>0</v>
      </c>
      <c r="AD45" s="189">
        <v>740</v>
      </c>
      <c r="AE45" s="192">
        <f t="shared" si="0"/>
        <v>258235</v>
      </c>
    </row>
    <row r="46" spans="1:31" ht="17.25">
      <c r="A46" s="158"/>
      <c r="B46" s="186" t="s">
        <v>141</v>
      </c>
      <c r="C46" s="186"/>
      <c r="D46" s="186"/>
      <c r="E46" s="187">
        <v>0</v>
      </c>
      <c r="F46" s="188"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v>0</v>
      </c>
      <c r="N46" s="188">
        <v>0</v>
      </c>
      <c r="O46" s="188">
        <v>0</v>
      </c>
      <c r="P46" s="188">
        <v>0</v>
      </c>
      <c r="Q46" s="189">
        <v>0</v>
      </c>
      <c r="R46" s="190">
        <v>0</v>
      </c>
      <c r="S46" s="191">
        <v>0</v>
      </c>
      <c r="T46" s="188">
        <v>0</v>
      </c>
      <c r="U46" s="188">
        <v>0</v>
      </c>
      <c r="V46" s="188">
        <v>0</v>
      </c>
      <c r="W46" s="188">
        <v>0</v>
      </c>
      <c r="X46" s="188">
        <v>0</v>
      </c>
      <c r="Y46" s="188">
        <v>0</v>
      </c>
      <c r="Z46" s="191">
        <v>0</v>
      </c>
      <c r="AA46" s="188">
        <v>0</v>
      </c>
      <c r="AB46" s="191">
        <v>0</v>
      </c>
      <c r="AC46" s="191">
        <v>0</v>
      </c>
      <c r="AD46" s="189">
        <v>0</v>
      </c>
      <c r="AE46" s="192">
        <f t="shared" si="0"/>
        <v>0</v>
      </c>
    </row>
    <row r="47" spans="1:31" ht="17.25">
      <c r="A47" s="200"/>
      <c r="B47" s="186" t="s">
        <v>142</v>
      </c>
      <c r="C47" s="186"/>
      <c r="D47" s="186"/>
      <c r="E47" s="187">
        <v>29122</v>
      </c>
      <c r="F47" s="188">
        <v>37122</v>
      </c>
      <c r="G47" s="188">
        <v>0</v>
      </c>
      <c r="H47" s="188">
        <v>9982</v>
      </c>
      <c r="I47" s="188">
        <v>4946</v>
      </c>
      <c r="J47" s="188">
        <v>7024</v>
      </c>
      <c r="K47" s="188">
        <v>3571</v>
      </c>
      <c r="L47" s="188">
        <v>838</v>
      </c>
      <c r="M47" s="188">
        <v>1231</v>
      </c>
      <c r="N47" s="188">
        <v>905</v>
      </c>
      <c r="O47" s="188">
        <v>136709</v>
      </c>
      <c r="P47" s="188">
        <v>799</v>
      </c>
      <c r="Q47" s="189">
        <v>12027</v>
      </c>
      <c r="R47" s="190">
        <v>7536</v>
      </c>
      <c r="S47" s="191">
        <v>140</v>
      </c>
      <c r="T47" s="188">
        <v>494</v>
      </c>
      <c r="U47" s="188">
        <v>0</v>
      </c>
      <c r="V47" s="188">
        <v>285</v>
      </c>
      <c r="W47" s="188">
        <v>346</v>
      </c>
      <c r="X47" s="188">
        <v>0</v>
      </c>
      <c r="Y47" s="188">
        <v>72</v>
      </c>
      <c r="Z47" s="191">
        <v>4144</v>
      </c>
      <c r="AA47" s="188">
        <v>14</v>
      </c>
      <c r="AB47" s="191">
        <v>188</v>
      </c>
      <c r="AC47" s="191">
        <v>0</v>
      </c>
      <c r="AD47" s="189">
        <v>740</v>
      </c>
      <c r="AE47" s="192">
        <f t="shared" si="0"/>
        <v>258235</v>
      </c>
    </row>
    <row r="48" spans="1:31" ht="17.25">
      <c r="A48" s="200" t="s">
        <v>143</v>
      </c>
      <c r="B48" s="186"/>
      <c r="C48" s="186"/>
      <c r="D48" s="186"/>
      <c r="E48" s="187">
        <v>23863</v>
      </c>
      <c r="F48" s="188">
        <v>731837</v>
      </c>
      <c r="G48" s="188">
        <v>389021</v>
      </c>
      <c r="H48" s="188">
        <v>146960</v>
      </c>
      <c r="I48" s="188">
        <v>37441</v>
      </c>
      <c r="J48" s="188">
        <v>137658</v>
      </c>
      <c r="K48" s="188">
        <v>0</v>
      </c>
      <c r="L48" s="188">
        <v>75836</v>
      </c>
      <c r="M48" s="188">
        <v>20079</v>
      </c>
      <c r="N48" s="188">
        <v>247253</v>
      </c>
      <c r="O48" s="188">
        <v>24696</v>
      </c>
      <c r="P48" s="188">
        <v>87757</v>
      </c>
      <c r="Q48" s="189">
        <v>130879</v>
      </c>
      <c r="R48" s="190">
        <v>121513</v>
      </c>
      <c r="S48" s="191">
        <v>0</v>
      </c>
      <c r="T48" s="188">
        <v>19077</v>
      </c>
      <c r="U48" s="188">
        <v>48019</v>
      </c>
      <c r="V48" s="188">
        <v>0</v>
      </c>
      <c r="W48" s="188">
        <v>0</v>
      </c>
      <c r="X48" s="188">
        <v>39453</v>
      </c>
      <c r="Y48" s="188">
        <v>26710</v>
      </c>
      <c r="Z48" s="191">
        <v>56775</v>
      </c>
      <c r="AA48" s="188">
        <v>4579</v>
      </c>
      <c r="AB48" s="191">
        <v>8717</v>
      </c>
      <c r="AC48" s="191">
        <v>0</v>
      </c>
      <c r="AD48" s="189">
        <v>0</v>
      </c>
      <c r="AE48" s="192">
        <f t="shared" si="0"/>
        <v>2378123</v>
      </c>
    </row>
    <row r="49" spans="1:31" ht="17.25">
      <c r="A49" s="200" t="s">
        <v>144</v>
      </c>
      <c r="B49" s="186"/>
      <c r="C49" s="186"/>
      <c r="D49" s="186"/>
      <c r="E49" s="187">
        <v>0</v>
      </c>
      <c r="F49" s="188">
        <v>0</v>
      </c>
      <c r="G49" s="188">
        <v>0</v>
      </c>
      <c r="H49" s="188">
        <v>0</v>
      </c>
      <c r="I49" s="188">
        <v>0</v>
      </c>
      <c r="J49" s="188">
        <v>0</v>
      </c>
      <c r="K49" s="188">
        <v>124509</v>
      </c>
      <c r="L49" s="188">
        <v>0</v>
      </c>
      <c r="M49" s="188">
        <v>0</v>
      </c>
      <c r="N49" s="188">
        <v>0</v>
      </c>
      <c r="O49" s="188">
        <v>0</v>
      </c>
      <c r="P49" s="188">
        <v>0</v>
      </c>
      <c r="Q49" s="189">
        <v>0</v>
      </c>
      <c r="R49" s="190">
        <v>0</v>
      </c>
      <c r="S49" s="191">
        <v>3271</v>
      </c>
      <c r="T49" s="188">
        <v>0</v>
      </c>
      <c r="U49" s="188">
        <v>0</v>
      </c>
      <c r="V49" s="188">
        <v>4237</v>
      </c>
      <c r="W49" s="188">
        <v>15758</v>
      </c>
      <c r="X49" s="188">
        <v>0</v>
      </c>
      <c r="Y49" s="188">
        <v>0</v>
      </c>
      <c r="Z49" s="191">
        <v>0</v>
      </c>
      <c r="AA49" s="188">
        <v>0</v>
      </c>
      <c r="AB49" s="191">
        <v>0</v>
      </c>
      <c r="AC49" s="191">
        <v>55453</v>
      </c>
      <c r="AD49" s="189">
        <v>47792</v>
      </c>
      <c r="AE49" s="192">
        <f t="shared" si="0"/>
        <v>251020</v>
      </c>
    </row>
    <row r="50" spans="1:31" ht="17.25">
      <c r="A50" s="158" t="s">
        <v>145</v>
      </c>
      <c r="B50" s="152"/>
      <c r="C50" s="152"/>
      <c r="D50" s="152"/>
      <c r="E50" s="201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3"/>
      <c r="R50" s="204"/>
      <c r="S50" s="205"/>
      <c r="T50" s="202"/>
      <c r="U50" s="202"/>
      <c r="V50" s="202"/>
      <c r="W50" s="202"/>
      <c r="X50" s="202"/>
      <c r="Y50" s="202"/>
      <c r="Z50" s="205"/>
      <c r="AA50" s="202"/>
      <c r="AB50" s="205"/>
      <c r="AC50" s="205"/>
      <c r="AD50" s="203"/>
      <c r="AE50" s="206"/>
    </row>
    <row r="51" spans="1:31" ht="17.25">
      <c r="A51" s="200" t="s">
        <v>146</v>
      </c>
      <c r="B51" s="186"/>
      <c r="C51" s="186"/>
      <c r="D51" s="186"/>
      <c r="E51" s="187">
        <v>-884239</v>
      </c>
      <c r="F51" s="188">
        <v>0</v>
      </c>
      <c r="G51" s="188">
        <v>0</v>
      </c>
      <c r="H51" s="188">
        <v>0</v>
      </c>
      <c r="I51" s="188">
        <v>-106531</v>
      </c>
      <c r="J51" s="188">
        <v>200000</v>
      </c>
      <c r="K51" s="188">
        <v>166224</v>
      </c>
      <c r="L51" s="188">
        <v>53808</v>
      </c>
      <c r="M51" s="188">
        <v>47057</v>
      </c>
      <c r="N51" s="188">
        <v>0</v>
      </c>
      <c r="O51" s="188">
        <v>-21132</v>
      </c>
      <c r="P51" s="188">
        <v>365524</v>
      </c>
      <c r="Q51" s="189">
        <v>109772</v>
      </c>
      <c r="R51" s="190">
        <v>-619300</v>
      </c>
      <c r="S51" s="191">
        <v>0</v>
      </c>
      <c r="T51" s="188">
        <v>11944</v>
      </c>
      <c r="U51" s="188">
        <v>15058</v>
      </c>
      <c r="V51" s="188">
        <v>-99952</v>
      </c>
      <c r="W51" s="188">
        <v>35211</v>
      </c>
      <c r="X51" s="188">
        <v>102148</v>
      </c>
      <c r="Y51" s="188">
        <v>0</v>
      </c>
      <c r="Z51" s="191">
        <v>0</v>
      </c>
      <c r="AA51" s="188">
        <v>0</v>
      </c>
      <c r="AB51" s="191">
        <v>81734</v>
      </c>
      <c r="AC51" s="191">
        <v>-953375</v>
      </c>
      <c r="AD51" s="189">
        <v>-370096</v>
      </c>
      <c r="AE51" s="192">
        <f>SUM(E51:AD51)</f>
        <v>-1866145</v>
      </c>
    </row>
    <row r="52" spans="1:31" ht="17.25">
      <c r="A52" s="158" t="s">
        <v>147</v>
      </c>
      <c r="B52" s="152"/>
      <c r="C52" s="152"/>
      <c r="D52" s="152"/>
      <c r="E52" s="201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3"/>
      <c r="R52" s="204"/>
      <c r="S52" s="205"/>
      <c r="T52" s="202"/>
      <c r="U52" s="202"/>
      <c r="V52" s="202"/>
      <c r="W52" s="202"/>
      <c r="X52" s="202"/>
      <c r="Y52" s="202"/>
      <c r="Z52" s="205"/>
      <c r="AA52" s="202"/>
      <c r="AB52" s="205"/>
      <c r="AC52" s="205"/>
      <c r="AD52" s="203"/>
      <c r="AE52" s="206"/>
    </row>
    <row r="53" spans="1:31" ht="18" thickBot="1">
      <c r="A53" s="180"/>
      <c r="B53" s="207" t="s">
        <v>254</v>
      </c>
      <c r="C53" s="155"/>
      <c r="D53" s="155"/>
      <c r="E53" s="208">
        <v>-860376</v>
      </c>
      <c r="F53" s="209">
        <v>731837</v>
      </c>
      <c r="G53" s="209">
        <v>389021</v>
      </c>
      <c r="H53" s="209">
        <v>146960</v>
      </c>
      <c r="I53" s="209">
        <v>-69090</v>
      </c>
      <c r="J53" s="209">
        <v>337658</v>
      </c>
      <c r="K53" s="209">
        <v>41715</v>
      </c>
      <c r="L53" s="209">
        <v>129644</v>
      </c>
      <c r="M53" s="209">
        <v>67136</v>
      </c>
      <c r="N53" s="209">
        <v>247253</v>
      </c>
      <c r="O53" s="209">
        <v>3564</v>
      </c>
      <c r="P53" s="209">
        <v>453281</v>
      </c>
      <c r="Q53" s="210">
        <v>240651</v>
      </c>
      <c r="R53" s="211">
        <v>-497787</v>
      </c>
      <c r="S53" s="212">
        <v>-3271</v>
      </c>
      <c r="T53" s="209">
        <v>31021</v>
      </c>
      <c r="U53" s="209">
        <v>63077</v>
      </c>
      <c r="V53" s="209">
        <v>-104189</v>
      </c>
      <c r="W53" s="209">
        <v>19453</v>
      </c>
      <c r="X53" s="209">
        <v>141601</v>
      </c>
      <c r="Y53" s="209">
        <v>26710</v>
      </c>
      <c r="Z53" s="212">
        <v>56775</v>
      </c>
      <c r="AA53" s="209">
        <v>4579</v>
      </c>
      <c r="AB53" s="212">
        <v>90451</v>
      </c>
      <c r="AC53" s="212">
        <v>-1008828</v>
      </c>
      <c r="AD53" s="210">
        <v>-417888</v>
      </c>
      <c r="AE53" s="213">
        <f>SUM(E53:AD53)</f>
        <v>260958</v>
      </c>
    </row>
    <row r="54" spans="1:31" ht="17.2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</row>
    <row r="55" spans="1:31" ht="17.25">
      <c r="A55" s="152"/>
      <c r="B55" s="152"/>
      <c r="C55" s="152"/>
      <c r="D55" s="152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</row>
  </sheetData>
  <sheetProtection/>
  <printOptions horizontalCentered="1"/>
  <pageMargins left="0.61" right="0.51" top="0.7874015748031497" bottom="0.6692913385826772" header="0.5118110236220472" footer="0.5118110236220472"/>
  <pageSetup horizontalDpi="600" verticalDpi="600" orientation="landscape" paperSize="9" scale="55" r:id="rId1"/>
  <colBreaks count="1" manualBreakCount="1">
    <brk id="17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showZeros="0" view="pageBreakPreview" zoomScale="60" zoomScaleNormal="75" zoomScalePageLayoutView="0" workbookViewId="0" topLeftCell="A1">
      <pane xSplit="2" ySplit="8" topLeftCell="P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F22" sqref="F22"/>
    </sheetView>
  </sheetViews>
  <sheetFormatPr defaultColWidth="8.66015625" defaultRowHeight="18"/>
  <cols>
    <col min="1" max="1" width="4.66015625" style="153" customWidth="1"/>
    <col min="2" max="2" width="32.41015625" style="153" customWidth="1"/>
    <col min="3" max="29" width="12.58203125" style="153" customWidth="1"/>
    <col min="30" max="16384" width="8.83203125" style="153" customWidth="1"/>
  </cols>
  <sheetData>
    <row r="1" spans="1:29" ht="21">
      <c r="A1" s="151" t="s">
        <v>256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29" ht="17.2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</row>
    <row r="3" spans="1:29" ht="18" thickBot="1">
      <c r="A3" s="242" t="s">
        <v>284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4" t="s">
        <v>46</v>
      </c>
      <c r="P3" s="244"/>
      <c r="Q3" s="244"/>
      <c r="R3" s="243"/>
      <c r="S3" s="243"/>
      <c r="T3" s="243"/>
      <c r="U3" s="243"/>
      <c r="V3" s="243"/>
      <c r="W3" s="244"/>
      <c r="X3" s="243"/>
      <c r="Y3" s="244"/>
      <c r="Z3" s="243"/>
      <c r="AA3" s="243"/>
      <c r="AB3" s="244"/>
      <c r="AC3" s="244" t="s">
        <v>46</v>
      </c>
    </row>
    <row r="4" spans="1:29" ht="17.25">
      <c r="A4" s="245"/>
      <c r="B4" s="246"/>
      <c r="C4" s="245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8"/>
      <c r="P4" s="249"/>
      <c r="Q4" s="247"/>
      <c r="R4" s="247"/>
      <c r="S4" s="247"/>
      <c r="T4" s="247"/>
      <c r="U4" s="247"/>
      <c r="V4" s="247"/>
      <c r="W4" s="247"/>
      <c r="X4" s="250"/>
      <c r="Y4" s="250"/>
      <c r="Z4" s="250"/>
      <c r="AA4" s="247"/>
      <c r="AB4" s="248"/>
      <c r="AC4" s="251"/>
    </row>
    <row r="5" spans="1:29" ht="17.25">
      <c r="A5" s="252"/>
      <c r="B5" s="253" t="s">
        <v>47</v>
      </c>
      <c r="C5" s="252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5"/>
      <c r="P5" s="256"/>
      <c r="Q5" s="254"/>
      <c r="R5" s="254"/>
      <c r="S5" s="254"/>
      <c r="T5" s="254"/>
      <c r="U5" s="254"/>
      <c r="V5" s="254"/>
      <c r="W5" s="254"/>
      <c r="X5" s="257"/>
      <c r="Y5" s="257"/>
      <c r="Z5" s="257"/>
      <c r="AA5" s="254"/>
      <c r="AB5" s="255"/>
      <c r="AC5" s="258"/>
    </row>
    <row r="6" spans="1:29" ht="17.25">
      <c r="A6" s="252"/>
      <c r="B6" s="253"/>
      <c r="C6" s="259" t="s">
        <v>434</v>
      </c>
      <c r="D6" s="260" t="s">
        <v>43</v>
      </c>
      <c r="E6" s="260" t="s">
        <v>435</v>
      </c>
      <c r="F6" s="260" t="s">
        <v>436</v>
      </c>
      <c r="G6" s="260" t="s">
        <v>437</v>
      </c>
      <c r="H6" s="260" t="s">
        <v>438</v>
      </c>
      <c r="I6" s="260" t="s">
        <v>439</v>
      </c>
      <c r="J6" s="260" t="s">
        <v>440</v>
      </c>
      <c r="K6" s="260" t="s">
        <v>441</v>
      </c>
      <c r="L6" s="260" t="s">
        <v>442</v>
      </c>
      <c r="M6" s="260" t="s">
        <v>443</v>
      </c>
      <c r="N6" s="260" t="s">
        <v>444</v>
      </c>
      <c r="O6" s="173" t="s">
        <v>445</v>
      </c>
      <c r="P6" s="261" t="s">
        <v>446</v>
      </c>
      <c r="Q6" s="262" t="s">
        <v>44</v>
      </c>
      <c r="R6" s="260" t="s">
        <v>447</v>
      </c>
      <c r="S6" s="260" t="s">
        <v>448</v>
      </c>
      <c r="T6" s="260" t="s">
        <v>449</v>
      </c>
      <c r="U6" s="260" t="s">
        <v>450</v>
      </c>
      <c r="V6" s="260" t="s">
        <v>451</v>
      </c>
      <c r="W6" s="260" t="s">
        <v>452</v>
      </c>
      <c r="X6" s="263" t="s">
        <v>453</v>
      </c>
      <c r="Y6" s="263" t="s">
        <v>454</v>
      </c>
      <c r="Z6" s="263" t="s">
        <v>455</v>
      </c>
      <c r="AA6" s="260" t="s">
        <v>456</v>
      </c>
      <c r="AB6" s="264" t="s">
        <v>105</v>
      </c>
      <c r="AC6" s="265" t="s">
        <v>40</v>
      </c>
    </row>
    <row r="7" spans="1:29" ht="17.25">
      <c r="A7" s="266"/>
      <c r="B7" s="253" t="s">
        <v>48</v>
      </c>
      <c r="C7" s="252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5"/>
      <c r="P7" s="256"/>
      <c r="Q7" s="254"/>
      <c r="R7" s="254"/>
      <c r="S7" s="254"/>
      <c r="T7" s="254"/>
      <c r="U7" s="254"/>
      <c r="V7" s="254"/>
      <c r="W7" s="254"/>
      <c r="X7" s="257"/>
      <c r="Y7" s="257"/>
      <c r="Z7" s="257"/>
      <c r="AA7" s="254"/>
      <c r="AB7" s="255"/>
      <c r="AC7" s="258"/>
    </row>
    <row r="8" spans="1:29" ht="18" thickBot="1">
      <c r="A8" s="267"/>
      <c r="B8" s="268"/>
      <c r="C8" s="269">
        <v>242012</v>
      </c>
      <c r="D8" s="270">
        <v>242021</v>
      </c>
      <c r="E8" s="270">
        <v>242039</v>
      </c>
      <c r="F8" s="270">
        <v>242047</v>
      </c>
      <c r="G8" s="270">
        <v>242055</v>
      </c>
      <c r="H8" s="270">
        <v>242071</v>
      </c>
      <c r="I8" s="270">
        <v>242080</v>
      </c>
      <c r="J8" s="270">
        <v>242098</v>
      </c>
      <c r="K8" s="270">
        <v>242101</v>
      </c>
      <c r="L8" s="270">
        <v>242110</v>
      </c>
      <c r="M8" s="270">
        <v>242128</v>
      </c>
      <c r="N8" s="270">
        <v>242136</v>
      </c>
      <c r="O8" s="271"/>
      <c r="P8" s="272"/>
      <c r="Q8" s="270"/>
      <c r="R8" s="270">
        <v>243035</v>
      </c>
      <c r="S8" s="270">
        <v>243248</v>
      </c>
      <c r="T8" s="270">
        <v>243418</v>
      </c>
      <c r="U8" s="270">
        <v>243434</v>
      </c>
      <c r="V8" s="270">
        <v>243442</v>
      </c>
      <c r="W8" s="270">
        <v>243817</v>
      </c>
      <c r="X8" s="273">
        <v>243825</v>
      </c>
      <c r="Y8" s="273">
        <v>243841</v>
      </c>
      <c r="Z8" s="273">
        <v>244031</v>
      </c>
      <c r="AA8" s="270">
        <v>244040</v>
      </c>
      <c r="AB8" s="271">
        <v>244414</v>
      </c>
      <c r="AC8" s="274"/>
    </row>
    <row r="9" spans="1:29" ht="22.5" customHeight="1">
      <c r="A9" s="549" t="s">
        <v>290</v>
      </c>
      <c r="B9" s="275" t="s">
        <v>285</v>
      </c>
      <c r="C9" s="276">
        <v>337734</v>
      </c>
      <c r="D9" s="277">
        <v>327904</v>
      </c>
      <c r="E9" s="277">
        <v>112758</v>
      </c>
      <c r="F9" s="277">
        <v>94719</v>
      </c>
      <c r="G9" s="277">
        <v>109877</v>
      </c>
      <c r="H9" s="277">
        <v>220929</v>
      </c>
      <c r="I9" s="277">
        <v>63592</v>
      </c>
      <c r="J9" s="277">
        <v>38296</v>
      </c>
      <c r="K9" s="277">
        <v>48520</v>
      </c>
      <c r="L9" s="277">
        <v>42214</v>
      </c>
      <c r="M9" s="277">
        <v>17765</v>
      </c>
      <c r="N9" s="277">
        <v>53885</v>
      </c>
      <c r="O9" s="278">
        <v>118266</v>
      </c>
      <c r="P9" s="279">
        <v>171270</v>
      </c>
      <c r="Q9" s="277">
        <v>4529</v>
      </c>
      <c r="R9" s="277">
        <v>16989</v>
      </c>
      <c r="S9" s="277">
        <v>38153</v>
      </c>
      <c r="T9" s="277">
        <v>12014</v>
      </c>
      <c r="U9" s="277">
        <v>19791</v>
      </c>
      <c r="V9" s="277">
        <v>2264</v>
      </c>
      <c r="W9" s="277">
        <v>15915</v>
      </c>
      <c r="X9" s="280">
        <v>17420</v>
      </c>
      <c r="Y9" s="280">
        <v>7217</v>
      </c>
      <c r="Z9" s="280">
        <v>46080</v>
      </c>
      <c r="AA9" s="277">
        <v>7930</v>
      </c>
      <c r="AB9" s="278">
        <v>13420</v>
      </c>
      <c r="AC9" s="281">
        <f aca="true" t="shared" si="0" ref="AC9:AC48">SUM(C9:AB9)</f>
        <v>1959451</v>
      </c>
    </row>
    <row r="10" spans="1:29" ht="22.5" customHeight="1">
      <c r="A10" s="550"/>
      <c r="B10" s="282" t="s">
        <v>286</v>
      </c>
      <c r="C10" s="283">
        <v>175556</v>
      </c>
      <c r="D10" s="284">
        <v>172439</v>
      </c>
      <c r="E10" s="284">
        <v>53721</v>
      </c>
      <c r="F10" s="284">
        <v>41694</v>
      </c>
      <c r="G10" s="284">
        <v>50074</v>
      </c>
      <c r="H10" s="284">
        <v>102152</v>
      </c>
      <c r="I10" s="284">
        <v>29754</v>
      </c>
      <c r="J10" s="284">
        <v>18018</v>
      </c>
      <c r="K10" s="284">
        <v>29926</v>
      </c>
      <c r="L10" s="284">
        <v>16953</v>
      </c>
      <c r="M10" s="284">
        <v>9197</v>
      </c>
      <c r="N10" s="284">
        <v>23206</v>
      </c>
      <c r="O10" s="285">
        <v>52512</v>
      </c>
      <c r="P10" s="286">
        <v>82468</v>
      </c>
      <c r="Q10" s="284">
        <v>1684</v>
      </c>
      <c r="R10" s="284">
        <v>7676</v>
      </c>
      <c r="S10" s="284">
        <v>18040</v>
      </c>
      <c r="T10" s="284">
        <v>5690</v>
      </c>
      <c r="U10" s="284">
        <v>9006</v>
      </c>
      <c r="V10" s="284">
        <v>1267</v>
      </c>
      <c r="W10" s="284">
        <v>7943</v>
      </c>
      <c r="X10" s="287">
        <v>7484</v>
      </c>
      <c r="Y10" s="287">
        <v>3515</v>
      </c>
      <c r="Z10" s="287">
        <v>18733</v>
      </c>
      <c r="AA10" s="284">
        <v>4096</v>
      </c>
      <c r="AB10" s="285">
        <v>7341</v>
      </c>
      <c r="AC10" s="288">
        <f t="shared" si="0"/>
        <v>950145</v>
      </c>
    </row>
    <row r="11" spans="1:29" ht="22.5" customHeight="1">
      <c r="A11" s="550"/>
      <c r="B11" s="282" t="s">
        <v>287</v>
      </c>
      <c r="C11" s="283">
        <v>20918</v>
      </c>
      <c r="D11" s="284">
        <v>0</v>
      </c>
      <c r="E11" s="284">
        <v>8046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6409</v>
      </c>
      <c r="L11" s="284">
        <v>3097</v>
      </c>
      <c r="M11" s="284">
        <v>3200</v>
      </c>
      <c r="N11" s="284">
        <v>1906</v>
      </c>
      <c r="O11" s="285">
        <v>0</v>
      </c>
      <c r="P11" s="286">
        <v>0</v>
      </c>
      <c r="Q11" s="284">
        <v>0</v>
      </c>
      <c r="R11" s="284">
        <v>0</v>
      </c>
      <c r="S11" s="284">
        <v>0</v>
      </c>
      <c r="T11" s="284">
        <v>0</v>
      </c>
      <c r="U11" s="284">
        <v>0</v>
      </c>
      <c r="V11" s="284">
        <v>0</v>
      </c>
      <c r="W11" s="284">
        <v>3447</v>
      </c>
      <c r="X11" s="287">
        <v>2013</v>
      </c>
      <c r="Y11" s="287">
        <v>0</v>
      </c>
      <c r="Z11" s="287">
        <v>3815</v>
      </c>
      <c r="AA11" s="284">
        <v>1857</v>
      </c>
      <c r="AB11" s="285">
        <v>0</v>
      </c>
      <c r="AC11" s="288">
        <f t="shared" si="0"/>
        <v>54708</v>
      </c>
    </row>
    <row r="12" spans="1:29" ht="22.5" customHeight="1">
      <c r="A12" s="550"/>
      <c r="B12" s="282" t="s">
        <v>288</v>
      </c>
      <c r="C12" s="283">
        <v>0</v>
      </c>
      <c r="D12" s="284">
        <v>98395</v>
      </c>
      <c r="E12" s="284">
        <v>50000</v>
      </c>
      <c r="F12" s="284">
        <v>71948</v>
      </c>
      <c r="G12" s="284">
        <v>46699</v>
      </c>
      <c r="H12" s="284">
        <v>50000</v>
      </c>
      <c r="I12" s="284">
        <v>29195</v>
      </c>
      <c r="J12" s="284">
        <v>2268</v>
      </c>
      <c r="K12" s="284">
        <v>0</v>
      </c>
      <c r="L12" s="284">
        <v>10689</v>
      </c>
      <c r="M12" s="284">
        <v>3000</v>
      </c>
      <c r="N12" s="284">
        <v>0</v>
      </c>
      <c r="O12" s="285">
        <v>0</v>
      </c>
      <c r="P12" s="286">
        <v>28495</v>
      </c>
      <c r="Q12" s="284">
        <v>0</v>
      </c>
      <c r="R12" s="284">
        <v>0</v>
      </c>
      <c r="S12" s="284">
        <v>0</v>
      </c>
      <c r="T12" s="284">
        <v>0</v>
      </c>
      <c r="U12" s="284">
        <v>0</v>
      </c>
      <c r="V12" s="284">
        <v>0</v>
      </c>
      <c r="W12" s="284">
        <v>0</v>
      </c>
      <c r="X12" s="287">
        <v>0</v>
      </c>
      <c r="Y12" s="287">
        <v>0</v>
      </c>
      <c r="Z12" s="287">
        <v>0</v>
      </c>
      <c r="AA12" s="284">
        <v>0</v>
      </c>
      <c r="AB12" s="285">
        <v>0</v>
      </c>
      <c r="AC12" s="288">
        <f t="shared" si="0"/>
        <v>390689</v>
      </c>
    </row>
    <row r="13" spans="1:29" ht="22.5" customHeight="1">
      <c r="A13" s="550"/>
      <c r="B13" s="282" t="s">
        <v>289</v>
      </c>
      <c r="C13" s="283">
        <v>102610</v>
      </c>
      <c r="D13" s="284">
        <v>98886</v>
      </c>
      <c r="E13" s="284">
        <v>35716</v>
      </c>
      <c r="F13" s="284">
        <v>28159</v>
      </c>
      <c r="G13" s="284">
        <v>34655</v>
      </c>
      <c r="H13" s="284">
        <v>64257</v>
      </c>
      <c r="I13" s="284">
        <v>21461</v>
      </c>
      <c r="J13" s="284">
        <v>11890</v>
      </c>
      <c r="K13" s="284">
        <v>14155</v>
      </c>
      <c r="L13" s="284">
        <v>13849</v>
      </c>
      <c r="M13" s="284">
        <v>5347</v>
      </c>
      <c r="N13" s="284">
        <v>17698</v>
      </c>
      <c r="O13" s="285">
        <v>38178</v>
      </c>
      <c r="P13" s="286">
        <v>61816</v>
      </c>
      <c r="Q13" s="284">
        <v>1182</v>
      </c>
      <c r="R13" s="284">
        <v>8221</v>
      </c>
      <c r="S13" s="284">
        <v>19418</v>
      </c>
      <c r="T13" s="284">
        <v>5080</v>
      </c>
      <c r="U13" s="284">
        <v>8638</v>
      </c>
      <c r="V13" s="284">
        <v>718</v>
      </c>
      <c r="W13" s="284">
        <v>4276</v>
      </c>
      <c r="X13" s="287">
        <v>5855</v>
      </c>
      <c r="Y13" s="287">
        <v>2345</v>
      </c>
      <c r="Z13" s="287">
        <v>12461</v>
      </c>
      <c r="AA13" s="284">
        <v>4212</v>
      </c>
      <c r="AB13" s="285">
        <v>6648</v>
      </c>
      <c r="AC13" s="288">
        <f t="shared" si="0"/>
        <v>627731</v>
      </c>
    </row>
    <row r="14" spans="1:29" ht="22.5" customHeight="1" thickBot="1">
      <c r="A14" s="551"/>
      <c r="B14" s="289" t="s">
        <v>432</v>
      </c>
      <c r="C14" s="290">
        <v>636818</v>
      </c>
      <c r="D14" s="291">
        <v>697624</v>
      </c>
      <c r="E14" s="291">
        <v>260241</v>
      </c>
      <c r="F14" s="291">
        <v>236520</v>
      </c>
      <c r="G14" s="291">
        <v>241305</v>
      </c>
      <c r="H14" s="291">
        <v>437338</v>
      </c>
      <c r="I14" s="291">
        <v>144002</v>
      </c>
      <c r="J14" s="291">
        <v>70472</v>
      </c>
      <c r="K14" s="291">
        <v>99010</v>
      </c>
      <c r="L14" s="291">
        <v>86802</v>
      </c>
      <c r="M14" s="291">
        <v>38509</v>
      </c>
      <c r="N14" s="291">
        <v>96695</v>
      </c>
      <c r="O14" s="292">
        <v>208956</v>
      </c>
      <c r="P14" s="293">
        <v>344049</v>
      </c>
      <c r="Q14" s="291">
        <v>7395</v>
      </c>
      <c r="R14" s="291">
        <v>32886</v>
      </c>
      <c r="S14" s="291">
        <v>75611</v>
      </c>
      <c r="T14" s="291">
        <v>22784</v>
      </c>
      <c r="U14" s="291">
        <v>37435</v>
      </c>
      <c r="V14" s="291">
        <v>4249</v>
      </c>
      <c r="W14" s="291">
        <v>31581</v>
      </c>
      <c r="X14" s="294">
        <v>32772</v>
      </c>
      <c r="Y14" s="294">
        <v>13077</v>
      </c>
      <c r="Z14" s="294">
        <v>81089</v>
      </c>
      <c r="AA14" s="291">
        <v>18095</v>
      </c>
      <c r="AB14" s="292">
        <v>27409</v>
      </c>
      <c r="AC14" s="295">
        <f t="shared" si="0"/>
        <v>3982724</v>
      </c>
    </row>
    <row r="15" spans="1:29" ht="22.5" customHeight="1">
      <c r="A15" s="552" t="s">
        <v>291</v>
      </c>
      <c r="B15" s="553"/>
      <c r="C15" s="296">
        <v>316303</v>
      </c>
      <c r="D15" s="297">
        <v>400543</v>
      </c>
      <c r="E15" s="297">
        <v>133424</v>
      </c>
      <c r="F15" s="297">
        <v>239501</v>
      </c>
      <c r="G15" s="297">
        <v>118627</v>
      </c>
      <c r="H15" s="297">
        <v>400192</v>
      </c>
      <c r="I15" s="297">
        <v>13182</v>
      </c>
      <c r="J15" s="297">
        <v>69461</v>
      </c>
      <c r="K15" s="297">
        <v>73362</v>
      </c>
      <c r="L15" s="297">
        <v>23897</v>
      </c>
      <c r="M15" s="297">
        <v>39230</v>
      </c>
      <c r="N15" s="297">
        <v>103905</v>
      </c>
      <c r="O15" s="298">
        <v>72440</v>
      </c>
      <c r="P15" s="299">
        <v>424819</v>
      </c>
      <c r="Q15" s="297">
        <v>0</v>
      </c>
      <c r="R15" s="297">
        <v>11912</v>
      </c>
      <c r="S15" s="297">
        <v>47298</v>
      </c>
      <c r="T15" s="297">
        <v>23375</v>
      </c>
      <c r="U15" s="297">
        <v>0</v>
      </c>
      <c r="V15" s="297">
        <v>19819</v>
      </c>
      <c r="W15" s="297">
        <v>58369</v>
      </c>
      <c r="X15" s="300">
        <v>11407</v>
      </c>
      <c r="Y15" s="300">
        <v>11850</v>
      </c>
      <c r="Z15" s="300">
        <v>36204</v>
      </c>
      <c r="AA15" s="297">
        <v>40437</v>
      </c>
      <c r="AB15" s="298">
        <v>32850</v>
      </c>
      <c r="AC15" s="301">
        <f t="shared" si="0"/>
        <v>2722407</v>
      </c>
    </row>
    <row r="16" spans="1:29" ht="22.5" customHeight="1">
      <c r="A16" s="252"/>
      <c r="B16" s="302" t="s">
        <v>529</v>
      </c>
      <c r="C16" s="303">
        <v>316303</v>
      </c>
      <c r="D16" s="304">
        <v>400543</v>
      </c>
      <c r="E16" s="304">
        <v>133424</v>
      </c>
      <c r="F16" s="304">
        <v>239501</v>
      </c>
      <c r="G16" s="304">
        <v>118626</v>
      </c>
      <c r="H16" s="304">
        <v>400192</v>
      </c>
      <c r="I16" s="304">
        <v>13182</v>
      </c>
      <c r="J16" s="304">
        <v>69461</v>
      </c>
      <c r="K16" s="304">
        <v>73362</v>
      </c>
      <c r="L16" s="304">
        <v>23897</v>
      </c>
      <c r="M16" s="304">
        <v>39230</v>
      </c>
      <c r="N16" s="304">
        <v>103905</v>
      </c>
      <c r="O16" s="305">
        <v>72440</v>
      </c>
      <c r="P16" s="306">
        <v>424819</v>
      </c>
      <c r="Q16" s="304">
        <v>0</v>
      </c>
      <c r="R16" s="304">
        <v>11912</v>
      </c>
      <c r="S16" s="304">
        <v>47298</v>
      </c>
      <c r="T16" s="304">
        <v>23375</v>
      </c>
      <c r="U16" s="304">
        <v>0</v>
      </c>
      <c r="V16" s="304">
        <v>19819</v>
      </c>
      <c r="W16" s="304">
        <v>58369</v>
      </c>
      <c r="X16" s="307">
        <v>11407</v>
      </c>
      <c r="Y16" s="307">
        <v>11850</v>
      </c>
      <c r="Z16" s="307">
        <v>36204</v>
      </c>
      <c r="AA16" s="304">
        <v>40187</v>
      </c>
      <c r="AB16" s="305">
        <v>32850</v>
      </c>
      <c r="AC16" s="308">
        <f t="shared" si="0"/>
        <v>2722156</v>
      </c>
    </row>
    <row r="17" spans="1:29" ht="22.5" customHeight="1">
      <c r="A17" s="252"/>
      <c r="B17" s="309" t="s">
        <v>530</v>
      </c>
      <c r="C17" s="310">
        <v>0</v>
      </c>
      <c r="D17" s="311">
        <v>0</v>
      </c>
      <c r="E17" s="311">
        <v>0</v>
      </c>
      <c r="F17" s="311">
        <v>0</v>
      </c>
      <c r="G17" s="311">
        <v>1</v>
      </c>
      <c r="H17" s="311">
        <v>0</v>
      </c>
      <c r="I17" s="311">
        <v>0</v>
      </c>
      <c r="J17" s="311">
        <v>0</v>
      </c>
      <c r="K17" s="311">
        <v>0</v>
      </c>
      <c r="L17" s="311">
        <v>0</v>
      </c>
      <c r="M17" s="311">
        <v>0</v>
      </c>
      <c r="N17" s="311">
        <v>0</v>
      </c>
      <c r="O17" s="312">
        <v>0</v>
      </c>
      <c r="P17" s="313">
        <v>0</v>
      </c>
      <c r="Q17" s="311">
        <v>0</v>
      </c>
      <c r="R17" s="311">
        <v>0</v>
      </c>
      <c r="S17" s="311">
        <v>0</v>
      </c>
      <c r="T17" s="311">
        <v>0</v>
      </c>
      <c r="U17" s="311">
        <v>0</v>
      </c>
      <c r="V17" s="311">
        <v>0</v>
      </c>
      <c r="W17" s="311">
        <v>0</v>
      </c>
      <c r="X17" s="314">
        <v>0</v>
      </c>
      <c r="Y17" s="314">
        <v>0</v>
      </c>
      <c r="Z17" s="314">
        <v>0</v>
      </c>
      <c r="AA17" s="311">
        <v>0</v>
      </c>
      <c r="AB17" s="312">
        <v>0</v>
      </c>
      <c r="AC17" s="315">
        <f t="shared" si="0"/>
        <v>1</v>
      </c>
    </row>
    <row r="18" spans="1:29" ht="22.5" customHeight="1">
      <c r="A18" s="316"/>
      <c r="B18" s="317" t="s">
        <v>545</v>
      </c>
      <c r="C18" s="318">
        <v>0</v>
      </c>
      <c r="D18" s="319">
        <v>0</v>
      </c>
      <c r="E18" s="319">
        <v>0</v>
      </c>
      <c r="F18" s="319">
        <v>0</v>
      </c>
      <c r="G18" s="319">
        <v>0</v>
      </c>
      <c r="H18" s="319">
        <v>0</v>
      </c>
      <c r="I18" s="319">
        <v>0</v>
      </c>
      <c r="J18" s="319">
        <v>0</v>
      </c>
      <c r="K18" s="319">
        <v>0</v>
      </c>
      <c r="L18" s="319">
        <v>0</v>
      </c>
      <c r="M18" s="319">
        <v>0</v>
      </c>
      <c r="N18" s="319">
        <v>0</v>
      </c>
      <c r="O18" s="320">
        <v>0</v>
      </c>
      <c r="P18" s="321">
        <v>0</v>
      </c>
      <c r="Q18" s="319">
        <v>0</v>
      </c>
      <c r="R18" s="319">
        <v>0</v>
      </c>
      <c r="S18" s="319">
        <v>0</v>
      </c>
      <c r="T18" s="319">
        <v>0</v>
      </c>
      <c r="U18" s="319">
        <v>0</v>
      </c>
      <c r="V18" s="319">
        <v>0</v>
      </c>
      <c r="W18" s="319">
        <v>0</v>
      </c>
      <c r="X18" s="322">
        <v>0</v>
      </c>
      <c r="Y18" s="322">
        <v>0</v>
      </c>
      <c r="Z18" s="322">
        <v>0</v>
      </c>
      <c r="AA18" s="319">
        <v>250</v>
      </c>
      <c r="AB18" s="320">
        <v>0</v>
      </c>
      <c r="AC18" s="323">
        <f t="shared" si="0"/>
        <v>250</v>
      </c>
    </row>
    <row r="19" spans="1:29" ht="22.5" customHeight="1">
      <c r="A19" s="542" t="s">
        <v>292</v>
      </c>
      <c r="B19" s="543"/>
      <c r="C19" s="324">
        <v>1609307</v>
      </c>
      <c r="D19" s="325">
        <v>1557509</v>
      </c>
      <c r="E19" s="325">
        <v>652316</v>
      </c>
      <c r="F19" s="325">
        <v>972382</v>
      </c>
      <c r="G19" s="325">
        <v>582924</v>
      </c>
      <c r="H19" s="325">
        <v>1335910</v>
      </c>
      <c r="I19" s="325">
        <v>817404</v>
      </c>
      <c r="J19" s="325">
        <v>201089</v>
      </c>
      <c r="K19" s="325">
        <v>373414</v>
      </c>
      <c r="L19" s="325">
        <v>225095</v>
      </c>
      <c r="M19" s="325">
        <v>96186</v>
      </c>
      <c r="N19" s="325">
        <v>357812</v>
      </c>
      <c r="O19" s="326">
        <v>541961</v>
      </c>
      <c r="P19" s="327">
        <v>1195806</v>
      </c>
      <c r="Q19" s="325">
        <v>24375</v>
      </c>
      <c r="R19" s="325">
        <v>88292</v>
      </c>
      <c r="S19" s="325">
        <v>224291</v>
      </c>
      <c r="T19" s="325">
        <v>72860</v>
      </c>
      <c r="U19" s="325">
        <v>51943</v>
      </c>
      <c r="V19" s="325">
        <v>85103</v>
      </c>
      <c r="W19" s="325">
        <v>103011</v>
      </c>
      <c r="X19" s="328">
        <v>105975</v>
      </c>
      <c r="Y19" s="328">
        <v>75167</v>
      </c>
      <c r="Z19" s="328">
        <v>136903</v>
      </c>
      <c r="AA19" s="325">
        <v>131133</v>
      </c>
      <c r="AB19" s="326">
        <v>122358</v>
      </c>
      <c r="AC19" s="329">
        <f t="shared" si="0"/>
        <v>11740526</v>
      </c>
    </row>
    <row r="20" spans="1:29" ht="22.5" customHeight="1">
      <c r="A20" s="542" t="s">
        <v>293</v>
      </c>
      <c r="B20" s="543"/>
      <c r="C20" s="324">
        <v>147040</v>
      </c>
      <c r="D20" s="325">
        <v>188502</v>
      </c>
      <c r="E20" s="325">
        <v>91029</v>
      </c>
      <c r="F20" s="325">
        <v>60287</v>
      </c>
      <c r="G20" s="325">
        <v>167717</v>
      </c>
      <c r="H20" s="325">
        <v>200095</v>
      </c>
      <c r="I20" s="325">
        <v>138586</v>
      </c>
      <c r="J20" s="325">
        <v>39449</v>
      </c>
      <c r="K20" s="325">
        <v>70266</v>
      </c>
      <c r="L20" s="325">
        <v>34282</v>
      </c>
      <c r="M20" s="325">
        <v>40393</v>
      </c>
      <c r="N20" s="325">
        <v>72478</v>
      </c>
      <c r="O20" s="326">
        <v>36858</v>
      </c>
      <c r="P20" s="327">
        <v>184532</v>
      </c>
      <c r="Q20" s="325">
        <v>0</v>
      </c>
      <c r="R20" s="325">
        <v>33531</v>
      </c>
      <c r="S20" s="325">
        <v>61634</v>
      </c>
      <c r="T20" s="325">
        <v>10993</v>
      </c>
      <c r="U20" s="325">
        <v>1253</v>
      </c>
      <c r="V20" s="325">
        <v>16493</v>
      </c>
      <c r="W20" s="325">
        <v>14089</v>
      </c>
      <c r="X20" s="328">
        <v>19406</v>
      </c>
      <c r="Y20" s="328">
        <v>24540</v>
      </c>
      <c r="Z20" s="328">
        <v>35083</v>
      </c>
      <c r="AA20" s="325">
        <v>20645</v>
      </c>
      <c r="AB20" s="326">
        <v>27093</v>
      </c>
      <c r="AC20" s="329">
        <f t="shared" si="0"/>
        <v>1736274</v>
      </c>
    </row>
    <row r="21" spans="1:29" ht="22.5" customHeight="1">
      <c r="A21" s="542" t="s">
        <v>294</v>
      </c>
      <c r="B21" s="543"/>
      <c r="C21" s="324">
        <v>9588</v>
      </c>
      <c r="D21" s="325">
        <v>19888</v>
      </c>
      <c r="E21" s="325">
        <v>727</v>
      </c>
      <c r="F21" s="325">
        <v>3320</v>
      </c>
      <c r="G21" s="325">
        <v>4176</v>
      </c>
      <c r="H21" s="325">
        <v>11689</v>
      </c>
      <c r="I21" s="325">
        <v>3334</v>
      </c>
      <c r="J21" s="325">
        <v>626</v>
      </c>
      <c r="K21" s="325">
        <v>1126</v>
      </c>
      <c r="L21" s="325">
        <v>765</v>
      </c>
      <c r="M21" s="325">
        <v>173</v>
      </c>
      <c r="N21" s="325">
        <v>1295</v>
      </c>
      <c r="O21" s="326">
        <v>1684</v>
      </c>
      <c r="P21" s="327">
        <v>4056</v>
      </c>
      <c r="Q21" s="325">
        <v>1267</v>
      </c>
      <c r="R21" s="325">
        <v>78</v>
      </c>
      <c r="S21" s="325">
        <v>176</v>
      </c>
      <c r="T21" s="325">
        <v>352</v>
      </c>
      <c r="U21" s="325">
        <v>14</v>
      </c>
      <c r="V21" s="325">
        <v>112</v>
      </c>
      <c r="W21" s="325">
        <v>114</v>
      </c>
      <c r="X21" s="328">
        <v>163</v>
      </c>
      <c r="Y21" s="328">
        <v>0</v>
      </c>
      <c r="Z21" s="328">
        <v>24</v>
      </c>
      <c r="AA21" s="325">
        <v>156</v>
      </c>
      <c r="AB21" s="326">
        <v>24</v>
      </c>
      <c r="AC21" s="329">
        <f t="shared" si="0"/>
        <v>64927</v>
      </c>
    </row>
    <row r="22" spans="1:29" ht="22.5" customHeight="1">
      <c r="A22" s="542" t="s">
        <v>295</v>
      </c>
      <c r="B22" s="543"/>
      <c r="C22" s="324">
        <v>37792</v>
      </c>
      <c r="D22" s="325">
        <v>25093</v>
      </c>
      <c r="E22" s="325">
        <v>6320</v>
      </c>
      <c r="F22" s="325">
        <v>10114</v>
      </c>
      <c r="G22" s="325">
        <v>10285</v>
      </c>
      <c r="H22" s="325">
        <v>14002</v>
      </c>
      <c r="I22" s="325">
        <v>7566</v>
      </c>
      <c r="J22" s="325">
        <v>5040</v>
      </c>
      <c r="K22" s="325">
        <v>2795</v>
      </c>
      <c r="L22" s="325">
        <v>1763</v>
      </c>
      <c r="M22" s="325">
        <v>4676</v>
      </c>
      <c r="N22" s="325">
        <v>8279</v>
      </c>
      <c r="O22" s="326">
        <v>10628</v>
      </c>
      <c r="P22" s="327">
        <v>18333</v>
      </c>
      <c r="Q22" s="325">
        <v>345</v>
      </c>
      <c r="R22" s="325">
        <v>1731</v>
      </c>
      <c r="S22" s="325">
        <v>3151</v>
      </c>
      <c r="T22" s="325">
        <v>247</v>
      </c>
      <c r="U22" s="325">
        <v>1039</v>
      </c>
      <c r="V22" s="325">
        <v>2995</v>
      </c>
      <c r="W22" s="325">
        <v>1392</v>
      </c>
      <c r="X22" s="328">
        <v>950</v>
      </c>
      <c r="Y22" s="328">
        <v>2071</v>
      </c>
      <c r="Z22" s="328">
        <v>2811</v>
      </c>
      <c r="AA22" s="325">
        <v>2309</v>
      </c>
      <c r="AB22" s="326">
        <v>1473</v>
      </c>
      <c r="AC22" s="329">
        <f t="shared" si="0"/>
        <v>183200</v>
      </c>
    </row>
    <row r="23" spans="1:29" ht="22.5" customHeight="1">
      <c r="A23" s="542" t="s">
        <v>296</v>
      </c>
      <c r="B23" s="543"/>
      <c r="C23" s="324">
        <v>83065</v>
      </c>
      <c r="D23" s="325">
        <v>128777</v>
      </c>
      <c r="E23" s="325">
        <v>34133</v>
      </c>
      <c r="F23" s="325">
        <v>27573</v>
      </c>
      <c r="G23" s="325">
        <v>108372</v>
      </c>
      <c r="H23" s="325">
        <v>93787</v>
      </c>
      <c r="I23" s="325">
        <v>79072</v>
      </c>
      <c r="J23" s="325">
        <v>30982</v>
      </c>
      <c r="K23" s="325">
        <v>54500</v>
      </c>
      <c r="L23" s="325">
        <v>55033</v>
      </c>
      <c r="M23" s="325">
        <v>5374</v>
      </c>
      <c r="N23" s="325">
        <v>38335</v>
      </c>
      <c r="O23" s="326">
        <v>105359</v>
      </c>
      <c r="P23" s="327">
        <v>67561</v>
      </c>
      <c r="Q23" s="325">
        <v>2591</v>
      </c>
      <c r="R23" s="325">
        <v>11023</v>
      </c>
      <c r="S23" s="325">
        <v>42564</v>
      </c>
      <c r="T23" s="325">
        <v>15833</v>
      </c>
      <c r="U23" s="325">
        <v>8191</v>
      </c>
      <c r="V23" s="325">
        <v>29151</v>
      </c>
      <c r="W23" s="325">
        <v>9719</v>
      </c>
      <c r="X23" s="328">
        <v>13915</v>
      </c>
      <c r="Y23" s="328">
        <v>14630</v>
      </c>
      <c r="Z23" s="328">
        <v>14377</v>
      </c>
      <c r="AA23" s="325">
        <v>5578</v>
      </c>
      <c r="AB23" s="326">
        <v>14684</v>
      </c>
      <c r="AC23" s="329">
        <f t="shared" si="0"/>
        <v>1094179</v>
      </c>
    </row>
    <row r="24" spans="1:29" ht="22.5" customHeight="1">
      <c r="A24" s="542" t="s">
        <v>298</v>
      </c>
      <c r="B24" s="543"/>
      <c r="C24" s="324">
        <v>10708</v>
      </c>
      <c r="D24" s="325">
        <v>42074</v>
      </c>
      <c r="E24" s="325">
        <v>18173</v>
      </c>
      <c r="F24" s="325">
        <v>12217</v>
      </c>
      <c r="G24" s="325">
        <v>13741</v>
      </c>
      <c r="H24" s="325">
        <v>1723</v>
      </c>
      <c r="I24" s="325">
        <v>4512</v>
      </c>
      <c r="J24" s="325">
        <v>4745</v>
      </c>
      <c r="K24" s="325">
        <v>5272</v>
      </c>
      <c r="L24" s="325">
        <v>182</v>
      </c>
      <c r="M24" s="325">
        <v>2426</v>
      </c>
      <c r="N24" s="325">
        <v>668</v>
      </c>
      <c r="O24" s="326">
        <v>2714</v>
      </c>
      <c r="P24" s="327">
        <v>14753</v>
      </c>
      <c r="Q24" s="325">
        <v>0</v>
      </c>
      <c r="R24" s="325">
        <v>121</v>
      </c>
      <c r="S24" s="325">
        <v>543</v>
      </c>
      <c r="T24" s="325">
        <v>0</v>
      </c>
      <c r="U24" s="325">
        <v>4</v>
      </c>
      <c r="V24" s="325">
        <v>1052</v>
      </c>
      <c r="W24" s="325">
        <v>440</v>
      </c>
      <c r="X24" s="328">
        <v>0</v>
      </c>
      <c r="Y24" s="328">
        <v>2846</v>
      </c>
      <c r="Z24" s="328">
        <v>5082</v>
      </c>
      <c r="AA24" s="325">
        <v>836</v>
      </c>
      <c r="AB24" s="326">
        <v>2786</v>
      </c>
      <c r="AC24" s="329">
        <f t="shared" si="0"/>
        <v>147618</v>
      </c>
    </row>
    <row r="25" spans="1:29" ht="22.5" customHeight="1">
      <c r="A25" s="542" t="s">
        <v>297</v>
      </c>
      <c r="B25" s="543"/>
      <c r="C25" s="324">
        <v>24894</v>
      </c>
      <c r="D25" s="325">
        <v>14051</v>
      </c>
      <c r="E25" s="325">
        <v>2633</v>
      </c>
      <c r="F25" s="325">
        <v>2305</v>
      </c>
      <c r="G25" s="325">
        <v>5808</v>
      </c>
      <c r="H25" s="325">
        <v>8591</v>
      </c>
      <c r="I25" s="325">
        <v>36481</v>
      </c>
      <c r="J25" s="325">
        <v>2485</v>
      </c>
      <c r="K25" s="325">
        <v>3454</v>
      </c>
      <c r="L25" s="325">
        <v>923</v>
      </c>
      <c r="M25" s="325">
        <v>4890</v>
      </c>
      <c r="N25" s="325">
        <v>1376</v>
      </c>
      <c r="O25" s="326">
        <v>9224</v>
      </c>
      <c r="P25" s="327">
        <v>37777</v>
      </c>
      <c r="Q25" s="325">
        <v>0</v>
      </c>
      <c r="R25" s="325">
        <v>858</v>
      </c>
      <c r="S25" s="325">
        <v>1432</v>
      </c>
      <c r="T25" s="325">
        <v>368</v>
      </c>
      <c r="U25" s="325">
        <v>33</v>
      </c>
      <c r="V25" s="325">
        <v>918</v>
      </c>
      <c r="W25" s="325">
        <v>1659</v>
      </c>
      <c r="X25" s="328">
        <v>725</v>
      </c>
      <c r="Y25" s="328">
        <v>819</v>
      </c>
      <c r="Z25" s="328">
        <v>1505</v>
      </c>
      <c r="AA25" s="325">
        <v>1238</v>
      </c>
      <c r="AB25" s="326">
        <v>3566</v>
      </c>
      <c r="AC25" s="329">
        <f t="shared" si="0"/>
        <v>168013</v>
      </c>
    </row>
    <row r="26" spans="1:29" ht="22.5" customHeight="1">
      <c r="A26" s="542" t="s">
        <v>299</v>
      </c>
      <c r="B26" s="543"/>
      <c r="C26" s="324">
        <v>1610</v>
      </c>
      <c r="D26" s="325">
        <v>3424</v>
      </c>
      <c r="E26" s="325">
        <v>8575</v>
      </c>
      <c r="F26" s="325">
        <v>17295</v>
      </c>
      <c r="G26" s="325">
        <v>0</v>
      </c>
      <c r="H26" s="325">
        <v>2064</v>
      </c>
      <c r="I26" s="325">
        <v>13354</v>
      </c>
      <c r="J26" s="325">
        <v>2254</v>
      </c>
      <c r="K26" s="325">
        <v>1673</v>
      </c>
      <c r="L26" s="325">
        <v>0</v>
      </c>
      <c r="M26" s="325">
        <v>749</v>
      </c>
      <c r="N26" s="325">
        <v>0</v>
      </c>
      <c r="O26" s="326">
        <v>1046</v>
      </c>
      <c r="P26" s="327">
        <v>7025</v>
      </c>
      <c r="Q26" s="325">
        <v>40</v>
      </c>
      <c r="R26" s="325">
        <v>0</v>
      </c>
      <c r="S26" s="325">
        <v>6986</v>
      </c>
      <c r="T26" s="325">
        <v>0</v>
      </c>
      <c r="U26" s="325">
        <v>0</v>
      </c>
      <c r="V26" s="325">
        <v>0</v>
      </c>
      <c r="W26" s="325">
        <v>0</v>
      </c>
      <c r="X26" s="328">
        <v>0</v>
      </c>
      <c r="Y26" s="328">
        <v>1076</v>
      </c>
      <c r="Z26" s="328">
        <v>0</v>
      </c>
      <c r="AA26" s="325">
        <v>0</v>
      </c>
      <c r="AB26" s="326">
        <v>0</v>
      </c>
      <c r="AC26" s="329">
        <f t="shared" si="0"/>
        <v>67171</v>
      </c>
    </row>
    <row r="27" spans="1:29" ht="22.5" customHeight="1">
      <c r="A27" s="542" t="s">
        <v>300</v>
      </c>
      <c r="B27" s="543"/>
      <c r="C27" s="324">
        <v>702584</v>
      </c>
      <c r="D27" s="325">
        <v>636413</v>
      </c>
      <c r="E27" s="325">
        <v>196241</v>
      </c>
      <c r="F27" s="325">
        <v>293325</v>
      </c>
      <c r="G27" s="325">
        <v>212324</v>
      </c>
      <c r="H27" s="325">
        <v>282584</v>
      </c>
      <c r="I27" s="325">
        <v>220333</v>
      </c>
      <c r="J27" s="325">
        <v>50513</v>
      </c>
      <c r="K27" s="325">
        <v>47998</v>
      </c>
      <c r="L27" s="325">
        <v>125177</v>
      </c>
      <c r="M27" s="325">
        <v>23199</v>
      </c>
      <c r="N27" s="325">
        <v>61294</v>
      </c>
      <c r="O27" s="326">
        <v>205379</v>
      </c>
      <c r="P27" s="327">
        <v>174150</v>
      </c>
      <c r="Q27" s="325">
        <v>6714</v>
      </c>
      <c r="R27" s="325">
        <v>19729</v>
      </c>
      <c r="S27" s="325">
        <v>32344</v>
      </c>
      <c r="T27" s="325">
        <v>15626</v>
      </c>
      <c r="U27" s="325">
        <v>23047</v>
      </c>
      <c r="V27" s="325">
        <v>9033</v>
      </c>
      <c r="W27" s="325">
        <v>20129</v>
      </c>
      <c r="X27" s="328">
        <v>21617</v>
      </c>
      <c r="Y27" s="328">
        <v>13591</v>
      </c>
      <c r="Z27" s="328">
        <v>18464</v>
      </c>
      <c r="AA27" s="325">
        <v>24028</v>
      </c>
      <c r="AB27" s="326">
        <v>20939</v>
      </c>
      <c r="AC27" s="329">
        <f t="shared" si="0"/>
        <v>3456775</v>
      </c>
    </row>
    <row r="28" spans="1:29" ht="22.5" customHeight="1">
      <c r="A28" s="542" t="s">
        <v>531</v>
      </c>
      <c r="B28" s="543"/>
      <c r="C28" s="324">
        <v>1556</v>
      </c>
      <c r="D28" s="325">
        <v>2772</v>
      </c>
      <c r="E28" s="325">
        <v>19927</v>
      </c>
      <c r="F28" s="325">
        <v>1216</v>
      </c>
      <c r="G28" s="325">
        <v>965</v>
      </c>
      <c r="H28" s="325">
        <v>0</v>
      </c>
      <c r="I28" s="325">
        <v>40408</v>
      </c>
      <c r="J28" s="325">
        <v>0</v>
      </c>
      <c r="K28" s="325">
        <v>5650</v>
      </c>
      <c r="L28" s="325">
        <v>246</v>
      </c>
      <c r="M28" s="325">
        <v>263</v>
      </c>
      <c r="N28" s="325">
        <v>0</v>
      </c>
      <c r="O28" s="326">
        <v>0</v>
      </c>
      <c r="P28" s="327">
        <v>1827</v>
      </c>
      <c r="Q28" s="325">
        <v>0</v>
      </c>
      <c r="R28" s="325">
        <v>0</v>
      </c>
      <c r="S28" s="325">
        <v>243</v>
      </c>
      <c r="T28" s="325">
        <v>324</v>
      </c>
      <c r="U28" s="325">
        <v>0</v>
      </c>
      <c r="V28" s="325">
        <v>140</v>
      </c>
      <c r="W28" s="325">
        <v>0</v>
      </c>
      <c r="X28" s="328">
        <v>1930</v>
      </c>
      <c r="Y28" s="328">
        <v>0</v>
      </c>
      <c r="Z28" s="328">
        <v>0</v>
      </c>
      <c r="AA28" s="325">
        <v>125</v>
      </c>
      <c r="AB28" s="326">
        <v>0</v>
      </c>
      <c r="AC28" s="329">
        <f>SUM(C28:AB28)</f>
        <v>77592</v>
      </c>
    </row>
    <row r="29" spans="1:29" ht="22.5" customHeight="1">
      <c r="A29" s="547" t="s">
        <v>532</v>
      </c>
      <c r="B29" s="548"/>
      <c r="C29" s="303">
        <v>2389932</v>
      </c>
      <c r="D29" s="304">
        <v>2402524</v>
      </c>
      <c r="E29" s="304">
        <v>717212</v>
      </c>
      <c r="F29" s="304">
        <v>1429831</v>
      </c>
      <c r="G29" s="304">
        <v>395235</v>
      </c>
      <c r="H29" s="304">
        <v>510125</v>
      </c>
      <c r="I29" s="304">
        <v>0</v>
      </c>
      <c r="J29" s="304">
        <v>0</v>
      </c>
      <c r="K29" s="304">
        <v>296725</v>
      </c>
      <c r="L29" s="304">
        <v>384563</v>
      </c>
      <c r="M29" s="304">
        <v>0</v>
      </c>
      <c r="N29" s="304">
        <v>0</v>
      </c>
      <c r="O29" s="305">
        <v>220605</v>
      </c>
      <c r="P29" s="306">
        <v>0</v>
      </c>
      <c r="Q29" s="304">
        <v>123692</v>
      </c>
      <c r="R29" s="304">
        <v>0</v>
      </c>
      <c r="S29" s="304">
        <v>153123</v>
      </c>
      <c r="T29" s="304">
        <v>57360</v>
      </c>
      <c r="U29" s="304">
        <v>163669</v>
      </c>
      <c r="V29" s="304">
        <v>116324</v>
      </c>
      <c r="W29" s="304">
        <v>69413</v>
      </c>
      <c r="X29" s="307">
        <v>9614</v>
      </c>
      <c r="Y29" s="307">
        <v>0</v>
      </c>
      <c r="Z29" s="307">
        <v>0</v>
      </c>
      <c r="AA29" s="304">
        <v>0</v>
      </c>
      <c r="AB29" s="305">
        <v>0</v>
      </c>
      <c r="AC29" s="308">
        <f t="shared" si="0"/>
        <v>9439947</v>
      </c>
    </row>
    <row r="30" spans="1:29" ht="22.5" customHeight="1">
      <c r="A30" s="316"/>
      <c r="B30" s="330" t="s">
        <v>307</v>
      </c>
      <c r="C30" s="318">
        <v>1430428</v>
      </c>
      <c r="D30" s="319">
        <v>1441514</v>
      </c>
      <c r="E30" s="319">
        <v>225965</v>
      </c>
      <c r="F30" s="319">
        <v>857899</v>
      </c>
      <c r="G30" s="319">
        <v>237141</v>
      </c>
      <c r="H30" s="319">
        <v>306075</v>
      </c>
      <c r="I30" s="319">
        <v>0</v>
      </c>
      <c r="J30" s="319">
        <v>0</v>
      </c>
      <c r="K30" s="319">
        <v>32936</v>
      </c>
      <c r="L30" s="319">
        <v>230738</v>
      </c>
      <c r="M30" s="319">
        <v>0</v>
      </c>
      <c r="N30" s="319">
        <v>0</v>
      </c>
      <c r="O30" s="320">
        <v>132363</v>
      </c>
      <c r="P30" s="321">
        <v>0</v>
      </c>
      <c r="Q30" s="319">
        <v>74215</v>
      </c>
      <c r="R30" s="319">
        <v>0</v>
      </c>
      <c r="S30" s="319">
        <v>82640</v>
      </c>
      <c r="T30" s="319">
        <v>34416</v>
      </c>
      <c r="U30" s="319">
        <v>114016</v>
      </c>
      <c r="V30" s="319">
        <v>54672</v>
      </c>
      <c r="W30" s="319">
        <v>41648</v>
      </c>
      <c r="X30" s="322">
        <v>5774</v>
      </c>
      <c r="Y30" s="322">
        <v>0</v>
      </c>
      <c r="Z30" s="322">
        <v>0</v>
      </c>
      <c r="AA30" s="319">
        <v>0</v>
      </c>
      <c r="AB30" s="320">
        <v>0</v>
      </c>
      <c r="AC30" s="323">
        <f t="shared" si="0"/>
        <v>5302440</v>
      </c>
    </row>
    <row r="31" spans="1:29" ht="22.5" customHeight="1">
      <c r="A31" s="542" t="s">
        <v>533</v>
      </c>
      <c r="B31" s="546"/>
      <c r="C31" s="324">
        <v>223797</v>
      </c>
      <c r="D31" s="325">
        <v>347742</v>
      </c>
      <c r="E31" s="325">
        <v>117466</v>
      </c>
      <c r="F31" s="325">
        <v>227381</v>
      </c>
      <c r="G31" s="325">
        <v>65028</v>
      </c>
      <c r="H31" s="325">
        <v>165608</v>
      </c>
      <c r="I31" s="325">
        <v>50169</v>
      </c>
      <c r="J31" s="325">
        <v>23481</v>
      </c>
      <c r="K31" s="325">
        <v>119759</v>
      </c>
      <c r="L31" s="325">
        <v>36006</v>
      </c>
      <c r="M31" s="325">
        <v>14513</v>
      </c>
      <c r="N31" s="325">
        <v>30784</v>
      </c>
      <c r="O31" s="326">
        <v>137124</v>
      </c>
      <c r="P31" s="327">
        <v>61761</v>
      </c>
      <c r="Q31" s="325">
        <v>8582</v>
      </c>
      <c r="R31" s="325">
        <v>9794</v>
      </c>
      <c r="S31" s="325">
        <v>38126</v>
      </c>
      <c r="T31" s="325">
        <v>29183</v>
      </c>
      <c r="U31" s="325">
        <v>4224</v>
      </c>
      <c r="V31" s="325">
        <v>8302</v>
      </c>
      <c r="W31" s="325">
        <v>10147</v>
      </c>
      <c r="X31" s="328">
        <v>9664</v>
      </c>
      <c r="Y31" s="328">
        <v>8678</v>
      </c>
      <c r="Z31" s="328">
        <v>19536</v>
      </c>
      <c r="AA31" s="325">
        <v>4172</v>
      </c>
      <c r="AB31" s="326">
        <v>26270</v>
      </c>
      <c r="AC31" s="329">
        <f t="shared" si="0"/>
        <v>1797297</v>
      </c>
    </row>
    <row r="32" spans="1:29" ht="22.5" customHeight="1">
      <c r="A32" s="542" t="s">
        <v>534</v>
      </c>
      <c r="B32" s="546"/>
      <c r="C32" s="324">
        <v>6194994</v>
      </c>
      <c r="D32" s="325">
        <v>6466936</v>
      </c>
      <c r="E32" s="325">
        <v>2258417</v>
      </c>
      <c r="F32" s="325">
        <v>3533267</v>
      </c>
      <c r="G32" s="325">
        <v>1926507</v>
      </c>
      <c r="H32" s="325">
        <v>3463708</v>
      </c>
      <c r="I32" s="325">
        <v>1568403</v>
      </c>
      <c r="J32" s="325">
        <v>500597</v>
      </c>
      <c r="K32" s="325">
        <v>1155004</v>
      </c>
      <c r="L32" s="325">
        <v>974734</v>
      </c>
      <c r="M32" s="325">
        <v>270581</v>
      </c>
      <c r="N32" s="325">
        <v>772921</v>
      </c>
      <c r="O32" s="326">
        <v>1553978</v>
      </c>
      <c r="P32" s="327">
        <v>2536449</v>
      </c>
      <c r="Q32" s="325">
        <v>175001</v>
      </c>
      <c r="R32" s="325">
        <v>209955</v>
      </c>
      <c r="S32" s="325">
        <v>687522</v>
      </c>
      <c r="T32" s="325">
        <v>249305</v>
      </c>
      <c r="U32" s="325">
        <v>290852</v>
      </c>
      <c r="V32" s="325">
        <v>293691</v>
      </c>
      <c r="W32" s="325">
        <v>320063</v>
      </c>
      <c r="X32" s="328">
        <v>228138</v>
      </c>
      <c r="Y32" s="328">
        <v>168345</v>
      </c>
      <c r="Z32" s="328">
        <v>351078</v>
      </c>
      <c r="AA32" s="325">
        <v>248752</v>
      </c>
      <c r="AB32" s="326">
        <v>279452</v>
      </c>
      <c r="AC32" s="329">
        <f t="shared" si="0"/>
        <v>36678650</v>
      </c>
    </row>
    <row r="33" spans="1:29" ht="22.5" customHeight="1">
      <c r="A33" s="542" t="s">
        <v>535</v>
      </c>
      <c r="B33" s="546"/>
      <c r="C33" s="324">
        <v>0</v>
      </c>
      <c r="D33" s="325">
        <v>490</v>
      </c>
      <c r="E33" s="325">
        <v>0</v>
      </c>
      <c r="F33" s="325">
        <v>0</v>
      </c>
      <c r="G33" s="325">
        <v>0</v>
      </c>
      <c r="H33" s="325">
        <v>10</v>
      </c>
      <c r="I33" s="325">
        <v>0</v>
      </c>
      <c r="J33" s="325">
        <v>29</v>
      </c>
      <c r="K33" s="325">
        <v>0</v>
      </c>
      <c r="L33" s="325">
        <v>10</v>
      </c>
      <c r="M33" s="325">
        <v>46</v>
      </c>
      <c r="N33" s="325">
        <v>0</v>
      </c>
      <c r="O33" s="326">
        <v>0</v>
      </c>
      <c r="P33" s="327">
        <v>10</v>
      </c>
      <c r="Q33" s="325">
        <v>0</v>
      </c>
      <c r="R33" s="325">
        <v>0</v>
      </c>
      <c r="S33" s="325">
        <v>0</v>
      </c>
      <c r="T33" s="325">
        <v>0</v>
      </c>
      <c r="U33" s="325">
        <v>0</v>
      </c>
      <c r="V33" s="325">
        <v>0</v>
      </c>
      <c r="W33" s="325">
        <v>0</v>
      </c>
      <c r="X33" s="328">
        <v>0</v>
      </c>
      <c r="Y33" s="328">
        <v>0</v>
      </c>
      <c r="Z33" s="328">
        <v>0</v>
      </c>
      <c r="AA33" s="325">
        <v>7</v>
      </c>
      <c r="AB33" s="326">
        <v>8</v>
      </c>
      <c r="AC33" s="329">
        <f t="shared" si="0"/>
        <v>610</v>
      </c>
    </row>
    <row r="34" spans="1:29" ht="22.5" customHeight="1">
      <c r="A34" s="542" t="s">
        <v>536</v>
      </c>
      <c r="B34" s="546"/>
      <c r="C34" s="324">
        <v>265687</v>
      </c>
      <c r="D34" s="325">
        <v>76114</v>
      </c>
      <c r="E34" s="325">
        <v>9077</v>
      </c>
      <c r="F34" s="325">
        <v>5017</v>
      </c>
      <c r="G34" s="325">
        <v>8747</v>
      </c>
      <c r="H34" s="325">
        <v>51227</v>
      </c>
      <c r="I34" s="325">
        <v>3137</v>
      </c>
      <c r="J34" s="325">
        <v>0</v>
      </c>
      <c r="K34" s="325">
        <v>0</v>
      </c>
      <c r="L34" s="325">
        <v>78713</v>
      </c>
      <c r="M34" s="325">
        <v>8</v>
      </c>
      <c r="N34" s="325">
        <v>4254</v>
      </c>
      <c r="O34" s="326">
        <v>0</v>
      </c>
      <c r="P34" s="327">
        <v>4371</v>
      </c>
      <c r="Q34" s="325">
        <v>0</v>
      </c>
      <c r="R34" s="325">
        <v>921</v>
      </c>
      <c r="S34" s="325">
        <v>55676</v>
      </c>
      <c r="T34" s="325">
        <v>207</v>
      </c>
      <c r="U34" s="325">
        <v>5725</v>
      </c>
      <c r="V34" s="325">
        <v>471</v>
      </c>
      <c r="W34" s="325">
        <v>13201</v>
      </c>
      <c r="X34" s="328">
        <v>0</v>
      </c>
      <c r="Y34" s="328">
        <v>2534</v>
      </c>
      <c r="Z34" s="328">
        <v>0</v>
      </c>
      <c r="AA34" s="325">
        <v>0</v>
      </c>
      <c r="AB34" s="326">
        <v>0</v>
      </c>
      <c r="AC34" s="329">
        <f t="shared" si="0"/>
        <v>585087</v>
      </c>
    </row>
    <row r="35" spans="1:29" ht="22.5" customHeight="1">
      <c r="A35" s="542" t="s">
        <v>537</v>
      </c>
      <c r="B35" s="546"/>
      <c r="C35" s="324">
        <v>0</v>
      </c>
      <c r="D35" s="325">
        <v>0</v>
      </c>
      <c r="E35" s="325">
        <v>0</v>
      </c>
      <c r="F35" s="325">
        <v>0</v>
      </c>
      <c r="G35" s="325">
        <v>0</v>
      </c>
      <c r="H35" s="325">
        <v>0</v>
      </c>
      <c r="I35" s="325">
        <v>0</v>
      </c>
      <c r="J35" s="325">
        <v>0</v>
      </c>
      <c r="K35" s="325">
        <v>0</v>
      </c>
      <c r="L35" s="325">
        <v>0</v>
      </c>
      <c r="M35" s="325">
        <v>0</v>
      </c>
      <c r="N35" s="325">
        <v>0</v>
      </c>
      <c r="O35" s="326">
        <v>0</v>
      </c>
      <c r="P35" s="327">
        <v>0</v>
      </c>
      <c r="Q35" s="325">
        <v>0</v>
      </c>
      <c r="R35" s="325">
        <v>0</v>
      </c>
      <c r="S35" s="325">
        <v>0</v>
      </c>
      <c r="T35" s="325">
        <v>0</v>
      </c>
      <c r="U35" s="325">
        <v>0</v>
      </c>
      <c r="V35" s="325">
        <v>0</v>
      </c>
      <c r="W35" s="325">
        <v>0</v>
      </c>
      <c r="X35" s="328">
        <v>0</v>
      </c>
      <c r="Y35" s="328">
        <v>0</v>
      </c>
      <c r="Z35" s="328">
        <v>0</v>
      </c>
      <c r="AA35" s="325">
        <v>0</v>
      </c>
      <c r="AB35" s="326">
        <v>0</v>
      </c>
      <c r="AC35" s="329">
        <f t="shared" si="0"/>
        <v>0</v>
      </c>
    </row>
    <row r="36" spans="1:29" ht="22.5" customHeight="1">
      <c r="A36" s="542" t="s">
        <v>538</v>
      </c>
      <c r="B36" s="546"/>
      <c r="C36" s="324">
        <v>147</v>
      </c>
      <c r="D36" s="325">
        <v>0</v>
      </c>
      <c r="E36" s="325">
        <v>0</v>
      </c>
      <c r="F36" s="325">
        <v>0</v>
      </c>
      <c r="G36" s="325">
        <v>58</v>
      </c>
      <c r="H36" s="325">
        <v>0</v>
      </c>
      <c r="I36" s="325">
        <v>45</v>
      </c>
      <c r="J36" s="325">
        <v>389</v>
      </c>
      <c r="K36" s="325">
        <v>0</v>
      </c>
      <c r="L36" s="325">
        <v>0</v>
      </c>
      <c r="M36" s="325">
        <v>10</v>
      </c>
      <c r="N36" s="325">
        <v>1114</v>
      </c>
      <c r="O36" s="326">
        <v>1190</v>
      </c>
      <c r="P36" s="327">
        <v>434</v>
      </c>
      <c r="Q36" s="325">
        <v>39</v>
      </c>
      <c r="R36" s="325">
        <v>855</v>
      </c>
      <c r="S36" s="325">
        <v>0</v>
      </c>
      <c r="T36" s="325">
        <v>0</v>
      </c>
      <c r="U36" s="325">
        <v>0</v>
      </c>
      <c r="V36" s="325">
        <v>0</v>
      </c>
      <c r="W36" s="325">
        <v>0</v>
      </c>
      <c r="X36" s="328">
        <v>0</v>
      </c>
      <c r="Y36" s="328">
        <v>152</v>
      </c>
      <c r="Z36" s="328">
        <v>1909</v>
      </c>
      <c r="AA36" s="325">
        <v>0</v>
      </c>
      <c r="AB36" s="326">
        <v>0</v>
      </c>
      <c r="AC36" s="329">
        <f t="shared" si="0"/>
        <v>6342</v>
      </c>
    </row>
    <row r="37" spans="1:29" ht="22.5" customHeight="1">
      <c r="A37" s="542" t="s">
        <v>539</v>
      </c>
      <c r="B37" s="546"/>
      <c r="C37" s="324">
        <v>6460828</v>
      </c>
      <c r="D37" s="325">
        <v>6543050</v>
      </c>
      <c r="E37" s="325">
        <v>2267494</v>
      </c>
      <c r="F37" s="325">
        <v>3538284</v>
      </c>
      <c r="G37" s="325">
        <v>1935312</v>
      </c>
      <c r="H37" s="325">
        <v>3514935</v>
      </c>
      <c r="I37" s="325">
        <v>1571585</v>
      </c>
      <c r="J37" s="325">
        <v>500986</v>
      </c>
      <c r="K37" s="325">
        <v>1155004</v>
      </c>
      <c r="L37" s="325">
        <v>1053447</v>
      </c>
      <c r="M37" s="325">
        <v>270599</v>
      </c>
      <c r="N37" s="325">
        <v>778289</v>
      </c>
      <c r="O37" s="326">
        <v>1555168</v>
      </c>
      <c r="P37" s="327">
        <v>2541254</v>
      </c>
      <c r="Q37" s="325">
        <v>175040</v>
      </c>
      <c r="R37" s="325">
        <v>211731</v>
      </c>
      <c r="S37" s="325">
        <v>743198</v>
      </c>
      <c r="T37" s="325">
        <v>249512</v>
      </c>
      <c r="U37" s="325">
        <v>296577</v>
      </c>
      <c r="V37" s="325">
        <v>294162</v>
      </c>
      <c r="W37" s="325">
        <v>333264</v>
      </c>
      <c r="X37" s="328">
        <v>228138</v>
      </c>
      <c r="Y37" s="328">
        <v>171031</v>
      </c>
      <c r="Z37" s="328">
        <v>352987</v>
      </c>
      <c r="AA37" s="325">
        <v>248752</v>
      </c>
      <c r="AB37" s="326">
        <v>279452</v>
      </c>
      <c r="AC37" s="329">
        <f t="shared" si="0"/>
        <v>37270079</v>
      </c>
    </row>
    <row r="38" spans="1:29" ht="37.5" customHeight="1" thickBot="1">
      <c r="A38" s="540" t="s">
        <v>308</v>
      </c>
      <c r="B38" s="541"/>
      <c r="C38" s="132">
        <v>6194994</v>
      </c>
      <c r="D38" s="133">
        <v>6466936</v>
      </c>
      <c r="E38" s="133">
        <v>2258417</v>
      </c>
      <c r="F38" s="133">
        <v>3533267</v>
      </c>
      <c r="G38" s="133">
        <v>1926507</v>
      </c>
      <c r="H38" s="133">
        <v>3463708</v>
      </c>
      <c r="I38" s="133">
        <v>1568403</v>
      </c>
      <c r="J38" s="133">
        <v>500597</v>
      </c>
      <c r="K38" s="133">
        <v>1155004</v>
      </c>
      <c r="L38" s="133">
        <v>974734</v>
      </c>
      <c r="M38" s="133">
        <v>270581</v>
      </c>
      <c r="N38" s="133">
        <v>772921</v>
      </c>
      <c r="O38" s="134">
        <v>1553978</v>
      </c>
      <c r="P38" s="135">
        <v>2536449</v>
      </c>
      <c r="Q38" s="133">
        <v>175001</v>
      </c>
      <c r="R38" s="133">
        <v>209955</v>
      </c>
      <c r="S38" s="133">
        <v>687522</v>
      </c>
      <c r="T38" s="133">
        <v>249305</v>
      </c>
      <c r="U38" s="133">
        <v>290852</v>
      </c>
      <c r="V38" s="133">
        <v>293691</v>
      </c>
      <c r="W38" s="133">
        <v>320063</v>
      </c>
      <c r="X38" s="136">
        <v>228138</v>
      </c>
      <c r="Y38" s="136">
        <v>168345</v>
      </c>
      <c r="Z38" s="136">
        <v>351078</v>
      </c>
      <c r="AA38" s="133">
        <v>248752</v>
      </c>
      <c r="AB38" s="134">
        <v>279452</v>
      </c>
      <c r="AC38" s="331">
        <f t="shared" si="0"/>
        <v>36678650</v>
      </c>
    </row>
    <row r="39" spans="1:29" ht="22.5" customHeight="1">
      <c r="A39" s="544" t="s">
        <v>301</v>
      </c>
      <c r="B39" s="545"/>
      <c r="C39" s="332">
        <v>43089</v>
      </c>
      <c r="D39" s="333">
        <v>4225</v>
      </c>
      <c r="E39" s="333">
        <v>20600</v>
      </c>
      <c r="F39" s="333">
        <v>4305</v>
      </c>
      <c r="G39" s="333">
        <v>19852</v>
      </c>
      <c r="H39" s="333">
        <v>9629</v>
      </c>
      <c r="I39" s="333">
        <v>19249</v>
      </c>
      <c r="J39" s="333">
        <v>6356</v>
      </c>
      <c r="K39" s="333">
        <v>1542</v>
      </c>
      <c r="L39" s="333">
        <v>8041</v>
      </c>
      <c r="M39" s="333">
        <v>11215</v>
      </c>
      <c r="N39" s="333">
        <v>70855</v>
      </c>
      <c r="O39" s="334">
        <v>700</v>
      </c>
      <c r="P39" s="335">
        <v>68358</v>
      </c>
      <c r="Q39" s="333">
        <v>1457</v>
      </c>
      <c r="R39" s="333">
        <v>700</v>
      </c>
      <c r="S39" s="333">
        <v>8810</v>
      </c>
      <c r="T39" s="333">
        <v>1391</v>
      </c>
      <c r="U39" s="333">
        <v>42000</v>
      </c>
      <c r="V39" s="333">
        <v>3426</v>
      </c>
      <c r="W39" s="333">
        <v>3051</v>
      </c>
      <c r="X39" s="336">
        <v>620</v>
      </c>
      <c r="Y39" s="336">
        <v>2264</v>
      </c>
      <c r="Z39" s="336">
        <v>11488</v>
      </c>
      <c r="AA39" s="333">
        <v>15236</v>
      </c>
      <c r="AB39" s="334">
        <v>33913</v>
      </c>
      <c r="AC39" s="337">
        <f t="shared" si="0"/>
        <v>412372</v>
      </c>
    </row>
    <row r="40" spans="1:29" ht="22.5" customHeight="1">
      <c r="A40" s="542" t="s">
        <v>302</v>
      </c>
      <c r="B40" s="543"/>
      <c r="C40" s="324">
        <v>43089</v>
      </c>
      <c r="D40" s="325">
        <v>4225</v>
      </c>
      <c r="E40" s="325">
        <v>14013</v>
      </c>
      <c r="F40" s="325">
        <v>4305</v>
      </c>
      <c r="G40" s="325">
        <v>19158</v>
      </c>
      <c r="H40" s="325">
        <v>9629</v>
      </c>
      <c r="I40" s="325">
        <v>16315</v>
      </c>
      <c r="J40" s="325">
        <v>6356</v>
      </c>
      <c r="K40" s="325">
        <v>1542</v>
      </c>
      <c r="L40" s="325">
        <v>8041</v>
      </c>
      <c r="M40" s="325">
        <v>5607</v>
      </c>
      <c r="N40" s="325">
        <v>26494</v>
      </c>
      <c r="O40" s="326">
        <v>700</v>
      </c>
      <c r="P40" s="327">
        <v>68358</v>
      </c>
      <c r="Q40" s="325">
        <v>1457</v>
      </c>
      <c r="R40" s="325">
        <v>700</v>
      </c>
      <c r="S40" s="325">
        <v>8810</v>
      </c>
      <c r="T40" s="325">
        <v>391</v>
      </c>
      <c r="U40" s="325">
        <v>0</v>
      </c>
      <c r="V40" s="325">
        <v>3312</v>
      </c>
      <c r="W40" s="325">
        <v>3051</v>
      </c>
      <c r="X40" s="328">
        <v>620</v>
      </c>
      <c r="Y40" s="328">
        <v>2264</v>
      </c>
      <c r="Z40" s="328">
        <v>11208</v>
      </c>
      <c r="AA40" s="325">
        <v>15236</v>
      </c>
      <c r="AB40" s="326">
        <v>3829</v>
      </c>
      <c r="AC40" s="329">
        <f t="shared" si="0"/>
        <v>278710</v>
      </c>
    </row>
    <row r="41" spans="1:29" ht="22.5" customHeight="1">
      <c r="A41" s="542" t="s">
        <v>303</v>
      </c>
      <c r="B41" s="543"/>
      <c r="C41" s="324">
        <v>0</v>
      </c>
      <c r="D41" s="325">
        <v>0</v>
      </c>
      <c r="E41" s="325">
        <v>6587</v>
      </c>
      <c r="F41" s="325">
        <v>0</v>
      </c>
      <c r="G41" s="325">
        <v>694</v>
      </c>
      <c r="H41" s="325">
        <v>0</v>
      </c>
      <c r="I41" s="325">
        <v>2934</v>
      </c>
      <c r="J41" s="325">
        <v>0</v>
      </c>
      <c r="K41" s="325">
        <v>0</v>
      </c>
      <c r="L41" s="325">
        <v>0</v>
      </c>
      <c r="M41" s="325">
        <v>5608</v>
      </c>
      <c r="N41" s="325">
        <v>44361</v>
      </c>
      <c r="O41" s="326">
        <v>0</v>
      </c>
      <c r="P41" s="327">
        <v>0</v>
      </c>
      <c r="Q41" s="325">
        <v>0</v>
      </c>
      <c r="R41" s="325">
        <v>0</v>
      </c>
      <c r="S41" s="325">
        <v>0</v>
      </c>
      <c r="T41" s="325">
        <v>1000</v>
      </c>
      <c r="U41" s="325">
        <v>42000</v>
      </c>
      <c r="V41" s="325">
        <v>114</v>
      </c>
      <c r="W41" s="325">
        <v>0</v>
      </c>
      <c r="X41" s="328">
        <v>0</v>
      </c>
      <c r="Y41" s="328">
        <v>0</v>
      </c>
      <c r="Z41" s="328">
        <v>280</v>
      </c>
      <c r="AA41" s="325">
        <v>0</v>
      </c>
      <c r="AB41" s="326">
        <v>30084</v>
      </c>
      <c r="AC41" s="329">
        <f t="shared" si="0"/>
        <v>133662</v>
      </c>
    </row>
    <row r="42" spans="1:29" ht="37.5" customHeight="1">
      <c r="A42" s="338"/>
      <c r="B42" s="339" t="s">
        <v>304</v>
      </c>
      <c r="C42" s="340">
        <v>0</v>
      </c>
      <c r="D42" s="341">
        <v>0</v>
      </c>
      <c r="E42" s="341">
        <v>0</v>
      </c>
      <c r="F42" s="341">
        <v>0</v>
      </c>
      <c r="G42" s="341">
        <v>0</v>
      </c>
      <c r="H42" s="341">
        <v>0</v>
      </c>
      <c r="I42" s="341">
        <v>2934</v>
      </c>
      <c r="J42" s="341">
        <v>0</v>
      </c>
      <c r="K42" s="341">
        <v>0</v>
      </c>
      <c r="L42" s="341">
        <v>0</v>
      </c>
      <c r="M42" s="341">
        <v>5608</v>
      </c>
      <c r="N42" s="341">
        <v>0</v>
      </c>
      <c r="O42" s="342">
        <v>0</v>
      </c>
      <c r="P42" s="343">
        <v>0</v>
      </c>
      <c r="Q42" s="341">
        <v>0</v>
      </c>
      <c r="R42" s="341">
        <v>0</v>
      </c>
      <c r="S42" s="341">
        <v>0</v>
      </c>
      <c r="T42" s="341">
        <v>0</v>
      </c>
      <c r="U42" s="341">
        <v>0</v>
      </c>
      <c r="V42" s="341">
        <v>114</v>
      </c>
      <c r="W42" s="341">
        <v>0</v>
      </c>
      <c r="X42" s="344">
        <v>0</v>
      </c>
      <c r="Y42" s="344">
        <v>0</v>
      </c>
      <c r="Z42" s="344">
        <v>0</v>
      </c>
      <c r="AA42" s="341">
        <v>0</v>
      </c>
      <c r="AB42" s="342">
        <v>0</v>
      </c>
      <c r="AC42" s="345">
        <f t="shared" si="0"/>
        <v>8656</v>
      </c>
    </row>
    <row r="43" spans="1:29" ht="22.5" customHeight="1" thickBot="1">
      <c r="A43" s="346"/>
      <c r="B43" s="347" t="s">
        <v>305</v>
      </c>
      <c r="C43" s="132">
        <v>0</v>
      </c>
      <c r="D43" s="133">
        <v>0</v>
      </c>
      <c r="E43" s="133">
        <v>6587</v>
      </c>
      <c r="F43" s="133">
        <v>0</v>
      </c>
      <c r="G43" s="133">
        <v>694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44361</v>
      </c>
      <c r="O43" s="134">
        <v>0</v>
      </c>
      <c r="P43" s="135">
        <v>0</v>
      </c>
      <c r="Q43" s="133">
        <v>0</v>
      </c>
      <c r="R43" s="133">
        <v>0</v>
      </c>
      <c r="S43" s="133">
        <v>0</v>
      </c>
      <c r="T43" s="133">
        <v>1000</v>
      </c>
      <c r="U43" s="133">
        <v>42000</v>
      </c>
      <c r="V43" s="133">
        <v>0</v>
      </c>
      <c r="W43" s="133">
        <v>0</v>
      </c>
      <c r="X43" s="136">
        <v>0</v>
      </c>
      <c r="Y43" s="136">
        <v>0</v>
      </c>
      <c r="Z43" s="136">
        <v>280</v>
      </c>
      <c r="AA43" s="133">
        <v>0</v>
      </c>
      <c r="AB43" s="134">
        <v>30084</v>
      </c>
      <c r="AC43" s="331">
        <f t="shared" si="0"/>
        <v>125006</v>
      </c>
    </row>
    <row r="44" spans="1:29" ht="22.5" customHeight="1">
      <c r="A44" s="544" t="s">
        <v>306</v>
      </c>
      <c r="B44" s="545"/>
      <c r="C44" s="332">
        <v>127254</v>
      </c>
      <c r="D44" s="333">
        <v>13145</v>
      </c>
      <c r="E44" s="333">
        <v>176285</v>
      </c>
      <c r="F44" s="333">
        <v>64437</v>
      </c>
      <c r="G44" s="333">
        <v>13849</v>
      </c>
      <c r="H44" s="333">
        <v>11343</v>
      </c>
      <c r="I44" s="333">
        <v>105594</v>
      </c>
      <c r="J44" s="333">
        <v>27370</v>
      </c>
      <c r="K44" s="333">
        <v>9381</v>
      </c>
      <c r="L44" s="333">
        <v>37799</v>
      </c>
      <c r="M44" s="333">
        <v>32702</v>
      </c>
      <c r="N44" s="333">
        <v>69358</v>
      </c>
      <c r="O44" s="334">
        <v>1050</v>
      </c>
      <c r="P44" s="335">
        <v>472545</v>
      </c>
      <c r="Q44" s="333">
        <v>556</v>
      </c>
      <c r="R44" s="333">
        <v>0</v>
      </c>
      <c r="S44" s="333">
        <v>23313</v>
      </c>
      <c r="T44" s="333">
        <v>80538</v>
      </c>
      <c r="U44" s="333">
        <v>0</v>
      </c>
      <c r="V44" s="333">
        <v>26981</v>
      </c>
      <c r="W44" s="333">
        <v>37175</v>
      </c>
      <c r="X44" s="336">
        <v>906</v>
      </c>
      <c r="Y44" s="336">
        <v>0</v>
      </c>
      <c r="Z44" s="336">
        <v>41630</v>
      </c>
      <c r="AA44" s="333">
        <v>34325</v>
      </c>
      <c r="AB44" s="334">
        <v>83523</v>
      </c>
      <c r="AC44" s="337">
        <f t="shared" si="0"/>
        <v>1491059</v>
      </c>
    </row>
    <row r="45" spans="1:29" ht="22.5" customHeight="1">
      <c r="A45" s="542" t="s">
        <v>302</v>
      </c>
      <c r="B45" s="543"/>
      <c r="C45" s="324">
        <v>127254</v>
      </c>
      <c r="D45" s="325">
        <v>13145</v>
      </c>
      <c r="E45" s="325">
        <v>157198</v>
      </c>
      <c r="F45" s="325">
        <v>64437</v>
      </c>
      <c r="G45" s="325">
        <v>13849</v>
      </c>
      <c r="H45" s="325">
        <v>11343</v>
      </c>
      <c r="I45" s="325">
        <v>95746</v>
      </c>
      <c r="J45" s="325">
        <v>27370</v>
      </c>
      <c r="K45" s="325">
        <v>9381</v>
      </c>
      <c r="L45" s="325">
        <v>37799</v>
      </c>
      <c r="M45" s="325">
        <v>9734</v>
      </c>
      <c r="N45" s="325">
        <v>55769</v>
      </c>
      <c r="O45" s="326">
        <v>1050</v>
      </c>
      <c r="P45" s="327">
        <v>472545</v>
      </c>
      <c r="Q45" s="325">
        <v>556</v>
      </c>
      <c r="R45" s="325">
        <v>0</v>
      </c>
      <c r="S45" s="325">
        <v>23313</v>
      </c>
      <c r="T45" s="325">
        <v>0</v>
      </c>
      <c r="U45" s="325">
        <v>0</v>
      </c>
      <c r="V45" s="325">
        <v>26851</v>
      </c>
      <c r="W45" s="325">
        <v>28664</v>
      </c>
      <c r="X45" s="328">
        <v>906</v>
      </c>
      <c r="Y45" s="328">
        <v>0</v>
      </c>
      <c r="Z45" s="328">
        <v>41630</v>
      </c>
      <c r="AA45" s="325">
        <v>34325</v>
      </c>
      <c r="AB45" s="326">
        <v>0</v>
      </c>
      <c r="AC45" s="329">
        <f t="shared" si="0"/>
        <v>1252865</v>
      </c>
    </row>
    <row r="46" spans="1:29" ht="22.5" customHeight="1">
      <c r="A46" s="542" t="s">
        <v>303</v>
      </c>
      <c r="B46" s="543"/>
      <c r="C46" s="324">
        <v>0</v>
      </c>
      <c r="D46" s="325">
        <v>0</v>
      </c>
      <c r="E46" s="325">
        <v>19087</v>
      </c>
      <c r="F46" s="325">
        <v>0</v>
      </c>
      <c r="G46" s="325">
        <v>0</v>
      </c>
      <c r="H46" s="325">
        <v>0</v>
      </c>
      <c r="I46" s="325">
        <v>9848</v>
      </c>
      <c r="J46" s="325">
        <v>0</v>
      </c>
      <c r="K46" s="325">
        <v>0</v>
      </c>
      <c r="L46" s="325">
        <v>0</v>
      </c>
      <c r="M46" s="325">
        <v>22968</v>
      </c>
      <c r="N46" s="325">
        <v>13589</v>
      </c>
      <c r="O46" s="326">
        <v>0</v>
      </c>
      <c r="P46" s="327">
        <v>0</v>
      </c>
      <c r="Q46" s="325">
        <v>0</v>
      </c>
      <c r="R46" s="325">
        <v>0</v>
      </c>
      <c r="S46" s="325">
        <v>0</v>
      </c>
      <c r="T46" s="325">
        <v>80538</v>
      </c>
      <c r="U46" s="325">
        <v>0</v>
      </c>
      <c r="V46" s="325">
        <v>130</v>
      </c>
      <c r="W46" s="325">
        <v>8511</v>
      </c>
      <c r="X46" s="328">
        <v>0</v>
      </c>
      <c r="Y46" s="328">
        <v>0</v>
      </c>
      <c r="Z46" s="328">
        <v>0</v>
      </c>
      <c r="AA46" s="325">
        <v>0</v>
      </c>
      <c r="AB46" s="326">
        <v>83523</v>
      </c>
      <c r="AC46" s="329">
        <f t="shared" si="0"/>
        <v>238194</v>
      </c>
    </row>
    <row r="47" spans="1:29" ht="38.25" customHeight="1">
      <c r="A47" s="338"/>
      <c r="B47" s="339" t="s">
        <v>304</v>
      </c>
      <c r="C47" s="340">
        <v>0</v>
      </c>
      <c r="D47" s="341">
        <v>0</v>
      </c>
      <c r="E47" s="341">
        <v>0</v>
      </c>
      <c r="F47" s="341">
        <v>0</v>
      </c>
      <c r="G47" s="341">
        <v>0</v>
      </c>
      <c r="H47" s="341">
        <v>0</v>
      </c>
      <c r="I47" s="341">
        <v>9848</v>
      </c>
      <c r="J47" s="341">
        <v>0</v>
      </c>
      <c r="K47" s="341">
        <v>0</v>
      </c>
      <c r="L47" s="341">
        <v>0</v>
      </c>
      <c r="M47" s="341">
        <v>8593</v>
      </c>
      <c r="N47" s="341">
        <v>0</v>
      </c>
      <c r="O47" s="342">
        <v>0</v>
      </c>
      <c r="P47" s="343">
        <v>0</v>
      </c>
      <c r="Q47" s="341">
        <v>0</v>
      </c>
      <c r="R47" s="341">
        <v>0</v>
      </c>
      <c r="S47" s="341">
        <v>0</v>
      </c>
      <c r="T47" s="341">
        <v>0</v>
      </c>
      <c r="U47" s="341">
        <v>0</v>
      </c>
      <c r="V47" s="341">
        <v>130</v>
      </c>
      <c r="W47" s="341">
        <v>0</v>
      </c>
      <c r="X47" s="344">
        <v>0</v>
      </c>
      <c r="Y47" s="344">
        <v>0</v>
      </c>
      <c r="Z47" s="344">
        <v>0</v>
      </c>
      <c r="AA47" s="341">
        <v>0</v>
      </c>
      <c r="AB47" s="342">
        <v>0</v>
      </c>
      <c r="AC47" s="345">
        <f t="shared" si="0"/>
        <v>18571</v>
      </c>
    </row>
    <row r="48" spans="1:29" ht="22.5" customHeight="1" thickBot="1">
      <c r="A48" s="346"/>
      <c r="B48" s="347" t="s">
        <v>305</v>
      </c>
      <c r="C48" s="132">
        <v>0</v>
      </c>
      <c r="D48" s="133">
        <v>0</v>
      </c>
      <c r="E48" s="133">
        <v>19087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14375</v>
      </c>
      <c r="N48" s="133">
        <v>13589</v>
      </c>
      <c r="O48" s="134">
        <v>0</v>
      </c>
      <c r="P48" s="135">
        <v>0</v>
      </c>
      <c r="Q48" s="133">
        <v>0</v>
      </c>
      <c r="R48" s="133">
        <v>0</v>
      </c>
      <c r="S48" s="133">
        <v>0</v>
      </c>
      <c r="T48" s="133">
        <v>80538</v>
      </c>
      <c r="U48" s="133">
        <v>0</v>
      </c>
      <c r="V48" s="133">
        <v>0</v>
      </c>
      <c r="W48" s="133">
        <v>8511</v>
      </c>
      <c r="X48" s="136">
        <v>0</v>
      </c>
      <c r="Y48" s="136">
        <v>0</v>
      </c>
      <c r="Z48" s="136">
        <v>0</v>
      </c>
      <c r="AA48" s="133">
        <v>0</v>
      </c>
      <c r="AB48" s="134">
        <v>83523</v>
      </c>
      <c r="AC48" s="331">
        <f t="shared" si="0"/>
        <v>219623</v>
      </c>
    </row>
  </sheetData>
  <sheetProtection/>
  <mergeCells count="27">
    <mergeCell ref="A21:B21"/>
    <mergeCell ref="A22:B22"/>
    <mergeCell ref="A23:B23"/>
    <mergeCell ref="A24:B24"/>
    <mergeCell ref="A9:A14"/>
    <mergeCell ref="A15:B15"/>
    <mergeCell ref="A19:B19"/>
    <mergeCell ref="A20:B20"/>
    <mergeCell ref="A25:B25"/>
    <mergeCell ref="A26:B26"/>
    <mergeCell ref="A27:B27"/>
    <mergeCell ref="A29:B29"/>
    <mergeCell ref="A28:B28"/>
    <mergeCell ref="A31:B31"/>
    <mergeCell ref="A32:B32"/>
    <mergeCell ref="A33:B33"/>
    <mergeCell ref="A34:B34"/>
    <mergeCell ref="A35:B35"/>
    <mergeCell ref="A36:B36"/>
    <mergeCell ref="A37:B37"/>
    <mergeCell ref="A38:B38"/>
    <mergeCell ref="A45:B45"/>
    <mergeCell ref="A46:B46"/>
    <mergeCell ref="A39:B39"/>
    <mergeCell ref="A40:B40"/>
    <mergeCell ref="A41:B41"/>
    <mergeCell ref="A44:B44"/>
  </mergeCells>
  <printOptions horizontalCentered="1"/>
  <pageMargins left="0.61" right="0.58" top="0.61" bottom="0.58" header="0.5118110236220472" footer="0.6"/>
  <pageSetup horizontalDpi="600" verticalDpi="600" orientation="landscape" paperSize="9" scale="41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2"/>
  <sheetViews>
    <sheetView showZeros="0" zoomScale="65" zoomScaleNormal="65" zoomScalePageLayoutView="0" workbookViewId="0" topLeftCell="A1">
      <pane xSplit="3" ySplit="8" topLeftCell="R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D10" sqref="AD10"/>
    </sheetView>
  </sheetViews>
  <sheetFormatPr defaultColWidth="8.66015625" defaultRowHeight="18"/>
  <cols>
    <col min="1" max="2" width="2.58203125" style="153" customWidth="1"/>
    <col min="3" max="3" width="29.66015625" style="153" customWidth="1"/>
    <col min="4" max="30" width="12.58203125" style="153" customWidth="1"/>
    <col min="31" max="16384" width="8.83203125" style="153" customWidth="1"/>
  </cols>
  <sheetData>
    <row r="1" spans="1:30" ht="21">
      <c r="A1" s="151" t="s">
        <v>256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</row>
    <row r="2" spans="1:30" ht="17.2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</row>
    <row r="3" spans="1:30" ht="18" thickBot="1">
      <c r="A3" s="243" t="s">
        <v>45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 t="s">
        <v>46</v>
      </c>
      <c r="Q3" s="244"/>
      <c r="R3" s="244"/>
      <c r="S3" s="243"/>
      <c r="T3" s="243"/>
      <c r="U3" s="243"/>
      <c r="V3" s="243"/>
      <c r="W3" s="243"/>
      <c r="X3" s="244"/>
      <c r="Y3" s="243"/>
      <c r="Z3" s="244"/>
      <c r="AA3" s="243"/>
      <c r="AB3" s="243"/>
      <c r="AC3" s="244"/>
      <c r="AD3" s="244" t="s">
        <v>46</v>
      </c>
    </row>
    <row r="4" spans="1:30" ht="17.25">
      <c r="A4" s="252"/>
      <c r="B4" s="241"/>
      <c r="C4" s="241"/>
      <c r="D4" s="252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47"/>
      <c r="P4" s="248"/>
      <c r="Q4" s="348"/>
      <c r="R4" s="254"/>
      <c r="S4" s="254"/>
      <c r="T4" s="254"/>
      <c r="U4" s="254"/>
      <c r="V4" s="254"/>
      <c r="W4" s="254"/>
      <c r="X4" s="247"/>
      <c r="Y4" s="250"/>
      <c r="Z4" s="250"/>
      <c r="AA4" s="250"/>
      <c r="AB4" s="247"/>
      <c r="AC4" s="248"/>
      <c r="AD4" s="251"/>
    </row>
    <row r="5" spans="1:30" ht="17.25">
      <c r="A5" s="252"/>
      <c r="B5" s="241"/>
      <c r="C5" s="241" t="s">
        <v>47</v>
      </c>
      <c r="D5" s="252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349"/>
      <c r="R5" s="254"/>
      <c r="S5" s="254"/>
      <c r="T5" s="254"/>
      <c r="U5" s="254"/>
      <c r="V5" s="254"/>
      <c r="W5" s="254"/>
      <c r="X5" s="254"/>
      <c r="Y5" s="257"/>
      <c r="Z5" s="257"/>
      <c r="AA5" s="257"/>
      <c r="AB5" s="254"/>
      <c r="AC5" s="255"/>
      <c r="AD5" s="258"/>
    </row>
    <row r="6" spans="1:30" ht="17.25">
      <c r="A6" s="252"/>
      <c r="B6" s="241"/>
      <c r="C6" s="241"/>
      <c r="D6" s="259" t="s">
        <v>434</v>
      </c>
      <c r="E6" s="260" t="s">
        <v>43</v>
      </c>
      <c r="F6" s="260" t="s">
        <v>435</v>
      </c>
      <c r="G6" s="260" t="s">
        <v>436</v>
      </c>
      <c r="H6" s="260" t="s">
        <v>437</v>
      </c>
      <c r="I6" s="260" t="s">
        <v>438</v>
      </c>
      <c r="J6" s="260" t="s">
        <v>439</v>
      </c>
      <c r="K6" s="260" t="s">
        <v>440</v>
      </c>
      <c r="L6" s="260" t="s">
        <v>441</v>
      </c>
      <c r="M6" s="260" t="s">
        <v>442</v>
      </c>
      <c r="N6" s="260" t="s">
        <v>443</v>
      </c>
      <c r="O6" s="260" t="s">
        <v>444</v>
      </c>
      <c r="P6" s="173" t="s">
        <v>445</v>
      </c>
      <c r="Q6" s="174" t="s">
        <v>446</v>
      </c>
      <c r="R6" s="262" t="s">
        <v>44</v>
      </c>
      <c r="S6" s="260" t="s">
        <v>447</v>
      </c>
      <c r="T6" s="260" t="s">
        <v>448</v>
      </c>
      <c r="U6" s="260" t="s">
        <v>449</v>
      </c>
      <c r="V6" s="260" t="s">
        <v>450</v>
      </c>
      <c r="W6" s="260" t="s">
        <v>451</v>
      </c>
      <c r="X6" s="260" t="s">
        <v>452</v>
      </c>
      <c r="Y6" s="263" t="s">
        <v>453</v>
      </c>
      <c r="Z6" s="263" t="s">
        <v>454</v>
      </c>
      <c r="AA6" s="263" t="s">
        <v>455</v>
      </c>
      <c r="AB6" s="260" t="s">
        <v>456</v>
      </c>
      <c r="AC6" s="264" t="s">
        <v>105</v>
      </c>
      <c r="AD6" s="265" t="s">
        <v>40</v>
      </c>
    </row>
    <row r="7" spans="1:30" ht="17.25">
      <c r="A7" s="252"/>
      <c r="B7" s="241" t="s">
        <v>48</v>
      </c>
      <c r="C7" s="241"/>
      <c r="D7" s="252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5"/>
      <c r="Q7" s="349"/>
      <c r="R7" s="254"/>
      <c r="S7" s="254"/>
      <c r="T7" s="254"/>
      <c r="U7" s="254"/>
      <c r="V7" s="254"/>
      <c r="W7" s="254"/>
      <c r="X7" s="254"/>
      <c r="Y7" s="257"/>
      <c r="Z7" s="257"/>
      <c r="AA7" s="257"/>
      <c r="AB7" s="254"/>
      <c r="AC7" s="255"/>
      <c r="AD7" s="258"/>
    </row>
    <row r="8" spans="1:30" ht="18" thickBot="1">
      <c r="A8" s="267"/>
      <c r="B8" s="243"/>
      <c r="C8" s="243"/>
      <c r="D8" s="269">
        <v>242012</v>
      </c>
      <c r="E8" s="270">
        <v>242021</v>
      </c>
      <c r="F8" s="270">
        <v>242039</v>
      </c>
      <c r="G8" s="270">
        <v>242047</v>
      </c>
      <c r="H8" s="270">
        <v>242055</v>
      </c>
      <c r="I8" s="270">
        <v>242071</v>
      </c>
      <c r="J8" s="270">
        <v>242080</v>
      </c>
      <c r="K8" s="270">
        <v>242098</v>
      </c>
      <c r="L8" s="270">
        <v>242101</v>
      </c>
      <c r="M8" s="270">
        <v>242110</v>
      </c>
      <c r="N8" s="270">
        <v>242128</v>
      </c>
      <c r="O8" s="270">
        <v>242136</v>
      </c>
      <c r="P8" s="271"/>
      <c r="Q8" s="350"/>
      <c r="R8" s="270"/>
      <c r="S8" s="270">
        <v>243035</v>
      </c>
      <c r="T8" s="270">
        <v>243248</v>
      </c>
      <c r="U8" s="270">
        <v>243418</v>
      </c>
      <c r="V8" s="270">
        <v>243434</v>
      </c>
      <c r="W8" s="270">
        <v>243442</v>
      </c>
      <c r="X8" s="270">
        <v>243817</v>
      </c>
      <c r="Y8" s="273">
        <v>243825</v>
      </c>
      <c r="Z8" s="273">
        <v>243841</v>
      </c>
      <c r="AA8" s="273">
        <v>244031</v>
      </c>
      <c r="AB8" s="270">
        <v>244040</v>
      </c>
      <c r="AC8" s="271">
        <v>244414</v>
      </c>
      <c r="AD8" s="274"/>
    </row>
    <row r="9" spans="1:30" ht="17.25">
      <c r="A9" s="252" t="s">
        <v>49</v>
      </c>
      <c r="B9" s="351"/>
      <c r="C9" s="351"/>
      <c r="D9" s="296">
        <v>40652265</v>
      </c>
      <c r="E9" s="297">
        <v>37692545</v>
      </c>
      <c r="F9" s="297">
        <v>21883402</v>
      </c>
      <c r="G9" s="297">
        <v>28786509</v>
      </c>
      <c r="H9" s="297">
        <v>25536937</v>
      </c>
      <c r="I9" s="297">
        <v>43241021</v>
      </c>
      <c r="J9" s="297">
        <v>24155724</v>
      </c>
      <c r="K9" s="297">
        <v>6307752</v>
      </c>
      <c r="L9" s="297">
        <v>10255269</v>
      </c>
      <c r="M9" s="297">
        <v>7638235</v>
      </c>
      <c r="N9" s="297">
        <v>4035404</v>
      </c>
      <c r="O9" s="297">
        <v>12641366</v>
      </c>
      <c r="P9" s="298">
        <v>16048789</v>
      </c>
      <c r="Q9" s="352">
        <v>48116898</v>
      </c>
      <c r="R9" s="297">
        <v>472891</v>
      </c>
      <c r="S9" s="297">
        <v>4254864</v>
      </c>
      <c r="T9" s="297">
        <v>5639354</v>
      </c>
      <c r="U9" s="297">
        <v>1788337</v>
      </c>
      <c r="V9" s="297">
        <v>1712892</v>
      </c>
      <c r="W9" s="297">
        <v>5203479</v>
      </c>
      <c r="X9" s="297">
        <v>6079774</v>
      </c>
      <c r="Y9" s="300">
        <v>3479925</v>
      </c>
      <c r="Z9" s="300">
        <v>1617283</v>
      </c>
      <c r="AA9" s="300">
        <v>4216107</v>
      </c>
      <c r="AB9" s="297">
        <v>2172483</v>
      </c>
      <c r="AC9" s="298">
        <v>2689910</v>
      </c>
      <c r="AD9" s="301">
        <f>SUM(D9:AC9)</f>
        <v>366319415</v>
      </c>
    </row>
    <row r="10" spans="1:30" ht="17.25">
      <c r="A10" s="252"/>
      <c r="B10" s="241" t="s">
        <v>50</v>
      </c>
      <c r="C10" s="353"/>
      <c r="D10" s="354">
        <v>40343825</v>
      </c>
      <c r="E10" s="355">
        <v>37686504</v>
      </c>
      <c r="F10" s="355">
        <v>21673217</v>
      </c>
      <c r="G10" s="355">
        <v>28717141</v>
      </c>
      <c r="H10" s="355">
        <v>25389460</v>
      </c>
      <c r="I10" s="355">
        <v>43239362</v>
      </c>
      <c r="J10" s="355">
        <v>20604305</v>
      </c>
      <c r="K10" s="355">
        <v>6306947</v>
      </c>
      <c r="L10" s="355">
        <v>10254388</v>
      </c>
      <c r="M10" s="355">
        <v>7603299</v>
      </c>
      <c r="N10" s="355">
        <v>4034281</v>
      </c>
      <c r="O10" s="355">
        <v>12639227</v>
      </c>
      <c r="P10" s="356">
        <v>15585169</v>
      </c>
      <c r="Q10" s="357">
        <v>47775821</v>
      </c>
      <c r="R10" s="355">
        <v>470931</v>
      </c>
      <c r="S10" s="355">
        <v>4254633</v>
      </c>
      <c r="T10" s="355">
        <v>5638793</v>
      </c>
      <c r="U10" s="355">
        <v>1788113</v>
      </c>
      <c r="V10" s="355">
        <v>1712730</v>
      </c>
      <c r="W10" s="355">
        <v>5203479</v>
      </c>
      <c r="X10" s="355">
        <v>6079774</v>
      </c>
      <c r="Y10" s="358">
        <v>3478469</v>
      </c>
      <c r="Z10" s="358">
        <v>1617082</v>
      </c>
      <c r="AA10" s="358">
        <v>4176206</v>
      </c>
      <c r="AB10" s="355">
        <v>2172483</v>
      </c>
      <c r="AC10" s="356">
        <v>2672380</v>
      </c>
      <c r="AD10" s="359">
        <f aca="true" t="shared" si="0" ref="AD10:AD40">SUM(D10:AC10)</f>
        <v>361118019</v>
      </c>
    </row>
    <row r="11" spans="1:30" ht="17.25">
      <c r="A11" s="252"/>
      <c r="B11" s="241"/>
      <c r="C11" s="353" t="s">
        <v>51</v>
      </c>
      <c r="D11" s="354">
        <v>1919669</v>
      </c>
      <c r="E11" s="355">
        <v>1658203</v>
      </c>
      <c r="F11" s="355">
        <v>1350926</v>
      </c>
      <c r="G11" s="355">
        <v>551627</v>
      </c>
      <c r="H11" s="355">
        <v>1871854</v>
      </c>
      <c r="I11" s="355">
        <v>1082098</v>
      </c>
      <c r="J11" s="355">
        <v>1662688</v>
      </c>
      <c r="K11" s="355">
        <v>806773</v>
      </c>
      <c r="L11" s="355">
        <v>414641</v>
      </c>
      <c r="M11" s="355">
        <v>406617</v>
      </c>
      <c r="N11" s="355">
        <v>59916</v>
      </c>
      <c r="O11" s="355">
        <v>281988</v>
      </c>
      <c r="P11" s="356">
        <v>668151</v>
      </c>
      <c r="Q11" s="357">
        <v>2719291</v>
      </c>
      <c r="R11" s="355">
        <v>2097</v>
      </c>
      <c r="S11" s="355">
        <v>80139</v>
      </c>
      <c r="T11" s="355">
        <v>219220</v>
      </c>
      <c r="U11" s="355">
        <v>158429</v>
      </c>
      <c r="V11" s="355">
        <v>73111</v>
      </c>
      <c r="W11" s="355">
        <v>68290</v>
      </c>
      <c r="X11" s="355">
        <v>104500</v>
      </c>
      <c r="Y11" s="358">
        <v>138849</v>
      </c>
      <c r="Z11" s="358">
        <v>41864</v>
      </c>
      <c r="AA11" s="358">
        <v>145145</v>
      </c>
      <c r="AB11" s="355">
        <v>71383</v>
      </c>
      <c r="AC11" s="356">
        <v>236621</v>
      </c>
      <c r="AD11" s="359">
        <f t="shared" si="0"/>
        <v>16794090</v>
      </c>
    </row>
    <row r="12" spans="1:30" ht="17.25">
      <c r="A12" s="252"/>
      <c r="B12" s="241"/>
      <c r="C12" s="353" t="s">
        <v>52</v>
      </c>
      <c r="D12" s="354">
        <v>72032677</v>
      </c>
      <c r="E12" s="355">
        <v>71832385</v>
      </c>
      <c r="F12" s="355">
        <v>33323445</v>
      </c>
      <c r="G12" s="355">
        <v>50894118</v>
      </c>
      <c r="H12" s="355">
        <v>36887166</v>
      </c>
      <c r="I12" s="355">
        <v>67099775</v>
      </c>
      <c r="J12" s="355">
        <v>33105392</v>
      </c>
      <c r="K12" s="355">
        <v>9072964</v>
      </c>
      <c r="L12" s="355">
        <v>16675339</v>
      </c>
      <c r="M12" s="355">
        <v>13197369</v>
      </c>
      <c r="N12" s="355">
        <v>5494250</v>
      </c>
      <c r="O12" s="355">
        <v>18783712</v>
      </c>
      <c r="P12" s="356">
        <v>23800627</v>
      </c>
      <c r="Q12" s="357">
        <v>60890524</v>
      </c>
      <c r="R12" s="355">
        <v>1182676</v>
      </c>
      <c r="S12" s="355">
        <v>6354230</v>
      </c>
      <c r="T12" s="355">
        <v>10613864</v>
      </c>
      <c r="U12" s="355">
        <v>2873495</v>
      </c>
      <c r="V12" s="355">
        <v>2702640</v>
      </c>
      <c r="W12" s="355">
        <v>6110004</v>
      </c>
      <c r="X12" s="355">
        <v>7780721</v>
      </c>
      <c r="Y12" s="358">
        <v>4780783</v>
      </c>
      <c r="Z12" s="358">
        <v>3173218</v>
      </c>
      <c r="AA12" s="358">
        <v>7250440</v>
      </c>
      <c r="AB12" s="355">
        <v>4525867</v>
      </c>
      <c r="AC12" s="356">
        <v>4358753</v>
      </c>
      <c r="AD12" s="359">
        <f t="shared" si="0"/>
        <v>574796434</v>
      </c>
    </row>
    <row r="13" spans="1:30" ht="17.25">
      <c r="A13" s="252"/>
      <c r="B13" s="241"/>
      <c r="C13" s="353" t="s">
        <v>53</v>
      </c>
      <c r="D13" s="354">
        <v>34686775</v>
      </c>
      <c r="E13" s="355">
        <v>36164112</v>
      </c>
      <c r="F13" s="355">
        <v>13488894</v>
      </c>
      <c r="G13" s="355">
        <v>23087012</v>
      </c>
      <c r="H13" s="355">
        <v>13579257</v>
      </c>
      <c r="I13" s="355">
        <v>25126158</v>
      </c>
      <c r="J13" s="355">
        <v>14227988</v>
      </c>
      <c r="K13" s="355">
        <v>3572790</v>
      </c>
      <c r="L13" s="355">
        <v>6835592</v>
      </c>
      <c r="M13" s="355">
        <v>6018345</v>
      </c>
      <c r="N13" s="355">
        <v>1829603</v>
      </c>
      <c r="O13" s="355">
        <v>6485459</v>
      </c>
      <c r="P13" s="356">
        <v>8947855</v>
      </c>
      <c r="Q13" s="357">
        <v>16524985</v>
      </c>
      <c r="R13" s="355">
        <v>713842</v>
      </c>
      <c r="S13" s="355">
        <v>2179736</v>
      </c>
      <c r="T13" s="355">
        <v>5251830</v>
      </c>
      <c r="U13" s="355">
        <v>1243811</v>
      </c>
      <c r="V13" s="355">
        <v>1063021</v>
      </c>
      <c r="W13" s="355">
        <v>2022208</v>
      </c>
      <c r="X13" s="355">
        <v>1867680</v>
      </c>
      <c r="Y13" s="358">
        <v>1492981</v>
      </c>
      <c r="Z13" s="358">
        <v>1612716</v>
      </c>
      <c r="AA13" s="358">
        <v>3229279</v>
      </c>
      <c r="AB13" s="355">
        <v>2424767</v>
      </c>
      <c r="AC13" s="356">
        <v>1925794</v>
      </c>
      <c r="AD13" s="359">
        <f t="shared" si="0"/>
        <v>235602490</v>
      </c>
    </row>
    <row r="14" spans="1:30" ht="17.25">
      <c r="A14" s="252"/>
      <c r="B14" s="241"/>
      <c r="C14" s="353" t="s">
        <v>54</v>
      </c>
      <c r="D14" s="354">
        <v>1073868</v>
      </c>
      <c r="E14" s="355">
        <v>360028</v>
      </c>
      <c r="F14" s="355">
        <v>487740</v>
      </c>
      <c r="G14" s="355">
        <v>357838</v>
      </c>
      <c r="H14" s="355">
        <v>209697</v>
      </c>
      <c r="I14" s="355">
        <v>183647</v>
      </c>
      <c r="J14" s="355">
        <v>64213</v>
      </c>
      <c r="K14" s="355">
        <v>0</v>
      </c>
      <c r="L14" s="355">
        <v>0</v>
      </c>
      <c r="M14" s="355">
        <v>17658</v>
      </c>
      <c r="N14" s="355">
        <v>309718</v>
      </c>
      <c r="O14" s="355">
        <v>58986</v>
      </c>
      <c r="P14" s="356">
        <v>64246</v>
      </c>
      <c r="Q14" s="357">
        <v>690991</v>
      </c>
      <c r="R14" s="355">
        <v>0</v>
      </c>
      <c r="S14" s="355">
        <v>0</v>
      </c>
      <c r="T14" s="355">
        <v>57539</v>
      </c>
      <c r="U14" s="355">
        <v>0</v>
      </c>
      <c r="V14" s="355">
        <v>0</v>
      </c>
      <c r="W14" s="355">
        <v>1047393</v>
      </c>
      <c r="X14" s="355">
        <v>62233</v>
      </c>
      <c r="Y14" s="358">
        <v>51818</v>
      </c>
      <c r="Z14" s="358">
        <v>14716</v>
      </c>
      <c r="AA14" s="358">
        <v>9900</v>
      </c>
      <c r="AB14" s="355">
        <v>0</v>
      </c>
      <c r="AC14" s="356">
        <v>2800</v>
      </c>
      <c r="AD14" s="359">
        <f t="shared" si="0"/>
        <v>5125029</v>
      </c>
    </row>
    <row r="15" spans="1:30" ht="17.25">
      <c r="A15" s="252"/>
      <c r="B15" s="351"/>
      <c r="C15" s="351" t="s">
        <v>55</v>
      </c>
      <c r="D15" s="296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8"/>
      <c r="Q15" s="352"/>
      <c r="R15" s="297"/>
      <c r="S15" s="297"/>
      <c r="T15" s="297"/>
      <c r="U15" s="297"/>
      <c r="V15" s="297"/>
      <c r="W15" s="297"/>
      <c r="X15" s="297"/>
      <c r="Y15" s="300"/>
      <c r="Z15" s="300"/>
      <c r="AA15" s="300"/>
      <c r="AB15" s="297"/>
      <c r="AC15" s="298"/>
      <c r="AD15" s="301">
        <f t="shared" si="0"/>
        <v>0</v>
      </c>
    </row>
    <row r="16" spans="1:30" ht="17.25">
      <c r="A16" s="252"/>
      <c r="B16" s="351" t="s">
        <v>56</v>
      </c>
      <c r="C16" s="351"/>
      <c r="D16" s="296">
        <v>258372</v>
      </c>
      <c r="E16" s="297">
        <v>6041</v>
      </c>
      <c r="F16" s="297">
        <v>112152</v>
      </c>
      <c r="G16" s="297">
        <v>69368</v>
      </c>
      <c r="H16" s="297">
        <v>47517</v>
      </c>
      <c r="I16" s="297">
        <v>1659</v>
      </c>
      <c r="J16" s="297">
        <v>2001396</v>
      </c>
      <c r="K16" s="297">
        <v>740</v>
      </c>
      <c r="L16" s="297">
        <v>881</v>
      </c>
      <c r="M16" s="297">
        <v>25137</v>
      </c>
      <c r="N16" s="297">
        <v>1123</v>
      </c>
      <c r="O16" s="297">
        <v>2139</v>
      </c>
      <c r="P16" s="298">
        <v>163470</v>
      </c>
      <c r="Q16" s="352">
        <v>2077</v>
      </c>
      <c r="R16" s="297">
        <v>1960</v>
      </c>
      <c r="S16" s="297">
        <v>231</v>
      </c>
      <c r="T16" s="297">
        <v>543</v>
      </c>
      <c r="U16" s="297">
        <v>224</v>
      </c>
      <c r="V16" s="297">
        <v>162</v>
      </c>
      <c r="W16" s="297">
        <v>0</v>
      </c>
      <c r="X16" s="297">
        <v>0</v>
      </c>
      <c r="Y16" s="300">
        <v>1456</v>
      </c>
      <c r="Z16" s="300">
        <v>201</v>
      </c>
      <c r="AA16" s="300">
        <v>39901</v>
      </c>
      <c r="AB16" s="297">
        <v>0</v>
      </c>
      <c r="AC16" s="298">
        <v>17530</v>
      </c>
      <c r="AD16" s="301">
        <f t="shared" si="0"/>
        <v>2754280</v>
      </c>
    </row>
    <row r="17" spans="1:30" ht="18" thickBot="1">
      <c r="A17" s="267"/>
      <c r="B17" s="243" t="s">
        <v>57</v>
      </c>
      <c r="C17" s="243"/>
      <c r="D17" s="360">
        <v>50068</v>
      </c>
      <c r="E17" s="361">
        <v>0</v>
      </c>
      <c r="F17" s="361">
        <v>98033</v>
      </c>
      <c r="G17" s="361">
        <v>0</v>
      </c>
      <c r="H17" s="361">
        <v>99960</v>
      </c>
      <c r="I17" s="361">
        <v>0</v>
      </c>
      <c r="J17" s="361">
        <v>1550023</v>
      </c>
      <c r="K17" s="361">
        <v>65</v>
      </c>
      <c r="L17" s="361">
        <v>0</v>
      </c>
      <c r="M17" s="361">
        <v>9799</v>
      </c>
      <c r="N17" s="361">
        <v>0</v>
      </c>
      <c r="O17" s="361">
        <v>0</v>
      </c>
      <c r="P17" s="362">
        <v>300150</v>
      </c>
      <c r="Q17" s="363">
        <v>339000</v>
      </c>
      <c r="R17" s="361">
        <v>0</v>
      </c>
      <c r="S17" s="361">
        <v>0</v>
      </c>
      <c r="T17" s="361">
        <v>18</v>
      </c>
      <c r="U17" s="361">
        <v>0</v>
      </c>
      <c r="V17" s="361">
        <v>0</v>
      </c>
      <c r="W17" s="361">
        <v>0</v>
      </c>
      <c r="X17" s="361">
        <v>0</v>
      </c>
      <c r="Y17" s="364">
        <v>0</v>
      </c>
      <c r="Z17" s="364">
        <v>0</v>
      </c>
      <c r="AA17" s="364">
        <v>0</v>
      </c>
      <c r="AB17" s="361">
        <v>0</v>
      </c>
      <c r="AC17" s="362">
        <v>0</v>
      </c>
      <c r="AD17" s="365">
        <f t="shared" si="0"/>
        <v>2447116</v>
      </c>
    </row>
    <row r="18" spans="1:30" ht="17.25">
      <c r="A18" s="252" t="s">
        <v>58</v>
      </c>
      <c r="B18" s="351"/>
      <c r="C18" s="351"/>
      <c r="D18" s="296">
        <v>6748124</v>
      </c>
      <c r="E18" s="297">
        <v>5031276</v>
      </c>
      <c r="F18" s="297">
        <v>3890544</v>
      </c>
      <c r="G18" s="297">
        <v>2775583</v>
      </c>
      <c r="H18" s="297">
        <v>2468127</v>
      </c>
      <c r="I18" s="297">
        <v>4316871</v>
      </c>
      <c r="J18" s="297">
        <v>2624172</v>
      </c>
      <c r="K18" s="297">
        <v>1550441</v>
      </c>
      <c r="L18" s="297">
        <v>1075630</v>
      </c>
      <c r="M18" s="297">
        <v>1214628</v>
      </c>
      <c r="N18" s="297">
        <v>238944</v>
      </c>
      <c r="O18" s="297">
        <v>2755514</v>
      </c>
      <c r="P18" s="298">
        <v>1882414</v>
      </c>
      <c r="Q18" s="352">
        <v>2960231</v>
      </c>
      <c r="R18" s="297">
        <v>899965</v>
      </c>
      <c r="S18" s="297">
        <v>580918</v>
      </c>
      <c r="T18" s="297">
        <v>1420545</v>
      </c>
      <c r="U18" s="297">
        <v>346210</v>
      </c>
      <c r="V18" s="297">
        <v>580125</v>
      </c>
      <c r="W18" s="297">
        <v>811829</v>
      </c>
      <c r="X18" s="297">
        <v>698021</v>
      </c>
      <c r="Y18" s="300">
        <v>758893</v>
      </c>
      <c r="Z18" s="300">
        <v>214311</v>
      </c>
      <c r="AA18" s="300">
        <v>380076</v>
      </c>
      <c r="AB18" s="297">
        <v>180585</v>
      </c>
      <c r="AC18" s="298">
        <v>159534</v>
      </c>
      <c r="AD18" s="301">
        <f t="shared" si="0"/>
        <v>46563511</v>
      </c>
    </row>
    <row r="19" spans="1:30" ht="17.25">
      <c r="A19" s="252"/>
      <c r="B19" s="351" t="s">
        <v>59</v>
      </c>
      <c r="C19" s="351"/>
      <c r="D19" s="296">
        <v>5868937</v>
      </c>
      <c r="E19" s="297">
        <v>3993582</v>
      </c>
      <c r="F19" s="297">
        <v>1548485</v>
      </c>
      <c r="G19" s="297">
        <v>2416723</v>
      </c>
      <c r="H19" s="297">
        <v>2166652</v>
      </c>
      <c r="I19" s="297">
        <v>3608046</v>
      </c>
      <c r="J19" s="297">
        <v>2252117</v>
      </c>
      <c r="K19" s="297">
        <v>1513667</v>
      </c>
      <c r="L19" s="297">
        <v>907884</v>
      </c>
      <c r="M19" s="297">
        <v>958374</v>
      </c>
      <c r="N19" s="297">
        <v>184801</v>
      </c>
      <c r="O19" s="297">
        <v>2639317</v>
      </c>
      <c r="P19" s="298">
        <v>1503114</v>
      </c>
      <c r="Q19" s="352">
        <v>2341589</v>
      </c>
      <c r="R19" s="297">
        <v>881800</v>
      </c>
      <c r="S19" s="297">
        <v>569729</v>
      </c>
      <c r="T19" s="297">
        <v>1378771</v>
      </c>
      <c r="U19" s="297">
        <v>184233</v>
      </c>
      <c r="V19" s="297">
        <v>542317</v>
      </c>
      <c r="W19" s="297">
        <v>730181</v>
      </c>
      <c r="X19" s="297">
        <v>663057</v>
      </c>
      <c r="Y19" s="300">
        <v>698393</v>
      </c>
      <c r="Z19" s="300">
        <v>174485</v>
      </c>
      <c r="AA19" s="300">
        <v>328790</v>
      </c>
      <c r="AB19" s="297">
        <v>133593</v>
      </c>
      <c r="AC19" s="298">
        <v>122366</v>
      </c>
      <c r="AD19" s="301">
        <f t="shared" si="0"/>
        <v>38311003</v>
      </c>
    </row>
    <row r="20" spans="1:30" ht="17.25">
      <c r="A20" s="252"/>
      <c r="B20" s="351" t="s">
        <v>60</v>
      </c>
      <c r="C20" s="351"/>
      <c r="D20" s="296">
        <v>786547</v>
      </c>
      <c r="E20" s="297">
        <v>889272</v>
      </c>
      <c r="F20" s="297">
        <v>303385</v>
      </c>
      <c r="G20" s="297">
        <v>339275</v>
      </c>
      <c r="H20" s="297">
        <v>280433</v>
      </c>
      <c r="I20" s="297">
        <v>386527</v>
      </c>
      <c r="J20" s="297">
        <v>165729</v>
      </c>
      <c r="K20" s="297">
        <v>35153</v>
      </c>
      <c r="L20" s="297">
        <v>154629</v>
      </c>
      <c r="M20" s="297">
        <v>247509</v>
      </c>
      <c r="N20" s="297">
        <v>36251</v>
      </c>
      <c r="O20" s="297">
        <v>114137</v>
      </c>
      <c r="P20" s="298">
        <v>331305</v>
      </c>
      <c r="Q20" s="352">
        <v>601286</v>
      </c>
      <c r="R20" s="297">
        <v>15512</v>
      </c>
      <c r="S20" s="297">
        <v>4579</v>
      </c>
      <c r="T20" s="297">
        <v>40129</v>
      </c>
      <c r="U20" s="297">
        <v>161466</v>
      </c>
      <c r="V20" s="297">
        <v>36694</v>
      </c>
      <c r="W20" s="297">
        <v>32733</v>
      </c>
      <c r="X20" s="297">
        <v>32030</v>
      </c>
      <c r="Y20" s="300">
        <v>53359</v>
      </c>
      <c r="Z20" s="300">
        <v>30367</v>
      </c>
      <c r="AA20" s="300">
        <v>43347</v>
      </c>
      <c r="AB20" s="297">
        <v>33014</v>
      </c>
      <c r="AC20" s="298">
        <v>30471</v>
      </c>
      <c r="AD20" s="301">
        <f t="shared" si="0"/>
        <v>5185139</v>
      </c>
    </row>
    <row r="21" spans="1:30" ht="17.25">
      <c r="A21" s="252"/>
      <c r="B21" s="351" t="s">
        <v>61</v>
      </c>
      <c r="C21" s="351"/>
      <c r="D21" s="296">
        <v>87460</v>
      </c>
      <c r="E21" s="297">
        <v>51882</v>
      </c>
      <c r="F21" s="297">
        <v>38954</v>
      </c>
      <c r="G21" s="297">
        <v>19585</v>
      </c>
      <c r="H21" s="297">
        <v>8443</v>
      </c>
      <c r="I21" s="297">
        <v>11303</v>
      </c>
      <c r="J21" s="297">
        <v>37183</v>
      </c>
      <c r="K21" s="297">
        <v>1612</v>
      </c>
      <c r="L21" s="297">
        <v>12600</v>
      </c>
      <c r="M21" s="297">
        <v>7745</v>
      </c>
      <c r="N21" s="297">
        <v>17892</v>
      </c>
      <c r="O21" s="297">
        <v>2060</v>
      </c>
      <c r="P21" s="298">
        <v>43971</v>
      </c>
      <c r="Q21" s="352">
        <v>17356</v>
      </c>
      <c r="R21" s="297">
        <v>2653</v>
      </c>
      <c r="S21" s="297">
        <v>6497</v>
      </c>
      <c r="T21" s="297">
        <v>1473</v>
      </c>
      <c r="U21" s="297">
        <v>511</v>
      </c>
      <c r="V21" s="297">
        <v>1114</v>
      </c>
      <c r="W21" s="297">
        <v>6316</v>
      </c>
      <c r="X21" s="297">
        <v>2934</v>
      </c>
      <c r="Y21" s="300">
        <v>7141</v>
      </c>
      <c r="Z21" s="300">
        <v>9459</v>
      </c>
      <c r="AA21" s="300">
        <v>7939</v>
      </c>
      <c r="AB21" s="297">
        <v>13978</v>
      </c>
      <c r="AC21" s="298">
        <v>6697</v>
      </c>
      <c r="AD21" s="301">
        <f t="shared" si="0"/>
        <v>424758</v>
      </c>
    </row>
    <row r="22" spans="1:30" ht="18" thickBot="1">
      <c r="A22" s="267"/>
      <c r="B22" s="243" t="s">
        <v>62</v>
      </c>
      <c r="C22" s="243"/>
      <c r="D22" s="360">
        <v>0</v>
      </c>
      <c r="E22" s="361">
        <v>0</v>
      </c>
      <c r="F22" s="361">
        <v>1999720</v>
      </c>
      <c r="G22" s="361">
        <v>0</v>
      </c>
      <c r="H22" s="361">
        <v>5000</v>
      </c>
      <c r="I22" s="361">
        <v>99995</v>
      </c>
      <c r="J22" s="361">
        <v>0</v>
      </c>
      <c r="K22" s="361">
        <v>0</v>
      </c>
      <c r="L22" s="361">
        <v>0</v>
      </c>
      <c r="M22" s="361">
        <v>1000</v>
      </c>
      <c r="N22" s="361">
        <v>0</v>
      </c>
      <c r="O22" s="361">
        <v>0</v>
      </c>
      <c r="P22" s="362">
        <v>4024</v>
      </c>
      <c r="Q22" s="363">
        <v>0</v>
      </c>
      <c r="R22" s="361">
        <v>0</v>
      </c>
      <c r="S22" s="361">
        <v>113</v>
      </c>
      <c r="T22" s="361">
        <v>0</v>
      </c>
      <c r="U22" s="361">
        <v>0</v>
      </c>
      <c r="V22" s="361">
        <v>0</v>
      </c>
      <c r="W22" s="361">
        <v>0</v>
      </c>
      <c r="X22" s="361">
        <v>0</v>
      </c>
      <c r="Y22" s="364">
        <v>0</v>
      </c>
      <c r="Z22" s="364">
        <v>0</v>
      </c>
      <c r="AA22" s="364">
        <v>0</v>
      </c>
      <c r="AB22" s="361">
        <v>0</v>
      </c>
      <c r="AC22" s="362">
        <v>0</v>
      </c>
      <c r="AD22" s="365">
        <f t="shared" si="0"/>
        <v>2109852</v>
      </c>
    </row>
    <row r="23" spans="1:30" ht="18" thickBot="1">
      <c r="A23" s="267" t="s">
        <v>63</v>
      </c>
      <c r="B23" s="243"/>
      <c r="C23" s="243"/>
      <c r="D23" s="360">
        <v>8998</v>
      </c>
      <c r="E23" s="361">
        <v>24750</v>
      </c>
      <c r="F23" s="361">
        <v>0</v>
      </c>
      <c r="G23" s="361">
        <v>0</v>
      </c>
      <c r="H23" s="361">
        <v>0</v>
      </c>
      <c r="I23" s="361">
        <v>0</v>
      </c>
      <c r="J23" s="361">
        <v>0</v>
      </c>
      <c r="K23" s="361">
        <v>2187</v>
      </c>
      <c r="L23" s="361">
        <v>1848</v>
      </c>
      <c r="M23" s="361">
        <v>0</v>
      </c>
      <c r="N23" s="361">
        <v>0</v>
      </c>
      <c r="O23" s="361">
        <v>0</v>
      </c>
      <c r="P23" s="362">
        <v>0</v>
      </c>
      <c r="Q23" s="363">
        <v>0</v>
      </c>
      <c r="R23" s="361">
        <v>0</v>
      </c>
      <c r="S23" s="361">
        <v>0</v>
      </c>
      <c r="T23" s="361">
        <v>0</v>
      </c>
      <c r="U23" s="361">
        <v>5360</v>
      </c>
      <c r="V23" s="361">
        <v>0</v>
      </c>
      <c r="W23" s="361">
        <v>0</v>
      </c>
      <c r="X23" s="361">
        <v>0</v>
      </c>
      <c r="Y23" s="364">
        <v>0</v>
      </c>
      <c r="Z23" s="364">
        <v>0</v>
      </c>
      <c r="AA23" s="364">
        <v>0</v>
      </c>
      <c r="AB23" s="361">
        <v>0</v>
      </c>
      <c r="AC23" s="362">
        <v>0</v>
      </c>
      <c r="AD23" s="365">
        <f t="shared" si="0"/>
        <v>43143</v>
      </c>
    </row>
    <row r="24" spans="1:30" ht="18" thickBot="1">
      <c r="A24" s="267" t="s">
        <v>64</v>
      </c>
      <c r="B24" s="243"/>
      <c r="C24" s="243"/>
      <c r="D24" s="360">
        <v>47409387</v>
      </c>
      <c r="E24" s="361">
        <v>42748571</v>
      </c>
      <c r="F24" s="361">
        <v>25773946</v>
      </c>
      <c r="G24" s="361">
        <v>31562092</v>
      </c>
      <c r="H24" s="361">
        <v>28005064</v>
      </c>
      <c r="I24" s="361">
        <v>47557892</v>
      </c>
      <c r="J24" s="361">
        <v>26779896</v>
      </c>
      <c r="K24" s="361">
        <v>7860380</v>
      </c>
      <c r="L24" s="361">
        <v>11332747</v>
      </c>
      <c r="M24" s="361">
        <v>8852863</v>
      </c>
      <c r="N24" s="361">
        <v>4274348</v>
      </c>
      <c r="O24" s="361">
        <v>15396880</v>
      </c>
      <c r="P24" s="362">
        <v>17931203</v>
      </c>
      <c r="Q24" s="363">
        <v>51077129</v>
      </c>
      <c r="R24" s="361">
        <v>1372856</v>
      </c>
      <c r="S24" s="361">
        <v>4835782</v>
      </c>
      <c r="T24" s="361">
        <v>7059899</v>
      </c>
      <c r="U24" s="361">
        <v>2139907</v>
      </c>
      <c r="V24" s="361">
        <v>2293017</v>
      </c>
      <c r="W24" s="361">
        <v>6015308</v>
      </c>
      <c r="X24" s="361">
        <v>6777795</v>
      </c>
      <c r="Y24" s="364">
        <v>4238818</v>
      </c>
      <c r="Z24" s="364">
        <v>1831594</v>
      </c>
      <c r="AA24" s="364">
        <v>4596183</v>
      </c>
      <c r="AB24" s="361">
        <v>2353068</v>
      </c>
      <c r="AC24" s="362">
        <v>2849444</v>
      </c>
      <c r="AD24" s="365">
        <f t="shared" si="0"/>
        <v>412926069</v>
      </c>
    </row>
    <row r="25" spans="1:30" ht="17.25">
      <c r="A25" s="252" t="s">
        <v>65</v>
      </c>
      <c r="B25" s="351"/>
      <c r="C25" s="351"/>
      <c r="D25" s="296">
        <v>2000</v>
      </c>
      <c r="E25" s="297">
        <v>1156515</v>
      </c>
      <c r="F25" s="297">
        <v>559249</v>
      </c>
      <c r="G25" s="297">
        <v>644026</v>
      </c>
      <c r="H25" s="297">
        <v>52454</v>
      </c>
      <c r="I25" s="297">
        <v>790118</v>
      </c>
      <c r="J25" s="297">
        <v>378769</v>
      </c>
      <c r="K25" s="297">
        <v>110777</v>
      </c>
      <c r="L25" s="297">
        <v>0</v>
      </c>
      <c r="M25" s="297">
        <v>77458</v>
      </c>
      <c r="N25" s="297">
        <v>16853</v>
      </c>
      <c r="O25" s="297">
        <v>8073</v>
      </c>
      <c r="P25" s="298">
        <v>0</v>
      </c>
      <c r="Q25" s="352">
        <v>140000</v>
      </c>
      <c r="R25" s="297">
        <v>0</v>
      </c>
      <c r="S25" s="297">
        <v>0</v>
      </c>
      <c r="T25" s="297">
        <v>71202</v>
      </c>
      <c r="U25" s="297">
        <v>0</v>
      </c>
      <c r="V25" s="297">
        <v>15000</v>
      </c>
      <c r="W25" s="297">
        <v>0</v>
      </c>
      <c r="X25" s="297">
        <v>0</v>
      </c>
      <c r="Y25" s="300">
        <v>0</v>
      </c>
      <c r="Z25" s="300">
        <v>0</v>
      </c>
      <c r="AA25" s="300">
        <v>0</v>
      </c>
      <c r="AB25" s="297">
        <v>4318</v>
      </c>
      <c r="AC25" s="298">
        <v>4547</v>
      </c>
      <c r="AD25" s="301">
        <f t="shared" si="0"/>
        <v>4031359</v>
      </c>
    </row>
    <row r="26" spans="1:30" ht="17.25">
      <c r="A26" s="252"/>
      <c r="B26" s="351" t="s">
        <v>66</v>
      </c>
      <c r="C26" s="351"/>
      <c r="D26" s="296">
        <v>0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0</v>
      </c>
      <c r="K26" s="297">
        <v>0</v>
      </c>
      <c r="L26" s="297">
        <v>0</v>
      </c>
      <c r="M26" s="297">
        <v>0</v>
      </c>
      <c r="N26" s="297">
        <v>0</v>
      </c>
      <c r="O26" s="297">
        <v>0</v>
      </c>
      <c r="P26" s="298">
        <v>0</v>
      </c>
      <c r="Q26" s="352">
        <v>0</v>
      </c>
      <c r="R26" s="297">
        <v>0</v>
      </c>
      <c r="S26" s="297">
        <v>0</v>
      </c>
      <c r="T26" s="297">
        <v>0</v>
      </c>
      <c r="U26" s="297">
        <v>0</v>
      </c>
      <c r="V26" s="297">
        <v>0</v>
      </c>
      <c r="W26" s="297">
        <v>0</v>
      </c>
      <c r="X26" s="297">
        <v>0</v>
      </c>
      <c r="Y26" s="300">
        <v>0</v>
      </c>
      <c r="Z26" s="300">
        <v>0</v>
      </c>
      <c r="AA26" s="300">
        <v>0</v>
      </c>
      <c r="AB26" s="297">
        <v>0</v>
      </c>
      <c r="AC26" s="298">
        <v>4547</v>
      </c>
      <c r="AD26" s="301">
        <f t="shared" si="0"/>
        <v>4547</v>
      </c>
    </row>
    <row r="27" spans="1:30" ht="17.25">
      <c r="A27" s="252"/>
      <c r="B27" s="351" t="s">
        <v>67</v>
      </c>
      <c r="C27" s="351"/>
      <c r="D27" s="296">
        <v>0</v>
      </c>
      <c r="E27" s="297">
        <v>0</v>
      </c>
      <c r="F27" s="297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0</v>
      </c>
      <c r="L27" s="297">
        <v>0</v>
      </c>
      <c r="M27" s="297">
        <v>0</v>
      </c>
      <c r="N27" s="297">
        <v>0</v>
      </c>
      <c r="O27" s="297">
        <v>0</v>
      </c>
      <c r="P27" s="298">
        <v>0</v>
      </c>
      <c r="Q27" s="352">
        <v>0</v>
      </c>
      <c r="R27" s="297">
        <v>0</v>
      </c>
      <c r="S27" s="297">
        <v>0</v>
      </c>
      <c r="T27" s="297">
        <v>0</v>
      </c>
      <c r="U27" s="297">
        <v>0</v>
      </c>
      <c r="V27" s="297">
        <v>0</v>
      </c>
      <c r="W27" s="297">
        <v>0</v>
      </c>
      <c r="X27" s="297">
        <v>0</v>
      </c>
      <c r="Y27" s="300">
        <v>0</v>
      </c>
      <c r="Z27" s="300">
        <v>0</v>
      </c>
      <c r="AA27" s="300">
        <v>0</v>
      </c>
      <c r="AB27" s="297">
        <v>0</v>
      </c>
      <c r="AC27" s="298">
        <v>0</v>
      </c>
      <c r="AD27" s="301">
        <f t="shared" si="0"/>
        <v>0</v>
      </c>
    </row>
    <row r="28" spans="1:30" ht="17.25">
      <c r="A28" s="252"/>
      <c r="B28" s="351" t="s">
        <v>68</v>
      </c>
      <c r="C28" s="351"/>
      <c r="D28" s="296">
        <v>0</v>
      </c>
      <c r="E28" s="297">
        <v>0</v>
      </c>
      <c r="F28" s="297">
        <v>0</v>
      </c>
      <c r="G28" s="297">
        <v>0</v>
      </c>
      <c r="H28" s="297">
        <v>0</v>
      </c>
      <c r="I28" s="297">
        <v>0</v>
      </c>
      <c r="J28" s="297">
        <v>0</v>
      </c>
      <c r="K28" s="297">
        <v>0</v>
      </c>
      <c r="L28" s="297">
        <v>0</v>
      </c>
      <c r="M28" s="297">
        <v>0</v>
      </c>
      <c r="N28" s="297">
        <v>0</v>
      </c>
      <c r="O28" s="297">
        <v>0</v>
      </c>
      <c r="P28" s="298">
        <v>0</v>
      </c>
      <c r="Q28" s="352">
        <v>0</v>
      </c>
      <c r="R28" s="297">
        <v>0</v>
      </c>
      <c r="S28" s="297">
        <v>0</v>
      </c>
      <c r="T28" s="297">
        <v>0</v>
      </c>
      <c r="U28" s="297">
        <v>0</v>
      </c>
      <c r="V28" s="297">
        <v>0</v>
      </c>
      <c r="W28" s="297">
        <v>0</v>
      </c>
      <c r="X28" s="297">
        <v>0</v>
      </c>
      <c r="Y28" s="300">
        <v>0</v>
      </c>
      <c r="Z28" s="300">
        <v>0</v>
      </c>
      <c r="AA28" s="300">
        <v>0</v>
      </c>
      <c r="AB28" s="297">
        <v>0</v>
      </c>
      <c r="AC28" s="298">
        <v>0</v>
      </c>
      <c r="AD28" s="301">
        <f t="shared" si="0"/>
        <v>0</v>
      </c>
    </row>
    <row r="29" spans="1:30" ht="17.25">
      <c r="A29" s="252"/>
      <c r="B29" s="351" t="s">
        <v>69</v>
      </c>
      <c r="C29" s="351"/>
      <c r="D29" s="296">
        <v>2000</v>
      </c>
      <c r="E29" s="297">
        <v>1156515</v>
      </c>
      <c r="F29" s="297">
        <v>559249</v>
      </c>
      <c r="G29" s="297">
        <v>644026</v>
      </c>
      <c r="H29" s="297">
        <v>52454</v>
      </c>
      <c r="I29" s="297">
        <v>790118</v>
      </c>
      <c r="J29" s="297">
        <v>378769</v>
      </c>
      <c r="K29" s="297">
        <v>110777</v>
      </c>
      <c r="L29" s="297">
        <v>0</v>
      </c>
      <c r="M29" s="297">
        <v>77458</v>
      </c>
      <c r="N29" s="297">
        <v>16853</v>
      </c>
      <c r="O29" s="297">
        <v>8073</v>
      </c>
      <c r="P29" s="298">
        <v>0</v>
      </c>
      <c r="Q29" s="352">
        <v>140000</v>
      </c>
      <c r="R29" s="297">
        <v>0</v>
      </c>
      <c r="S29" s="297">
        <v>0</v>
      </c>
      <c r="T29" s="297">
        <v>71202</v>
      </c>
      <c r="U29" s="297">
        <v>0</v>
      </c>
      <c r="V29" s="297">
        <v>15000</v>
      </c>
      <c r="W29" s="297">
        <v>0</v>
      </c>
      <c r="X29" s="297">
        <v>0</v>
      </c>
      <c r="Y29" s="300">
        <v>0</v>
      </c>
      <c r="Z29" s="300">
        <v>0</v>
      </c>
      <c r="AA29" s="300">
        <v>0</v>
      </c>
      <c r="AB29" s="297">
        <v>4318</v>
      </c>
      <c r="AC29" s="298">
        <v>0</v>
      </c>
      <c r="AD29" s="301">
        <f t="shared" si="0"/>
        <v>4026812</v>
      </c>
    </row>
    <row r="30" spans="1:30" ht="18" thickBot="1">
      <c r="A30" s="267"/>
      <c r="B30" s="243" t="s">
        <v>70</v>
      </c>
      <c r="C30" s="243"/>
      <c r="D30" s="360">
        <v>0</v>
      </c>
      <c r="E30" s="361">
        <v>0</v>
      </c>
      <c r="F30" s="361">
        <v>0</v>
      </c>
      <c r="G30" s="361">
        <v>0</v>
      </c>
      <c r="H30" s="361">
        <v>0</v>
      </c>
      <c r="I30" s="361">
        <v>0</v>
      </c>
      <c r="J30" s="361">
        <v>0</v>
      </c>
      <c r="K30" s="361">
        <v>0</v>
      </c>
      <c r="L30" s="361">
        <v>0</v>
      </c>
      <c r="M30" s="361">
        <v>0</v>
      </c>
      <c r="N30" s="361">
        <v>0</v>
      </c>
      <c r="O30" s="361">
        <v>0</v>
      </c>
      <c r="P30" s="362">
        <v>0</v>
      </c>
      <c r="Q30" s="363">
        <v>0</v>
      </c>
      <c r="R30" s="361">
        <v>0</v>
      </c>
      <c r="S30" s="361">
        <v>0</v>
      </c>
      <c r="T30" s="361">
        <v>0</v>
      </c>
      <c r="U30" s="361">
        <v>0</v>
      </c>
      <c r="V30" s="361">
        <v>0</v>
      </c>
      <c r="W30" s="361">
        <v>0</v>
      </c>
      <c r="X30" s="361">
        <v>0</v>
      </c>
      <c r="Y30" s="364">
        <v>0</v>
      </c>
      <c r="Z30" s="364">
        <v>0</v>
      </c>
      <c r="AA30" s="364">
        <v>0</v>
      </c>
      <c r="AB30" s="361">
        <v>0</v>
      </c>
      <c r="AC30" s="362">
        <v>0</v>
      </c>
      <c r="AD30" s="365">
        <f t="shared" si="0"/>
        <v>0</v>
      </c>
    </row>
    <row r="31" spans="1:30" ht="17.25">
      <c r="A31" s="252" t="s">
        <v>71</v>
      </c>
      <c r="B31" s="351"/>
      <c r="C31" s="351"/>
      <c r="D31" s="296">
        <v>704575</v>
      </c>
      <c r="E31" s="297">
        <v>866740</v>
      </c>
      <c r="F31" s="297">
        <v>334040</v>
      </c>
      <c r="G31" s="297">
        <v>362938</v>
      </c>
      <c r="H31" s="297">
        <v>573793</v>
      </c>
      <c r="I31" s="297">
        <v>576389</v>
      </c>
      <c r="J31" s="297">
        <v>307397</v>
      </c>
      <c r="K31" s="297">
        <v>842086</v>
      </c>
      <c r="L31" s="297">
        <v>231327</v>
      </c>
      <c r="M31" s="297">
        <v>152005</v>
      </c>
      <c r="N31" s="297">
        <v>6363</v>
      </c>
      <c r="O31" s="297">
        <v>304821</v>
      </c>
      <c r="P31" s="298">
        <v>134987</v>
      </c>
      <c r="Q31" s="352">
        <v>242893</v>
      </c>
      <c r="R31" s="297">
        <v>16050</v>
      </c>
      <c r="S31" s="297">
        <v>88903</v>
      </c>
      <c r="T31" s="297">
        <v>116741</v>
      </c>
      <c r="U31" s="297">
        <v>109355</v>
      </c>
      <c r="V31" s="297">
        <v>44430</v>
      </c>
      <c r="W31" s="297">
        <v>149088</v>
      </c>
      <c r="X31" s="297">
        <v>318200</v>
      </c>
      <c r="Y31" s="300">
        <v>14623</v>
      </c>
      <c r="Z31" s="300">
        <v>18742</v>
      </c>
      <c r="AA31" s="300">
        <v>4485</v>
      </c>
      <c r="AB31" s="297">
        <v>21412</v>
      </c>
      <c r="AC31" s="298">
        <v>62453</v>
      </c>
      <c r="AD31" s="301">
        <f t="shared" si="0"/>
        <v>6604836</v>
      </c>
    </row>
    <row r="32" spans="1:30" ht="17.25">
      <c r="A32" s="252"/>
      <c r="B32" s="351" t="s">
        <v>72</v>
      </c>
      <c r="C32" s="351"/>
      <c r="D32" s="296">
        <v>0</v>
      </c>
      <c r="E32" s="297">
        <v>0</v>
      </c>
      <c r="F32" s="297">
        <v>0</v>
      </c>
      <c r="G32" s="297">
        <v>0</v>
      </c>
      <c r="H32" s="297">
        <v>0</v>
      </c>
      <c r="I32" s="297">
        <v>0</v>
      </c>
      <c r="J32" s="297">
        <v>0</v>
      </c>
      <c r="K32" s="297">
        <v>0</v>
      </c>
      <c r="L32" s="297">
        <v>0</v>
      </c>
      <c r="M32" s="297">
        <v>0</v>
      </c>
      <c r="N32" s="297">
        <v>0</v>
      </c>
      <c r="O32" s="297">
        <v>0</v>
      </c>
      <c r="P32" s="298">
        <v>0</v>
      </c>
      <c r="Q32" s="352">
        <v>0</v>
      </c>
      <c r="R32" s="297">
        <v>0</v>
      </c>
      <c r="S32" s="297">
        <v>0</v>
      </c>
      <c r="T32" s="297">
        <v>0</v>
      </c>
      <c r="U32" s="297">
        <v>0</v>
      </c>
      <c r="V32" s="297">
        <v>0</v>
      </c>
      <c r="W32" s="297">
        <v>0</v>
      </c>
      <c r="X32" s="297">
        <v>0</v>
      </c>
      <c r="Y32" s="300">
        <v>0</v>
      </c>
      <c r="Z32" s="300">
        <v>0</v>
      </c>
      <c r="AA32" s="300">
        <v>0</v>
      </c>
      <c r="AB32" s="297">
        <v>0</v>
      </c>
      <c r="AC32" s="298">
        <v>0</v>
      </c>
      <c r="AD32" s="301">
        <f t="shared" si="0"/>
        <v>0</v>
      </c>
    </row>
    <row r="33" spans="1:30" ht="17.25">
      <c r="A33" s="252"/>
      <c r="B33" s="351" t="s">
        <v>73</v>
      </c>
      <c r="C33" s="351"/>
      <c r="D33" s="296">
        <v>546035</v>
      </c>
      <c r="E33" s="297">
        <v>818861</v>
      </c>
      <c r="F33" s="297">
        <v>332845</v>
      </c>
      <c r="G33" s="297">
        <v>348916</v>
      </c>
      <c r="H33" s="297">
        <v>543714</v>
      </c>
      <c r="I33" s="297">
        <v>393298</v>
      </c>
      <c r="J33" s="297">
        <v>299698</v>
      </c>
      <c r="K33" s="297">
        <v>657498</v>
      </c>
      <c r="L33" s="297">
        <v>186003</v>
      </c>
      <c r="M33" s="297">
        <v>151002</v>
      </c>
      <c r="N33" s="297">
        <v>6363</v>
      </c>
      <c r="O33" s="297">
        <v>304302</v>
      </c>
      <c r="P33" s="298">
        <v>132913</v>
      </c>
      <c r="Q33" s="352">
        <v>224069</v>
      </c>
      <c r="R33" s="297">
        <v>16050</v>
      </c>
      <c r="S33" s="297">
        <v>88903</v>
      </c>
      <c r="T33" s="297">
        <v>79545</v>
      </c>
      <c r="U33" s="297">
        <v>109297</v>
      </c>
      <c r="V33" s="297">
        <v>31184</v>
      </c>
      <c r="W33" s="297">
        <v>147968</v>
      </c>
      <c r="X33" s="297">
        <v>30668</v>
      </c>
      <c r="Y33" s="300">
        <v>13816</v>
      </c>
      <c r="Z33" s="300">
        <v>18721</v>
      </c>
      <c r="AA33" s="300">
        <v>4485</v>
      </c>
      <c r="AB33" s="297">
        <v>16352</v>
      </c>
      <c r="AC33" s="298">
        <v>62436</v>
      </c>
      <c r="AD33" s="301">
        <f t="shared" si="0"/>
        <v>5564942</v>
      </c>
    </row>
    <row r="34" spans="1:30" ht="18" thickBot="1">
      <c r="A34" s="267"/>
      <c r="B34" s="243" t="s">
        <v>74</v>
      </c>
      <c r="C34" s="243"/>
      <c r="D34" s="360">
        <v>158540</v>
      </c>
      <c r="E34" s="361">
        <v>47879</v>
      </c>
      <c r="F34" s="361">
        <v>1195</v>
      </c>
      <c r="G34" s="361">
        <v>14022</v>
      </c>
      <c r="H34" s="361">
        <v>30079</v>
      </c>
      <c r="I34" s="361">
        <v>183091</v>
      </c>
      <c r="J34" s="361">
        <v>7699</v>
      </c>
      <c r="K34" s="361">
        <v>184588</v>
      </c>
      <c r="L34" s="361">
        <v>45324</v>
      </c>
      <c r="M34" s="361">
        <v>1003</v>
      </c>
      <c r="N34" s="361">
        <v>0</v>
      </c>
      <c r="O34" s="361">
        <v>519</v>
      </c>
      <c r="P34" s="362">
        <v>2074</v>
      </c>
      <c r="Q34" s="363">
        <v>18824</v>
      </c>
      <c r="R34" s="361">
        <v>0</v>
      </c>
      <c r="S34" s="361">
        <v>0</v>
      </c>
      <c r="T34" s="361">
        <v>37196</v>
      </c>
      <c r="U34" s="361">
        <v>58</v>
      </c>
      <c r="V34" s="361">
        <v>13246</v>
      </c>
      <c r="W34" s="361">
        <v>1120</v>
      </c>
      <c r="X34" s="361">
        <v>287532</v>
      </c>
      <c r="Y34" s="364">
        <v>807</v>
      </c>
      <c r="Z34" s="364">
        <v>21</v>
      </c>
      <c r="AA34" s="364">
        <v>0</v>
      </c>
      <c r="AB34" s="361">
        <v>5060</v>
      </c>
      <c r="AC34" s="362">
        <v>17</v>
      </c>
      <c r="AD34" s="365">
        <f t="shared" si="0"/>
        <v>1039894</v>
      </c>
    </row>
    <row r="35" spans="1:30" ht="18" thickBot="1">
      <c r="A35" s="267" t="s">
        <v>75</v>
      </c>
      <c r="B35" s="243"/>
      <c r="C35" s="243"/>
      <c r="D35" s="360">
        <v>706575</v>
      </c>
      <c r="E35" s="361">
        <v>2023255</v>
      </c>
      <c r="F35" s="361">
        <v>893289</v>
      </c>
      <c r="G35" s="361">
        <v>1006964</v>
      </c>
      <c r="H35" s="361">
        <v>626247</v>
      </c>
      <c r="I35" s="361">
        <v>1366507</v>
      </c>
      <c r="J35" s="361">
        <v>686166</v>
      </c>
      <c r="K35" s="361">
        <v>952863</v>
      </c>
      <c r="L35" s="361">
        <v>231327</v>
      </c>
      <c r="M35" s="361">
        <v>229463</v>
      </c>
      <c r="N35" s="361">
        <v>23216</v>
      </c>
      <c r="O35" s="361">
        <v>312894</v>
      </c>
      <c r="P35" s="362">
        <v>134987</v>
      </c>
      <c r="Q35" s="363">
        <v>382893</v>
      </c>
      <c r="R35" s="361">
        <v>16050</v>
      </c>
      <c r="S35" s="361">
        <v>88903</v>
      </c>
      <c r="T35" s="361">
        <v>187943</v>
      </c>
      <c r="U35" s="361">
        <v>109355</v>
      </c>
      <c r="V35" s="361">
        <v>59430</v>
      </c>
      <c r="W35" s="361">
        <v>149088</v>
      </c>
      <c r="X35" s="361">
        <v>318200</v>
      </c>
      <c r="Y35" s="364">
        <v>14623</v>
      </c>
      <c r="Z35" s="364">
        <v>18742</v>
      </c>
      <c r="AA35" s="364">
        <v>4485</v>
      </c>
      <c r="AB35" s="361">
        <v>25730</v>
      </c>
      <c r="AC35" s="362">
        <v>67000</v>
      </c>
      <c r="AD35" s="365">
        <f t="shared" si="0"/>
        <v>10636195</v>
      </c>
    </row>
    <row r="36" spans="1:30" ht="17.25">
      <c r="A36" s="252" t="s">
        <v>76</v>
      </c>
      <c r="B36" s="351"/>
      <c r="C36" s="351"/>
      <c r="D36" s="296">
        <v>21006991</v>
      </c>
      <c r="E36" s="297">
        <v>27316762</v>
      </c>
      <c r="F36" s="297">
        <v>14073221</v>
      </c>
      <c r="G36" s="297">
        <v>16799024</v>
      </c>
      <c r="H36" s="297">
        <v>8456631</v>
      </c>
      <c r="I36" s="297">
        <v>23028529</v>
      </c>
      <c r="J36" s="297">
        <v>7160843</v>
      </c>
      <c r="K36" s="297">
        <v>4997827</v>
      </c>
      <c r="L36" s="297">
        <v>3620758</v>
      </c>
      <c r="M36" s="297">
        <v>3670874</v>
      </c>
      <c r="N36" s="297">
        <v>2422211</v>
      </c>
      <c r="O36" s="297">
        <v>6473710</v>
      </c>
      <c r="P36" s="298">
        <v>5438862</v>
      </c>
      <c r="Q36" s="352">
        <v>29505444</v>
      </c>
      <c r="R36" s="297">
        <v>331866</v>
      </c>
      <c r="S36" s="297">
        <v>834147</v>
      </c>
      <c r="T36" s="297">
        <v>2332043</v>
      </c>
      <c r="U36" s="297">
        <v>1451846</v>
      </c>
      <c r="V36" s="297">
        <v>263166</v>
      </c>
      <c r="W36" s="297">
        <v>1983025</v>
      </c>
      <c r="X36" s="297">
        <v>3926331</v>
      </c>
      <c r="Y36" s="300">
        <v>2451406</v>
      </c>
      <c r="Z36" s="300">
        <v>1065728</v>
      </c>
      <c r="AA36" s="300">
        <v>2248855</v>
      </c>
      <c r="AB36" s="297">
        <v>2400942</v>
      </c>
      <c r="AC36" s="298">
        <v>2231722</v>
      </c>
      <c r="AD36" s="301">
        <f t="shared" si="0"/>
        <v>195492764</v>
      </c>
    </row>
    <row r="37" spans="1:30" ht="17.25">
      <c r="A37" s="252"/>
      <c r="B37" s="241" t="s">
        <v>77</v>
      </c>
      <c r="C37" s="353"/>
      <c r="D37" s="354">
        <v>7275323</v>
      </c>
      <c r="E37" s="355">
        <v>11162730</v>
      </c>
      <c r="F37" s="355">
        <v>8503111</v>
      </c>
      <c r="G37" s="355">
        <v>5722833</v>
      </c>
      <c r="H37" s="355">
        <v>3105850</v>
      </c>
      <c r="I37" s="355">
        <v>8363868</v>
      </c>
      <c r="J37" s="355">
        <v>6556112</v>
      </c>
      <c r="K37" s="355">
        <v>1184721</v>
      </c>
      <c r="L37" s="355">
        <v>1314239</v>
      </c>
      <c r="M37" s="355">
        <v>2729775</v>
      </c>
      <c r="N37" s="355">
        <v>503614</v>
      </c>
      <c r="O37" s="355">
        <v>2309554</v>
      </c>
      <c r="P37" s="356">
        <v>1782671</v>
      </c>
      <c r="Q37" s="357">
        <v>11026471</v>
      </c>
      <c r="R37" s="355">
        <v>331866</v>
      </c>
      <c r="S37" s="355">
        <v>461842</v>
      </c>
      <c r="T37" s="355">
        <v>1252670</v>
      </c>
      <c r="U37" s="355">
        <v>405169</v>
      </c>
      <c r="V37" s="355">
        <v>263166</v>
      </c>
      <c r="W37" s="355">
        <v>670504</v>
      </c>
      <c r="X37" s="355">
        <v>1554787</v>
      </c>
      <c r="Y37" s="358">
        <v>1840992</v>
      </c>
      <c r="Z37" s="358">
        <v>544594</v>
      </c>
      <c r="AA37" s="358">
        <v>561130</v>
      </c>
      <c r="AB37" s="355">
        <v>425946</v>
      </c>
      <c r="AC37" s="356">
        <v>503784</v>
      </c>
      <c r="AD37" s="359">
        <f t="shared" si="0"/>
        <v>80357322</v>
      </c>
    </row>
    <row r="38" spans="1:30" ht="17.25">
      <c r="A38" s="252"/>
      <c r="B38" s="241"/>
      <c r="C38" s="353" t="s">
        <v>78</v>
      </c>
      <c r="D38" s="354">
        <v>4438636</v>
      </c>
      <c r="E38" s="355">
        <v>306838</v>
      </c>
      <c r="F38" s="355">
        <v>33623</v>
      </c>
      <c r="G38" s="355">
        <v>735504</v>
      </c>
      <c r="H38" s="355">
        <v>75073</v>
      </c>
      <c r="I38" s="355">
        <v>169079</v>
      </c>
      <c r="J38" s="355">
        <v>301540</v>
      </c>
      <c r="K38" s="355">
        <v>1184721</v>
      </c>
      <c r="L38" s="355">
        <v>60787</v>
      </c>
      <c r="M38" s="355">
        <v>123467</v>
      </c>
      <c r="N38" s="355">
        <v>503614</v>
      </c>
      <c r="O38" s="355">
        <v>716766</v>
      </c>
      <c r="P38" s="356">
        <v>10317</v>
      </c>
      <c r="Q38" s="357">
        <v>3739471</v>
      </c>
      <c r="R38" s="355">
        <v>19214</v>
      </c>
      <c r="S38" s="355">
        <v>32025</v>
      </c>
      <c r="T38" s="355">
        <v>52102</v>
      </c>
      <c r="U38" s="355">
        <v>91149</v>
      </c>
      <c r="V38" s="355">
        <v>82204</v>
      </c>
      <c r="W38" s="355">
        <v>480614</v>
      </c>
      <c r="X38" s="355">
        <v>0</v>
      </c>
      <c r="Y38" s="358">
        <v>14168</v>
      </c>
      <c r="Z38" s="358">
        <v>37884</v>
      </c>
      <c r="AA38" s="358">
        <v>68125</v>
      </c>
      <c r="AB38" s="355">
        <v>377401</v>
      </c>
      <c r="AC38" s="356">
        <v>0</v>
      </c>
      <c r="AD38" s="359">
        <f t="shared" si="0"/>
        <v>13654322</v>
      </c>
    </row>
    <row r="39" spans="1:30" ht="17.25">
      <c r="A39" s="252"/>
      <c r="B39" s="241"/>
      <c r="C39" s="353" t="s">
        <v>79</v>
      </c>
      <c r="D39" s="354">
        <v>0</v>
      </c>
      <c r="E39" s="355">
        <v>0</v>
      </c>
      <c r="F39" s="355">
        <v>0</v>
      </c>
      <c r="G39" s="355">
        <v>0</v>
      </c>
      <c r="H39" s="355">
        <v>24850</v>
      </c>
      <c r="I39" s="355">
        <v>0</v>
      </c>
      <c r="J39" s="355">
        <v>0</v>
      </c>
      <c r="K39" s="355">
        <v>0</v>
      </c>
      <c r="L39" s="355">
        <v>0</v>
      </c>
      <c r="M39" s="355">
        <v>0</v>
      </c>
      <c r="N39" s="355">
        <v>0</v>
      </c>
      <c r="O39" s="355">
        <v>0</v>
      </c>
      <c r="P39" s="356">
        <v>0</v>
      </c>
      <c r="Q39" s="357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0</v>
      </c>
      <c r="W39" s="355">
        <v>0</v>
      </c>
      <c r="X39" s="355">
        <v>0</v>
      </c>
      <c r="Y39" s="358">
        <v>0</v>
      </c>
      <c r="Z39" s="358">
        <v>0</v>
      </c>
      <c r="AA39" s="358">
        <v>0</v>
      </c>
      <c r="AB39" s="355">
        <v>0</v>
      </c>
      <c r="AC39" s="356">
        <v>0</v>
      </c>
      <c r="AD39" s="359">
        <f t="shared" si="0"/>
        <v>24850</v>
      </c>
    </row>
    <row r="40" spans="1:30" ht="17.25">
      <c r="A40" s="252"/>
      <c r="B40" s="241"/>
      <c r="C40" s="353" t="s">
        <v>80</v>
      </c>
      <c r="D40" s="354">
        <v>1866001</v>
      </c>
      <c r="E40" s="355">
        <v>0</v>
      </c>
      <c r="F40" s="355">
        <v>1256570</v>
      </c>
      <c r="G40" s="355">
        <v>2355683</v>
      </c>
      <c r="H40" s="355">
        <v>1602548</v>
      </c>
      <c r="I40" s="355">
        <v>493400</v>
      </c>
      <c r="J40" s="355">
        <v>678649</v>
      </c>
      <c r="K40" s="355">
        <v>0</v>
      </c>
      <c r="L40" s="355">
        <v>227600</v>
      </c>
      <c r="M40" s="355">
        <v>0</v>
      </c>
      <c r="N40" s="355">
        <v>0</v>
      </c>
      <c r="O40" s="355">
        <v>1144853</v>
      </c>
      <c r="P40" s="356">
        <v>427643</v>
      </c>
      <c r="Q40" s="357">
        <v>7287000</v>
      </c>
      <c r="R40" s="355">
        <v>25200</v>
      </c>
      <c r="S40" s="355">
        <v>74970</v>
      </c>
      <c r="T40" s="355">
        <v>716808</v>
      </c>
      <c r="U40" s="355">
        <v>21619</v>
      </c>
      <c r="V40" s="355">
        <v>180962</v>
      </c>
      <c r="W40" s="355">
        <v>189890</v>
      </c>
      <c r="X40" s="355">
        <v>1523951</v>
      </c>
      <c r="Y40" s="358">
        <v>0</v>
      </c>
      <c r="Z40" s="358">
        <v>219710</v>
      </c>
      <c r="AA40" s="358">
        <v>0</v>
      </c>
      <c r="AB40" s="355">
        <v>48545</v>
      </c>
      <c r="AC40" s="356">
        <v>248483</v>
      </c>
      <c r="AD40" s="359">
        <f t="shared" si="0"/>
        <v>20590085</v>
      </c>
    </row>
    <row r="41" spans="1:30" ht="17.25">
      <c r="A41" s="252"/>
      <c r="B41" s="351"/>
      <c r="C41" s="351" t="s">
        <v>81</v>
      </c>
      <c r="D41" s="296">
        <v>970686</v>
      </c>
      <c r="E41" s="297">
        <v>10855892</v>
      </c>
      <c r="F41" s="297">
        <v>7212918</v>
      </c>
      <c r="G41" s="297">
        <v>2631646</v>
      </c>
      <c r="H41" s="297">
        <v>1403379</v>
      </c>
      <c r="I41" s="297">
        <v>7701389</v>
      </c>
      <c r="J41" s="297">
        <v>5575923</v>
      </c>
      <c r="K41" s="297">
        <v>0</v>
      </c>
      <c r="L41" s="297">
        <v>1025852</v>
      </c>
      <c r="M41" s="297">
        <v>2606308</v>
      </c>
      <c r="N41" s="297">
        <v>0</v>
      </c>
      <c r="O41" s="297">
        <v>447935</v>
      </c>
      <c r="P41" s="298">
        <v>1344711</v>
      </c>
      <c r="Q41" s="352">
        <v>0</v>
      </c>
      <c r="R41" s="297">
        <v>287452</v>
      </c>
      <c r="S41" s="297">
        <v>354847</v>
      </c>
      <c r="T41" s="297">
        <v>483760</v>
      </c>
      <c r="U41" s="297">
        <v>292401</v>
      </c>
      <c r="V41" s="297">
        <v>0</v>
      </c>
      <c r="W41" s="297">
        <v>0</v>
      </c>
      <c r="X41" s="297">
        <v>30836</v>
      </c>
      <c r="Y41" s="300">
        <v>1826824</v>
      </c>
      <c r="Z41" s="300">
        <v>287000</v>
      </c>
      <c r="AA41" s="300">
        <v>493005</v>
      </c>
      <c r="AB41" s="297">
        <v>0</v>
      </c>
      <c r="AC41" s="298">
        <v>255301</v>
      </c>
      <c r="AD41" s="301">
        <f aca="true" t="shared" si="1" ref="AD41:AD62">SUM(D41:AC41)</f>
        <v>46088065</v>
      </c>
    </row>
    <row r="42" spans="1:30" ht="17.25">
      <c r="A42" s="252"/>
      <c r="B42" s="241" t="s">
        <v>82</v>
      </c>
      <c r="C42" s="353"/>
      <c r="D42" s="354">
        <v>13731668</v>
      </c>
      <c r="E42" s="355">
        <v>16154032</v>
      </c>
      <c r="F42" s="355">
        <v>5570110</v>
      </c>
      <c r="G42" s="355">
        <v>11076191</v>
      </c>
      <c r="H42" s="355">
        <v>5350781</v>
      </c>
      <c r="I42" s="355">
        <v>14664661</v>
      </c>
      <c r="J42" s="355">
        <v>604731</v>
      </c>
      <c r="K42" s="355">
        <v>3813106</v>
      </c>
      <c r="L42" s="355">
        <v>2306519</v>
      </c>
      <c r="M42" s="355">
        <v>941099</v>
      </c>
      <c r="N42" s="355">
        <v>1918597</v>
      </c>
      <c r="O42" s="355">
        <v>4164156</v>
      </c>
      <c r="P42" s="356">
        <v>3656191</v>
      </c>
      <c r="Q42" s="357">
        <v>18478973</v>
      </c>
      <c r="R42" s="355">
        <v>0</v>
      </c>
      <c r="S42" s="355">
        <v>372305</v>
      </c>
      <c r="T42" s="355">
        <v>1079373</v>
      </c>
      <c r="U42" s="355">
        <v>1046677</v>
      </c>
      <c r="V42" s="355">
        <v>0</v>
      </c>
      <c r="W42" s="355">
        <v>1312521</v>
      </c>
      <c r="X42" s="355">
        <v>2371544</v>
      </c>
      <c r="Y42" s="358">
        <v>610414</v>
      </c>
      <c r="Z42" s="358">
        <v>521134</v>
      </c>
      <c r="AA42" s="358">
        <v>1687725</v>
      </c>
      <c r="AB42" s="355">
        <v>1974996</v>
      </c>
      <c r="AC42" s="356">
        <v>1727938</v>
      </c>
      <c r="AD42" s="359">
        <f t="shared" si="1"/>
        <v>115135442</v>
      </c>
    </row>
    <row r="43" spans="1:30" ht="17.25">
      <c r="A43" s="252"/>
      <c r="B43" s="241"/>
      <c r="C43" s="353" t="s">
        <v>83</v>
      </c>
      <c r="D43" s="354">
        <v>13731668</v>
      </c>
      <c r="E43" s="355">
        <v>16154032</v>
      </c>
      <c r="F43" s="355">
        <v>5570110</v>
      </c>
      <c r="G43" s="355">
        <v>11076191</v>
      </c>
      <c r="H43" s="355">
        <v>5350781</v>
      </c>
      <c r="I43" s="355">
        <v>14664661</v>
      </c>
      <c r="J43" s="355">
        <v>604731</v>
      </c>
      <c r="K43" s="355">
        <v>3813106</v>
      </c>
      <c r="L43" s="355">
        <v>2306519</v>
      </c>
      <c r="M43" s="355">
        <v>941099</v>
      </c>
      <c r="N43" s="355">
        <v>1918597</v>
      </c>
      <c r="O43" s="355">
        <v>4164156</v>
      </c>
      <c r="P43" s="356">
        <v>3656191</v>
      </c>
      <c r="Q43" s="357">
        <v>18478973</v>
      </c>
      <c r="R43" s="355">
        <v>0</v>
      </c>
      <c r="S43" s="355">
        <v>372305</v>
      </c>
      <c r="T43" s="355">
        <v>1079373</v>
      </c>
      <c r="U43" s="355">
        <v>1046677</v>
      </c>
      <c r="V43" s="355">
        <v>0</v>
      </c>
      <c r="W43" s="355">
        <v>1312521</v>
      </c>
      <c r="X43" s="355">
        <v>2371544</v>
      </c>
      <c r="Y43" s="358">
        <v>610414</v>
      </c>
      <c r="Z43" s="358">
        <v>521134</v>
      </c>
      <c r="AA43" s="358">
        <v>1687725</v>
      </c>
      <c r="AB43" s="355">
        <v>1724996</v>
      </c>
      <c r="AC43" s="356">
        <v>1727938</v>
      </c>
      <c r="AD43" s="359">
        <f t="shared" si="1"/>
        <v>114885442</v>
      </c>
    </row>
    <row r="44" spans="1:30" ht="18" thickBot="1">
      <c r="A44" s="267"/>
      <c r="B44" s="243"/>
      <c r="C44" s="243" t="s">
        <v>84</v>
      </c>
      <c r="D44" s="360">
        <v>0</v>
      </c>
      <c r="E44" s="361">
        <v>0</v>
      </c>
      <c r="F44" s="361">
        <v>0</v>
      </c>
      <c r="G44" s="361">
        <v>0</v>
      </c>
      <c r="H44" s="361">
        <v>0</v>
      </c>
      <c r="I44" s="361">
        <v>0</v>
      </c>
      <c r="J44" s="361">
        <v>0</v>
      </c>
      <c r="K44" s="361">
        <v>0</v>
      </c>
      <c r="L44" s="361">
        <v>0</v>
      </c>
      <c r="M44" s="361">
        <v>0</v>
      </c>
      <c r="N44" s="361">
        <v>0</v>
      </c>
      <c r="O44" s="361">
        <v>0</v>
      </c>
      <c r="P44" s="362">
        <v>0</v>
      </c>
      <c r="Q44" s="363">
        <v>0</v>
      </c>
      <c r="R44" s="361">
        <v>0</v>
      </c>
      <c r="S44" s="361">
        <v>0</v>
      </c>
      <c r="T44" s="361">
        <v>0</v>
      </c>
      <c r="U44" s="361">
        <v>0</v>
      </c>
      <c r="V44" s="361">
        <v>0</v>
      </c>
      <c r="W44" s="361">
        <v>0</v>
      </c>
      <c r="X44" s="361">
        <v>0</v>
      </c>
      <c r="Y44" s="364">
        <v>0</v>
      </c>
      <c r="Z44" s="364">
        <v>0</v>
      </c>
      <c r="AA44" s="364">
        <v>0</v>
      </c>
      <c r="AB44" s="361">
        <v>250000</v>
      </c>
      <c r="AC44" s="362">
        <v>0</v>
      </c>
      <c r="AD44" s="365">
        <f t="shared" si="1"/>
        <v>250000</v>
      </c>
    </row>
    <row r="45" spans="1:30" ht="17.25">
      <c r="A45" s="252" t="s">
        <v>85</v>
      </c>
      <c r="B45" s="351"/>
      <c r="C45" s="351"/>
      <c r="D45" s="296">
        <v>25695821</v>
      </c>
      <c r="E45" s="297">
        <v>13408554</v>
      </c>
      <c r="F45" s="297">
        <v>10807436</v>
      </c>
      <c r="G45" s="297">
        <v>13756104</v>
      </c>
      <c r="H45" s="297">
        <v>18922186</v>
      </c>
      <c r="I45" s="297">
        <v>23162856</v>
      </c>
      <c r="J45" s="297">
        <v>18932887</v>
      </c>
      <c r="K45" s="297">
        <v>1909690</v>
      </c>
      <c r="L45" s="297">
        <v>7480662</v>
      </c>
      <c r="M45" s="297">
        <v>4952526</v>
      </c>
      <c r="N45" s="297">
        <v>1828921</v>
      </c>
      <c r="O45" s="297">
        <v>8610276</v>
      </c>
      <c r="P45" s="298">
        <v>12357354</v>
      </c>
      <c r="Q45" s="352">
        <v>21188792</v>
      </c>
      <c r="R45" s="297">
        <v>1024940</v>
      </c>
      <c r="S45" s="297">
        <v>3912732</v>
      </c>
      <c r="T45" s="297">
        <v>4539913</v>
      </c>
      <c r="U45" s="297">
        <v>578706</v>
      </c>
      <c r="V45" s="297">
        <v>1970421</v>
      </c>
      <c r="W45" s="297">
        <v>3883195</v>
      </c>
      <c r="X45" s="297">
        <v>2533264</v>
      </c>
      <c r="Y45" s="300">
        <v>1772789</v>
      </c>
      <c r="Z45" s="300">
        <v>747124</v>
      </c>
      <c r="AA45" s="300">
        <v>2342843</v>
      </c>
      <c r="AB45" s="297">
        <v>-73604</v>
      </c>
      <c r="AC45" s="298">
        <v>550722</v>
      </c>
      <c r="AD45" s="301">
        <f t="shared" si="1"/>
        <v>206797110</v>
      </c>
    </row>
    <row r="46" spans="1:30" ht="17.25">
      <c r="A46" s="252"/>
      <c r="B46" s="241" t="s">
        <v>86</v>
      </c>
      <c r="C46" s="353"/>
      <c r="D46" s="354">
        <v>26556197</v>
      </c>
      <c r="E46" s="355">
        <v>12676717</v>
      </c>
      <c r="F46" s="355">
        <v>10418415</v>
      </c>
      <c r="G46" s="355">
        <v>13607744</v>
      </c>
      <c r="H46" s="355">
        <v>18486276</v>
      </c>
      <c r="I46" s="355">
        <v>22325198</v>
      </c>
      <c r="J46" s="355">
        <v>18746666</v>
      </c>
      <c r="K46" s="355">
        <v>1378377</v>
      </c>
      <c r="L46" s="355">
        <v>7052349</v>
      </c>
      <c r="M46" s="355">
        <v>4296879</v>
      </c>
      <c r="N46" s="355">
        <v>1802660</v>
      </c>
      <c r="O46" s="355">
        <v>7851923</v>
      </c>
      <c r="P46" s="356">
        <v>12116703</v>
      </c>
      <c r="Q46" s="357">
        <v>21663379</v>
      </c>
      <c r="R46" s="355">
        <v>532855</v>
      </c>
      <c r="S46" s="355">
        <v>3675634</v>
      </c>
      <c r="T46" s="355">
        <v>3671781</v>
      </c>
      <c r="U46" s="355">
        <v>676069</v>
      </c>
      <c r="V46" s="355">
        <v>1897668</v>
      </c>
      <c r="W46" s="355">
        <v>3441094</v>
      </c>
      <c r="X46" s="355">
        <v>2506554</v>
      </c>
      <c r="Y46" s="358">
        <v>1567226</v>
      </c>
      <c r="Z46" s="358">
        <v>582615</v>
      </c>
      <c r="AA46" s="358">
        <v>2063318</v>
      </c>
      <c r="AB46" s="355">
        <v>935224</v>
      </c>
      <c r="AC46" s="356">
        <v>968610</v>
      </c>
      <c r="AD46" s="359">
        <f t="shared" si="1"/>
        <v>201498131</v>
      </c>
    </row>
    <row r="47" spans="1:30" ht="17.25">
      <c r="A47" s="252"/>
      <c r="B47" s="241"/>
      <c r="C47" s="353" t="s">
        <v>87</v>
      </c>
      <c r="D47" s="354">
        <v>3554698</v>
      </c>
      <c r="E47" s="355">
        <v>852561</v>
      </c>
      <c r="F47" s="355">
        <v>371344</v>
      </c>
      <c r="G47" s="355">
        <v>3364318</v>
      </c>
      <c r="H47" s="355">
        <v>694676</v>
      </c>
      <c r="I47" s="355">
        <v>269893</v>
      </c>
      <c r="J47" s="355">
        <v>779471</v>
      </c>
      <c r="K47" s="355">
        <v>444072</v>
      </c>
      <c r="L47" s="355">
        <v>105515</v>
      </c>
      <c r="M47" s="355">
        <v>978137</v>
      </c>
      <c r="N47" s="355">
        <v>519085</v>
      </c>
      <c r="O47" s="355">
        <v>2106598</v>
      </c>
      <c r="P47" s="356">
        <v>3680649</v>
      </c>
      <c r="Q47" s="357">
        <v>9373549</v>
      </c>
      <c r="R47" s="355">
        <v>40577</v>
      </c>
      <c r="S47" s="355">
        <v>0</v>
      </c>
      <c r="T47" s="355">
        <v>1019977</v>
      </c>
      <c r="U47" s="355">
        <v>35000</v>
      </c>
      <c r="V47" s="355">
        <v>0</v>
      </c>
      <c r="W47" s="355">
        <v>2173116</v>
      </c>
      <c r="X47" s="355">
        <v>0</v>
      </c>
      <c r="Y47" s="358">
        <v>0</v>
      </c>
      <c r="Z47" s="358">
        <v>156455</v>
      </c>
      <c r="AA47" s="358">
        <v>538360</v>
      </c>
      <c r="AB47" s="355">
        <v>407466</v>
      </c>
      <c r="AC47" s="356">
        <v>371274</v>
      </c>
      <c r="AD47" s="359">
        <f t="shared" si="1"/>
        <v>31836791</v>
      </c>
    </row>
    <row r="48" spans="1:30" ht="17.25">
      <c r="A48" s="252"/>
      <c r="B48" s="241"/>
      <c r="C48" s="353" t="s">
        <v>88</v>
      </c>
      <c r="D48" s="354">
        <v>215025</v>
      </c>
      <c r="E48" s="355">
        <v>0</v>
      </c>
      <c r="F48" s="355">
        <v>34931</v>
      </c>
      <c r="G48" s="355">
        <v>0</v>
      </c>
      <c r="H48" s="355">
        <v>385</v>
      </c>
      <c r="I48" s="355">
        <v>344531</v>
      </c>
      <c r="J48" s="355">
        <v>0</v>
      </c>
      <c r="K48" s="355">
        <v>0</v>
      </c>
      <c r="L48" s="355">
        <v>32292</v>
      </c>
      <c r="M48" s="355">
        <v>120421</v>
      </c>
      <c r="N48" s="355">
        <v>19753</v>
      </c>
      <c r="O48" s="355">
        <v>30259</v>
      </c>
      <c r="P48" s="356">
        <v>12840</v>
      </c>
      <c r="Q48" s="357">
        <v>0</v>
      </c>
      <c r="R48" s="355">
        <v>0</v>
      </c>
      <c r="S48" s="355">
        <v>0</v>
      </c>
      <c r="T48" s="355">
        <v>48602</v>
      </c>
      <c r="U48" s="355">
        <v>0</v>
      </c>
      <c r="V48" s="355">
        <v>0</v>
      </c>
      <c r="W48" s="355">
        <v>0</v>
      </c>
      <c r="X48" s="355">
        <v>0</v>
      </c>
      <c r="Y48" s="358">
        <v>0</v>
      </c>
      <c r="Z48" s="358">
        <v>0</v>
      </c>
      <c r="AA48" s="358">
        <v>76514</v>
      </c>
      <c r="AB48" s="355">
        <v>0</v>
      </c>
      <c r="AC48" s="356">
        <v>3239</v>
      </c>
      <c r="AD48" s="359">
        <f t="shared" si="1"/>
        <v>938792</v>
      </c>
    </row>
    <row r="49" spans="1:30" ht="17.25">
      <c r="A49" s="252"/>
      <c r="B49" s="241"/>
      <c r="C49" s="353" t="s">
        <v>89</v>
      </c>
      <c r="D49" s="354">
        <v>12870510</v>
      </c>
      <c r="E49" s="355">
        <v>7858879</v>
      </c>
      <c r="F49" s="355">
        <v>5789663</v>
      </c>
      <c r="G49" s="355">
        <v>5671645</v>
      </c>
      <c r="H49" s="355">
        <v>16175589</v>
      </c>
      <c r="I49" s="355">
        <v>12733507</v>
      </c>
      <c r="J49" s="355">
        <v>14606796</v>
      </c>
      <c r="K49" s="355">
        <v>390999</v>
      </c>
      <c r="L49" s="355">
        <v>5448750</v>
      </c>
      <c r="M49" s="355">
        <v>2967396</v>
      </c>
      <c r="N49" s="355">
        <v>329868</v>
      </c>
      <c r="O49" s="355">
        <v>3043021</v>
      </c>
      <c r="P49" s="356">
        <v>3484463</v>
      </c>
      <c r="Q49" s="357">
        <v>944381</v>
      </c>
      <c r="R49" s="355">
        <v>277139</v>
      </c>
      <c r="S49" s="355">
        <v>3669774</v>
      </c>
      <c r="T49" s="355">
        <v>1508771</v>
      </c>
      <c r="U49" s="355">
        <v>139281</v>
      </c>
      <c r="V49" s="355">
        <v>731078</v>
      </c>
      <c r="W49" s="355">
        <v>1251108</v>
      </c>
      <c r="X49" s="355">
        <v>956511</v>
      </c>
      <c r="Y49" s="358">
        <v>770368</v>
      </c>
      <c r="Z49" s="358">
        <v>346758</v>
      </c>
      <c r="AA49" s="358">
        <v>770500</v>
      </c>
      <c r="AB49" s="355">
        <v>18575</v>
      </c>
      <c r="AC49" s="356">
        <v>373754</v>
      </c>
      <c r="AD49" s="359">
        <f t="shared" si="1"/>
        <v>103129084</v>
      </c>
    </row>
    <row r="50" spans="1:30" ht="17.25">
      <c r="A50" s="252"/>
      <c r="B50" s="241"/>
      <c r="C50" s="353" t="s">
        <v>90</v>
      </c>
      <c r="D50" s="354">
        <v>0</v>
      </c>
      <c r="E50" s="355">
        <v>0</v>
      </c>
      <c r="F50" s="355">
        <v>0</v>
      </c>
      <c r="G50" s="355">
        <v>0</v>
      </c>
      <c r="H50" s="355">
        <v>0</v>
      </c>
      <c r="I50" s="355">
        <v>0</v>
      </c>
      <c r="J50" s="355">
        <v>0</v>
      </c>
      <c r="K50" s="355">
        <v>0</v>
      </c>
      <c r="L50" s="355">
        <v>0</v>
      </c>
      <c r="M50" s="355">
        <v>0</v>
      </c>
      <c r="N50" s="355">
        <v>0</v>
      </c>
      <c r="O50" s="355">
        <v>0</v>
      </c>
      <c r="P50" s="356">
        <v>1965776</v>
      </c>
      <c r="Q50" s="357">
        <v>0</v>
      </c>
      <c r="R50" s="355">
        <v>0</v>
      </c>
      <c r="S50" s="355">
        <v>0</v>
      </c>
      <c r="T50" s="355">
        <v>0</v>
      </c>
      <c r="U50" s="355">
        <v>0</v>
      </c>
      <c r="V50" s="355">
        <v>0</v>
      </c>
      <c r="W50" s="355">
        <v>0</v>
      </c>
      <c r="X50" s="355">
        <v>0</v>
      </c>
      <c r="Y50" s="358">
        <v>0</v>
      </c>
      <c r="Z50" s="358">
        <v>0</v>
      </c>
      <c r="AA50" s="358">
        <v>0</v>
      </c>
      <c r="AB50" s="355">
        <v>0</v>
      </c>
      <c r="AC50" s="356">
        <v>0</v>
      </c>
      <c r="AD50" s="359">
        <f t="shared" si="1"/>
        <v>1965776</v>
      </c>
    </row>
    <row r="51" spans="1:30" ht="17.25">
      <c r="A51" s="252"/>
      <c r="B51" s="351"/>
      <c r="C51" s="351" t="s">
        <v>91</v>
      </c>
      <c r="D51" s="296">
        <v>9915964</v>
      </c>
      <c r="E51" s="297">
        <v>3965277</v>
      </c>
      <c r="F51" s="297">
        <v>4222477</v>
      </c>
      <c r="G51" s="297">
        <v>4571781</v>
      </c>
      <c r="H51" s="297">
        <v>1615626</v>
      </c>
      <c r="I51" s="297">
        <v>8977267</v>
      </c>
      <c r="J51" s="297">
        <v>3360399</v>
      </c>
      <c r="K51" s="297">
        <v>543306</v>
      </c>
      <c r="L51" s="297">
        <v>1465792</v>
      </c>
      <c r="M51" s="297">
        <v>230925</v>
      </c>
      <c r="N51" s="297">
        <v>933954</v>
      </c>
      <c r="O51" s="297">
        <v>2672045</v>
      </c>
      <c r="P51" s="298">
        <v>2972975</v>
      </c>
      <c r="Q51" s="352">
        <v>11345449</v>
      </c>
      <c r="R51" s="297">
        <v>215139</v>
      </c>
      <c r="S51" s="297">
        <v>5860</v>
      </c>
      <c r="T51" s="297">
        <v>1094431</v>
      </c>
      <c r="U51" s="297">
        <v>501788</v>
      </c>
      <c r="V51" s="297">
        <v>1166590</v>
      </c>
      <c r="W51" s="297">
        <v>16870</v>
      </c>
      <c r="X51" s="297">
        <v>1550043</v>
      </c>
      <c r="Y51" s="300">
        <v>796858</v>
      </c>
      <c r="Z51" s="300">
        <v>79402</v>
      </c>
      <c r="AA51" s="300">
        <v>677944</v>
      </c>
      <c r="AB51" s="297">
        <v>509183</v>
      </c>
      <c r="AC51" s="298">
        <v>220343</v>
      </c>
      <c r="AD51" s="301">
        <f t="shared" si="1"/>
        <v>63627688</v>
      </c>
    </row>
    <row r="52" spans="1:30" ht="17.25">
      <c r="A52" s="252"/>
      <c r="B52" s="241" t="s">
        <v>92</v>
      </c>
      <c r="C52" s="353"/>
      <c r="D52" s="354">
        <v>-860376</v>
      </c>
      <c r="E52" s="355">
        <v>731837</v>
      </c>
      <c r="F52" s="355">
        <v>389021</v>
      </c>
      <c r="G52" s="355">
        <v>148360</v>
      </c>
      <c r="H52" s="355">
        <v>435910</v>
      </c>
      <c r="I52" s="355">
        <v>837658</v>
      </c>
      <c r="J52" s="355">
        <v>186221</v>
      </c>
      <c r="K52" s="355">
        <v>531313</v>
      </c>
      <c r="L52" s="355">
        <v>428313</v>
      </c>
      <c r="M52" s="355">
        <v>655647</v>
      </c>
      <c r="N52" s="355">
        <v>26261</v>
      </c>
      <c r="O52" s="355">
        <v>758353</v>
      </c>
      <c r="P52" s="356">
        <v>240651</v>
      </c>
      <c r="Q52" s="357">
        <v>-474587</v>
      </c>
      <c r="R52" s="355">
        <v>492085</v>
      </c>
      <c r="S52" s="355">
        <v>237098</v>
      </c>
      <c r="T52" s="355">
        <v>868132</v>
      </c>
      <c r="U52" s="355">
        <v>-97363</v>
      </c>
      <c r="V52" s="355">
        <v>72753</v>
      </c>
      <c r="W52" s="355">
        <v>442101</v>
      </c>
      <c r="X52" s="355">
        <v>26710</v>
      </c>
      <c r="Y52" s="358">
        <v>205563</v>
      </c>
      <c r="Z52" s="358">
        <v>164509</v>
      </c>
      <c r="AA52" s="358">
        <v>279525</v>
      </c>
      <c r="AB52" s="355">
        <v>-1008828</v>
      </c>
      <c r="AC52" s="356">
        <v>-417888</v>
      </c>
      <c r="AD52" s="359">
        <f t="shared" si="1"/>
        <v>5298979</v>
      </c>
    </row>
    <row r="53" spans="1:30" ht="17.25">
      <c r="A53" s="252"/>
      <c r="B53" s="241"/>
      <c r="C53" s="353" t="s">
        <v>93</v>
      </c>
      <c r="D53" s="354">
        <v>0</v>
      </c>
      <c r="E53" s="355">
        <v>0</v>
      </c>
      <c r="F53" s="355">
        <v>0</v>
      </c>
      <c r="G53" s="355">
        <v>0</v>
      </c>
      <c r="H53" s="355">
        <v>0</v>
      </c>
      <c r="I53" s="355">
        <v>0</v>
      </c>
      <c r="J53" s="355">
        <v>144506</v>
      </c>
      <c r="K53" s="355">
        <v>325233</v>
      </c>
      <c r="L53" s="355">
        <v>132976</v>
      </c>
      <c r="M53" s="355">
        <v>350000</v>
      </c>
      <c r="N53" s="355">
        <v>8451</v>
      </c>
      <c r="O53" s="355">
        <v>172400</v>
      </c>
      <c r="P53" s="356">
        <v>0</v>
      </c>
      <c r="Q53" s="357">
        <v>23200</v>
      </c>
      <c r="R53" s="355">
        <v>0</v>
      </c>
      <c r="S53" s="355">
        <v>73500</v>
      </c>
      <c r="T53" s="355">
        <v>289621</v>
      </c>
      <c r="U53" s="355">
        <v>1</v>
      </c>
      <c r="V53" s="355">
        <v>0</v>
      </c>
      <c r="W53" s="355">
        <v>295500</v>
      </c>
      <c r="X53" s="355">
        <v>0</v>
      </c>
      <c r="Y53" s="358">
        <v>138788</v>
      </c>
      <c r="Z53" s="358">
        <v>42930</v>
      </c>
      <c r="AA53" s="358">
        <v>31638</v>
      </c>
      <c r="AB53" s="355">
        <v>0</v>
      </c>
      <c r="AC53" s="356">
        <v>0</v>
      </c>
      <c r="AD53" s="359">
        <f t="shared" si="1"/>
        <v>2028744</v>
      </c>
    </row>
    <row r="54" spans="1:30" ht="17.25">
      <c r="A54" s="252"/>
      <c r="B54" s="241"/>
      <c r="C54" s="353" t="s">
        <v>94</v>
      </c>
      <c r="D54" s="354">
        <v>0</v>
      </c>
      <c r="E54" s="355">
        <v>0</v>
      </c>
      <c r="F54" s="355">
        <v>0</v>
      </c>
      <c r="G54" s="355">
        <v>1400</v>
      </c>
      <c r="H54" s="355">
        <v>0</v>
      </c>
      <c r="I54" s="355">
        <v>0</v>
      </c>
      <c r="J54" s="355">
        <v>0</v>
      </c>
      <c r="K54" s="355">
        <v>0</v>
      </c>
      <c r="L54" s="355">
        <v>0</v>
      </c>
      <c r="M54" s="355">
        <v>0</v>
      </c>
      <c r="N54" s="355">
        <v>0</v>
      </c>
      <c r="O54" s="355">
        <v>15410</v>
      </c>
      <c r="P54" s="356">
        <v>0</v>
      </c>
      <c r="Q54" s="357">
        <v>0</v>
      </c>
      <c r="R54" s="355">
        <v>81856</v>
      </c>
      <c r="S54" s="355">
        <v>0</v>
      </c>
      <c r="T54" s="355">
        <v>57990</v>
      </c>
      <c r="U54" s="355">
        <v>0</v>
      </c>
      <c r="V54" s="355">
        <v>1000</v>
      </c>
      <c r="W54" s="355">
        <v>0</v>
      </c>
      <c r="X54" s="355">
        <v>0</v>
      </c>
      <c r="Y54" s="358">
        <v>10000</v>
      </c>
      <c r="Z54" s="358">
        <v>0</v>
      </c>
      <c r="AA54" s="358">
        <v>0</v>
      </c>
      <c r="AB54" s="355">
        <v>0</v>
      </c>
      <c r="AC54" s="356">
        <v>0</v>
      </c>
      <c r="AD54" s="359">
        <f t="shared" si="1"/>
        <v>167656</v>
      </c>
    </row>
    <row r="55" spans="1:30" ht="17.25">
      <c r="A55" s="252"/>
      <c r="B55" s="241"/>
      <c r="C55" s="353" t="s">
        <v>95</v>
      </c>
      <c r="D55" s="354">
        <v>0</v>
      </c>
      <c r="E55" s="355">
        <v>0</v>
      </c>
      <c r="F55" s="355">
        <v>0</v>
      </c>
      <c r="G55" s="355">
        <v>0</v>
      </c>
      <c r="H55" s="355">
        <v>505000</v>
      </c>
      <c r="I55" s="355">
        <v>500000</v>
      </c>
      <c r="J55" s="355">
        <v>0</v>
      </c>
      <c r="K55" s="355">
        <v>76436</v>
      </c>
      <c r="L55" s="355">
        <v>228201</v>
      </c>
      <c r="M55" s="355">
        <v>58394</v>
      </c>
      <c r="N55" s="355">
        <v>14246</v>
      </c>
      <c r="O55" s="355">
        <v>117262</v>
      </c>
      <c r="P55" s="356">
        <v>0</v>
      </c>
      <c r="Q55" s="357">
        <v>0</v>
      </c>
      <c r="R55" s="355">
        <v>413500</v>
      </c>
      <c r="S55" s="355">
        <v>132577</v>
      </c>
      <c r="T55" s="355">
        <v>357444</v>
      </c>
      <c r="U55" s="355">
        <v>6825</v>
      </c>
      <c r="V55" s="355">
        <v>52300</v>
      </c>
      <c r="W55" s="355">
        <v>5000</v>
      </c>
      <c r="X55" s="355">
        <v>0</v>
      </c>
      <c r="Y55" s="358">
        <v>0</v>
      </c>
      <c r="Z55" s="358">
        <v>117000</v>
      </c>
      <c r="AA55" s="358">
        <v>157436</v>
      </c>
      <c r="AB55" s="355">
        <v>0</v>
      </c>
      <c r="AC55" s="356">
        <v>0</v>
      </c>
      <c r="AD55" s="359">
        <f t="shared" si="1"/>
        <v>2741621</v>
      </c>
    </row>
    <row r="56" spans="1:30" ht="17.25">
      <c r="A56" s="252"/>
      <c r="B56" s="241"/>
      <c r="C56" s="353" t="s">
        <v>96</v>
      </c>
      <c r="D56" s="354">
        <v>0</v>
      </c>
      <c r="E56" s="355">
        <v>0</v>
      </c>
      <c r="F56" s="355">
        <v>0</v>
      </c>
      <c r="G56" s="355">
        <v>0</v>
      </c>
      <c r="H56" s="355">
        <v>0</v>
      </c>
      <c r="I56" s="355">
        <v>0</v>
      </c>
      <c r="J56" s="355">
        <v>0</v>
      </c>
      <c r="K56" s="355">
        <v>0</v>
      </c>
      <c r="L56" s="355">
        <v>0</v>
      </c>
      <c r="M56" s="355">
        <v>0</v>
      </c>
      <c r="N56" s="355">
        <v>0</v>
      </c>
      <c r="O56" s="355">
        <v>0</v>
      </c>
      <c r="P56" s="356">
        <v>0</v>
      </c>
      <c r="Q56" s="357">
        <v>0</v>
      </c>
      <c r="R56" s="355">
        <v>0</v>
      </c>
      <c r="S56" s="355">
        <v>0</v>
      </c>
      <c r="T56" s="355">
        <v>100000</v>
      </c>
      <c r="U56" s="355">
        <v>0</v>
      </c>
      <c r="V56" s="355">
        <v>0</v>
      </c>
      <c r="W56" s="355">
        <v>0</v>
      </c>
      <c r="X56" s="355">
        <v>0</v>
      </c>
      <c r="Y56" s="358">
        <v>0</v>
      </c>
      <c r="Z56" s="358">
        <v>0</v>
      </c>
      <c r="AA56" s="358">
        <v>0</v>
      </c>
      <c r="AB56" s="355">
        <v>0</v>
      </c>
      <c r="AC56" s="356">
        <v>0</v>
      </c>
      <c r="AD56" s="359">
        <f t="shared" si="1"/>
        <v>100000</v>
      </c>
    </row>
    <row r="57" spans="1:30" ht="17.25">
      <c r="A57" s="252"/>
      <c r="B57" s="554" t="s">
        <v>259</v>
      </c>
      <c r="C57" s="366" t="s">
        <v>257</v>
      </c>
      <c r="D57" s="354">
        <v>0</v>
      </c>
      <c r="E57" s="355">
        <v>731837</v>
      </c>
      <c r="F57" s="355">
        <v>389021</v>
      </c>
      <c r="G57" s="355">
        <v>146960</v>
      </c>
      <c r="H57" s="355">
        <v>0</v>
      </c>
      <c r="I57" s="355">
        <v>337658</v>
      </c>
      <c r="J57" s="355">
        <v>41715</v>
      </c>
      <c r="K57" s="355">
        <v>129644</v>
      </c>
      <c r="L57" s="355">
        <v>67136</v>
      </c>
      <c r="M57" s="355">
        <v>247253</v>
      </c>
      <c r="N57" s="355">
        <v>3564</v>
      </c>
      <c r="O57" s="355">
        <v>453281</v>
      </c>
      <c r="P57" s="356">
        <v>240651</v>
      </c>
      <c r="Q57" s="357">
        <v>0</v>
      </c>
      <c r="R57" s="355">
        <v>0</v>
      </c>
      <c r="S57" s="355">
        <v>31021</v>
      </c>
      <c r="T57" s="355">
        <v>63077</v>
      </c>
      <c r="U57" s="355">
        <v>0</v>
      </c>
      <c r="V57" s="355">
        <v>19453</v>
      </c>
      <c r="W57" s="355">
        <v>141601</v>
      </c>
      <c r="X57" s="355">
        <v>26710</v>
      </c>
      <c r="Y57" s="358">
        <v>56775</v>
      </c>
      <c r="Z57" s="358">
        <v>4579</v>
      </c>
      <c r="AA57" s="358">
        <v>90451</v>
      </c>
      <c r="AB57" s="355">
        <v>0</v>
      </c>
      <c r="AC57" s="356">
        <v>0</v>
      </c>
      <c r="AD57" s="359">
        <f t="shared" si="1"/>
        <v>3222387</v>
      </c>
    </row>
    <row r="58" spans="1:30" ht="18" thickBot="1">
      <c r="A58" s="267"/>
      <c r="B58" s="555"/>
      <c r="C58" s="242" t="s">
        <v>258</v>
      </c>
      <c r="D58" s="360">
        <v>860376</v>
      </c>
      <c r="E58" s="361">
        <v>0</v>
      </c>
      <c r="F58" s="361">
        <v>0</v>
      </c>
      <c r="G58" s="361">
        <v>0</v>
      </c>
      <c r="H58" s="361">
        <v>69090</v>
      </c>
      <c r="I58" s="361">
        <v>0</v>
      </c>
      <c r="J58" s="361">
        <v>0</v>
      </c>
      <c r="K58" s="361">
        <v>0</v>
      </c>
      <c r="L58" s="361">
        <v>0</v>
      </c>
      <c r="M58" s="361">
        <v>0</v>
      </c>
      <c r="N58" s="361">
        <v>0</v>
      </c>
      <c r="O58" s="361">
        <v>0</v>
      </c>
      <c r="P58" s="362">
        <v>0</v>
      </c>
      <c r="Q58" s="363">
        <v>497787</v>
      </c>
      <c r="R58" s="361">
        <v>3271</v>
      </c>
      <c r="S58" s="361">
        <v>0</v>
      </c>
      <c r="T58" s="361">
        <v>0</v>
      </c>
      <c r="U58" s="361">
        <v>104189</v>
      </c>
      <c r="V58" s="361">
        <v>0</v>
      </c>
      <c r="W58" s="361">
        <v>0</v>
      </c>
      <c r="X58" s="361">
        <v>0</v>
      </c>
      <c r="Y58" s="364">
        <v>0</v>
      </c>
      <c r="Z58" s="364">
        <v>0</v>
      </c>
      <c r="AA58" s="364">
        <v>0</v>
      </c>
      <c r="AB58" s="361">
        <v>1008828</v>
      </c>
      <c r="AC58" s="362">
        <v>417888</v>
      </c>
      <c r="AD58" s="365">
        <f t="shared" si="1"/>
        <v>2961429</v>
      </c>
    </row>
    <row r="59" spans="1:30" ht="18" thickBot="1">
      <c r="A59" s="267" t="s">
        <v>97</v>
      </c>
      <c r="B59" s="243"/>
      <c r="C59" s="243"/>
      <c r="D59" s="360">
        <v>46702812</v>
      </c>
      <c r="E59" s="361">
        <v>40725316</v>
      </c>
      <c r="F59" s="361">
        <v>24880657</v>
      </c>
      <c r="G59" s="361">
        <v>30555128</v>
      </c>
      <c r="H59" s="361">
        <v>27378817</v>
      </c>
      <c r="I59" s="361">
        <v>46191385</v>
      </c>
      <c r="J59" s="361">
        <v>26093730</v>
      </c>
      <c r="K59" s="361">
        <v>6907517</v>
      </c>
      <c r="L59" s="361">
        <v>11101420</v>
      </c>
      <c r="M59" s="361">
        <v>8623400</v>
      </c>
      <c r="N59" s="361">
        <v>4251132</v>
      </c>
      <c r="O59" s="361">
        <v>15083986</v>
      </c>
      <c r="P59" s="362">
        <v>17796216</v>
      </c>
      <c r="Q59" s="363">
        <v>50694236</v>
      </c>
      <c r="R59" s="361">
        <v>1356806</v>
      </c>
      <c r="S59" s="361">
        <v>4746879</v>
      </c>
      <c r="T59" s="361">
        <v>6871956</v>
      </c>
      <c r="U59" s="361">
        <v>2030552</v>
      </c>
      <c r="V59" s="361">
        <v>2233587</v>
      </c>
      <c r="W59" s="361">
        <v>5866220</v>
      </c>
      <c r="X59" s="361">
        <v>6459595</v>
      </c>
      <c r="Y59" s="364">
        <v>4224195</v>
      </c>
      <c r="Z59" s="364">
        <v>1812852</v>
      </c>
      <c r="AA59" s="364">
        <v>4591698</v>
      </c>
      <c r="AB59" s="361">
        <v>2327338</v>
      </c>
      <c r="AC59" s="362">
        <v>2782444</v>
      </c>
      <c r="AD59" s="365">
        <f t="shared" si="1"/>
        <v>402289874</v>
      </c>
    </row>
    <row r="60" spans="1:30" ht="18" thickBot="1">
      <c r="A60" s="267" t="s">
        <v>98</v>
      </c>
      <c r="B60" s="243"/>
      <c r="C60" s="243"/>
      <c r="D60" s="360">
        <v>47409387</v>
      </c>
      <c r="E60" s="361">
        <v>42748571</v>
      </c>
      <c r="F60" s="361">
        <v>25773946</v>
      </c>
      <c r="G60" s="361">
        <v>31562092</v>
      </c>
      <c r="H60" s="361">
        <v>28005064</v>
      </c>
      <c r="I60" s="361">
        <v>47557892</v>
      </c>
      <c r="J60" s="361">
        <v>26779896</v>
      </c>
      <c r="K60" s="361">
        <v>7860380</v>
      </c>
      <c r="L60" s="361">
        <v>11332747</v>
      </c>
      <c r="M60" s="361">
        <v>8852863</v>
      </c>
      <c r="N60" s="361">
        <v>4274348</v>
      </c>
      <c r="O60" s="361">
        <v>15396880</v>
      </c>
      <c r="P60" s="362">
        <v>17931203</v>
      </c>
      <c r="Q60" s="363">
        <v>51077129</v>
      </c>
      <c r="R60" s="361">
        <v>1372856</v>
      </c>
      <c r="S60" s="361">
        <v>4835782</v>
      </c>
      <c r="T60" s="361">
        <v>7059899</v>
      </c>
      <c r="U60" s="361">
        <v>2139907</v>
      </c>
      <c r="V60" s="361">
        <v>2293017</v>
      </c>
      <c r="W60" s="361">
        <v>6015308</v>
      </c>
      <c r="X60" s="361">
        <v>6777795</v>
      </c>
      <c r="Y60" s="364">
        <v>4238818</v>
      </c>
      <c r="Z60" s="364">
        <v>1831594</v>
      </c>
      <c r="AA60" s="364">
        <v>4596183</v>
      </c>
      <c r="AB60" s="361">
        <v>2353068</v>
      </c>
      <c r="AC60" s="362">
        <v>2849444</v>
      </c>
      <c r="AD60" s="365">
        <f t="shared" si="1"/>
        <v>412926069</v>
      </c>
    </row>
    <row r="61" spans="1:30" ht="18" thickBot="1">
      <c r="A61" s="267" t="s">
        <v>99</v>
      </c>
      <c r="B61" s="243"/>
      <c r="C61" s="243"/>
      <c r="D61" s="360">
        <v>0</v>
      </c>
      <c r="E61" s="361">
        <v>0</v>
      </c>
      <c r="F61" s="361">
        <v>0</v>
      </c>
      <c r="G61" s="361">
        <v>0</v>
      </c>
      <c r="H61" s="361">
        <v>0</v>
      </c>
      <c r="I61" s="361">
        <v>0</v>
      </c>
      <c r="J61" s="361">
        <v>0</v>
      </c>
      <c r="K61" s="361">
        <v>0</v>
      </c>
      <c r="L61" s="361">
        <v>0</v>
      </c>
      <c r="M61" s="361">
        <v>0</v>
      </c>
      <c r="N61" s="361">
        <v>0</v>
      </c>
      <c r="O61" s="361">
        <v>0</v>
      </c>
      <c r="P61" s="362">
        <v>0</v>
      </c>
      <c r="Q61" s="363">
        <v>0</v>
      </c>
      <c r="R61" s="361">
        <v>0</v>
      </c>
      <c r="S61" s="361">
        <v>0</v>
      </c>
      <c r="T61" s="361">
        <v>0</v>
      </c>
      <c r="U61" s="361">
        <v>0</v>
      </c>
      <c r="V61" s="361">
        <v>0</v>
      </c>
      <c r="W61" s="361">
        <v>0</v>
      </c>
      <c r="X61" s="361">
        <v>0</v>
      </c>
      <c r="Y61" s="364">
        <v>0</v>
      </c>
      <c r="Z61" s="364">
        <v>0</v>
      </c>
      <c r="AA61" s="364">
        <v>0</v>
      </c>
      <c r="AB61" s="361">
        <v>0</v>
      </c>
      <c r="AC61" s="362">
        <v>0</v>
      </c>
      <c r="AD61" s="365">
        <f t="shared" si="1"/>
        <v>0</v>
      </c>
    </row>
    <row r="62" spans="1:30" ht="18" thickBot="1">
      <c r="A62" s="267" t="s">
        <v>100</v>
      </c>
      <c r="B62" s="243"/>
      <c r="C62" s="243"/>
      <c r="D62" s="360">
        <v>0</v>
      </c>
      <c r="E62" s="361">
        <v>0</v>
      </c>
      <c r="F62" s="361">
        <v>0</v>
      </c>
      <c r="G62" s="361">
        <v>0</v>
      </c>
      <c r="H62" s="361">
        <v>0</v>
      </c>
      <c r="I62" s="361">
        <v>0</v>
      </c>
      <c r="J62" s="361">
        <v>0</v>
      </c>
      <c r="K62" s="361">
        <v>0</v>
      </c>
      <c r="L62" s="361">
        <v>0</v>
      </c>
      <c r="M62" s="361">
        <v>0</v>
      </c>
      <c r="N62" s="361">
        <v>0</v>
      </c>
      <c r="O62" s="361">
        <v>0</v>
      </c>
      <c r="P62" s="362">
        <v>0</v>
      </c>
      <c r="Q62" s="363">
        <v>0</v>
      </c>
      <c r="R62" s="361">
        <v>0</v>
      </c>
      <c r="S62" s="361">
        <v>0</v>
      </c>
      <c r="T62" s="361">
        <v>0</v>
      </c>
      <c r="U62" s="361">
        <v>0</v>
      </c>
      <c r="V62" s="361">
        <v>0</v>
      </c>
      <c r="W62" s="361">
        <v>0</v>
      </c>
      <c r="X62" s="361">
        <v>0</v>
      </c>
      <c r="Y62" s="364">
        <v>0</v>
      </c>
      <c r="Z62" s="364">
        <v>0</v>
      </c>
      <c r="AA62" s="364">
        <v>0</v>
      </c>
      <c r="AB62" s="361">
        <v>0</v>
      </c>
      <c r="AC62" s="362">
        <v>0</v>
      </c>
      <c r="AD62" s="365">
        <f t="shared" si="1"/>
        <v>0</v>
      </c>
    </row>
  </sheetData>
  <sheetProtection/>
  <mergeCells count="1">
    <mergeCell ref="B57:B58"/>
  </mergeCells>
  <printOptions horizontalCentered="1"/>
  <pageMargins left="0.7874015748031497" right="0.7874015748031497" top="0.61" bottom="0.2362204724409449" header="0.5118110236220472" footer="0.24"/>
  <pageSetup horizontalDpi="600" verticalDpi="600" orientation="landscape" paperSize="9" scale="48" r:id="rId2"/>
  <colBreaks count="1" manualBreakCount="1">
    <brk id="16" max="6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9"/>
  <sheetViews>
    <sheetView showZeros="0" zoomScale="65" zoomScaleNormal="65" zoomScalePageLayoutView="0" workbookViewId="0" topLeftCell="A1">
      <pane xSplit="3" ySplit="8" topLeftCell="G27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G38" sqref="G38"/>
    </sheetView>
  </sheetViews>
  <sheetFormatPr defaultColWidth="8.66015625" defaultRowHeight="18"/>
  <cols>
    <col min="1" max="1" width="4.58203125" style="153" customWidth="1"/>
    <col min="2" max="2" width="4.83203125" style="153" customWidth="1"/>
    <col min="3" max="3" width="22.66015625" style="153" customWidth="1"/>
    <col min="4" max="30" width="12.66015625" style="153" customWidth="1"/>
    <col min="31" max="16384" width="8.83203125" style="153" customWidth="1"/>
  </cols>
  <sheetData>
    <row r="1" spans="1:30" ht="21">
      <c r="A1" s="151" t="s">
        <v>256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</row>
    <row r="2" spans="1:30" ht="17.2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</row>
    <row r="3" spans="1:30" ht="18" thickBot="1">
      <c r="A3" s="368" t="s">
        <v>148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9" t="s">
        <v>46</v>
      </c>
      <c r="Q3" s="369"/>
      <c r="R3" s="369"/>
      <c r="S3" s="368"/>
      <c r="T3" s="368"/>
      <c r="U3" s="368"/>
      <c r="V3" s="368"/>
      <c r="W3" s="368"/>
      <c r="X3" s="369"/>
      <c r="Y3" s="368"/>
      <c r="Z3" s="368"/>
      <c r="AA3" s="368"/>
      <c r="AB3" s="368"/>
      <c r="AC3" s="369"/>
      <c r="AD3" s="369" t="s">
        <v>46</v>
      </c>
    </row>
    <row r="4" spans="1:30" ht="17.25">
      <c r="A4" s="370"/>
      <c r="B4" s="371"/>
      <c r="C4" s="372"/>
      <c r="D4" s="373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5"/>
      <c r="Q4" s="376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7"/>
      <c r="AD4" s="378"/>
    </row>
    <row r="5" spans="1:30" ht="17.25">
      <c r="A5" s="373"/>
      <c r="B5" s="379" t="s">
        <v>47</v>
      </c>
      <c r="C5" s="380"/>
      <c r="D5" s="373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2"/>
      <c r="P5" s="383"/>
      <c r="Q5" s="384"/>
      <c r="R5" s="379"/>
      <c r="S5" s="381"/>
      <c r="T5" s="381"/>
      <c r="U5" s="381"/>
      <c r="V5" s="381"/>
      <c r="W5" s="381"/>
      <c r="X5" s="382"/>
      <c r="Y5" s="379"/>
      <c r="Z5" s="381"/>
      <c r="AA5" s="381"/>
      <c r="AB5" s="381"/>
      <c r="AC5" s="385"/>
      <c r="AD5" s="386"/>
    </row>
    <row r="6" spans="1:30" ht="17.25">
      <c r="A6" s="373"/>
      <c r="B6" s="379"/>
      <c r="C6" s="380"/>
      <c r="D6" s="387" t="s">
        <v>434</v>
      </c>
      <c r="E6" s="388" t="s">
        <v>43</v>
      </c>
      <c r="F6" s="388" t="s">
        <v>435</v>
      </c>
      <c r="G6" s="388" t="s">
        <v>436</v>
      </c>
      <c r="H6" s="388" t="s">
        <v>437</v>
      </c>
      <c r="I6" s="388" t="s">
        <v>438</v>
      </c>
      <c r="J6" s="388" t="s">
        <v>439</v>
      </c>
      <c r="K6" s="388" t="s">
        <v>440</v>
      </c>
      <c r="L6" s="388" t="s">
        <v>441</v>
      </c>
      <c r="M6" s="388" t="s">
        <v>442</v>
      </c>
      <c r="N6" s="388" t="s">
        <v>443</v>
      </c>
      <c r="O6" s="389" t="s">
        <v>444</v>
      </c>
      <c r="P6" s="173" t="s">
        <v>445</v>
      </c>
      <c r="Q6" s="174" t="s">
        <v>446</v>
      </c>
      <c r="R6" s="262" t="s">
        <v>44</v>
      </c>
      <c r="S6" s="388" t="s">
        <v>447</v>
      </c>
      <c r="T6" s="388" t="s">
        <v>448</v>
      </c>
      <c r="U6" s="388" t="s">
        <v>449</v>
      </c>
      <c r="V6" s="388" t="s">
        <v>450</v>
      </c>
      <c r="W6" s="388" t="s">
        <v>451</v>
      </c>
      <c r="X6" s="389" t="s">
        <v>452</v>
      </c>
      <c r="Y6" s="390" t="s">
        <v>453</v>
      </c>
      <c r="Z6" s="388" t="s">
        <v>454</v>
      </c>
      <c r="AA6" s="388" t="s">
        <v>455</v>
      </c>
      <c r="AB6" s="388" t="s">
        <v>456</v>
      </c>
      <c r="AC6" s="391" t="s">
        <v>105</v>
      </c>
      <c r="AD6" s="392" t="s">
        <v>40</v>
      </c>
    </row>
    <row r="7" spans="1:30" ht="17.25">
      <c r="A7" s="373"/>
      <c r="B7" s="379" t="s">
        <v>48</v>
      </c>
      <c r="C7" s="380"/>
      <c r="D7" s="373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2"/>
      <c r="P7" s="383"/>
      <c r="Q7" s="384"/>
      <c r="R7" s="379"/>
      <c r="S7" s="381"/>
      <c r="T7" s="381"/>
      <c r="U7" s="381"/>
      <c r="V7" s="381"/>
      <c r="W7" s="381"/>
      <c r="X7" s="382"/>
      <c r="Y7" s="379"/>
      <c r="Z7" s="381"/>
      <c r="AA7" s="381"/>
      <c r="AB7" s="381"/>
      <c r="AC7" s="385"/>
      <c r="AD7" s="386"/>
    </row>
    <row r="8" spans="1:30" ht="18" thickBot="1">
      <c r="A8" s="393"/>
      <c r="B8" s="368"/>
      <c r="C8" s="394"/>
      <c r="D8" s="395">
        <v>242012</v>
      </c>
      <c r="E8" s="396">
        <v>242021</v>
      </c>
      <c r="F8" s="396">
        <v>242039</v>
      </c>
      <c r="G8" s="396">
        <v>242047</v>
      </c>
      <c r="H8" s="396">
        <v>242055</v>
      </c>
      <c r="I8" s="396">
        <v>242071</v>
      </c>
      <c r="J8" s="396">
        <v>242080</v>
      </c>
      <c r="K8" s="396">
        <v>242098</v>
      </c>
      <c r="L8" s="396">
        <v>242101</v>
      </c>
      <c r="M8" s="396">
        <v>242110</v>
      </c>
      <c r="N8" s="396">
        <v>242128</v>
      </c>
      <c r="O8" s="397">
        <v>242136</v>
      </c>
      <c r="P8" s="398"/>
      <c r="Q8" s="399"/>
      <c r="R8" s="400"/>
      <c r="S8" s="396">
        <v>243035</v>
      </c>
      <c r="T8" s="396">
        <v>243248</v>
      </c>
      <c r="U8" s="396">
        <v>243418</v>
      </c>
      <c r="V8" s="396">
        <v>243434</v>
      </c>
      <c r="W8" s="396">
        <v>243442</v>
      </c>
      <c r="X8" s="397">
        <v>243817</v>
      </c>
      <c r="Y8" s="400">
        <v>243825</v>
      </c>
      <c r="Z8" s="396">
        <v>243841</v>
      </c>
      <c r="AA8" s="396">
        <v>244031</v>
      </c>
      <c r="AB8" s="396">
        <v>244040</v>
      </c>
      <c r="AC8" s="401">
        <v>244414</v>
      </c>
      <c r="AD8" s="402"/>
    </row>
    <row r="9" spans="1:30" ht="27.75" customHeight="1">
      <c r="A9" s="563" t="s">
        <v>269</v>
      </c>
      <c r="B9" s="403" t="s">
        <v>273</v>
      </c>
      <c r="C9" s="404"/>
      <c r="D9" s="405">
        <v>500200</v>
      </c>
      <c r="E9" s="406">
        <v>260000</v>
      </c>
      <c r="F9" s="406">
        <v>287800</v>
      </c>
      <c r="G9" s="406">
        <v>933300</v>
      </c>
      <c r="H9" s="406">
        <v>400000</v>
      </c>
      <c r="I9" s="406">
        <v>400000</v>
      </c>
      <c r="J9" s="406">
        <v>0</v>
      </c>
      <c r="K9" s="406">
        <v>593300</v>
      </c>
      <c r="L9" s="406">
        <v>0</v>
      </c>
      <c r="M9" s="406">
        <v>75100</v>
      </c>
      <c r="N9" s="406">
        <v>261100</v>
      </c>
      <c r="O9" s="407">
        <v>129000</v>
      </c>
      <c r="P9" s="408">
        <v>0</v>
      </c>
      <c r="Q9" s="409">
        <v>306200</v>
      </c>
      <c r="R9" s="410">
        <v>0</v>
      </c>
      <c r="S9" s="406">
        <v>0</v>
      </c>
      <c r="T9" s="406">
        <v>0</v>
      </c>
      <c r="U9" s="406">
        <v>4000</v>
      </c>
      <c r="V9" s="406">
        <v>0</v>
      </c>
      <c r="W9" s="406">
        <v>413800</v>
      </c>
      <c r="X9" s="407">
        <v>7100</v>
      </c>
      <c r="Y9" s="410">
        <v>0</v>
      </c>
      <c r="Z9" s="406">
        <v>0</v>
      </c>
      <c r="AA9" s="406">
        <v>130400</v>
      </c>
      <c r="AB9" s="406">
        <v>0</v>
      </c>
      <c r="AC9" s="411">
        <v>0</v>
      </c>
      <c r="AD9" s="412">
        <f aca="true" t="shared" si="0" ref="AD9:AD25">SUM(D9:AC9)</f>
        <v>4701300</v>
      </c>
    </row>
    <row r="10" spans="1:30" ht="27.75" customHeight="1">
      <c r="A10" s="561"/>
      <c r="B10" s="403" t="s">
        <v>274</v>
      </c>
      <c r="C10" s="404"/>
      <c r="D10" s="405">
        <v>46000</v>
      </c>
      <c r="E10" s="406">
        <v>0</v>
      </c>
      <c r="F10" s="406">
        <v>150900</v>
      </c>
      <c r="G10" s="406">
        <v>37508</v>
      </c>
      <c r="H10" s="406">
        <v>0</v>
      </c>
      <c r="I10" s="406">
        <v>7528</v>
      </c>
      <c r="J10" s="406">
        <v>99749</v>
      </c>
      <c r="K10" s="406">
        <v>0</v>
      </c>
      <c r="L10" s="406">
        <v>0</v>
      </c>
      <c r="M10" s="406">
        <v>0</v>
      </c>
      <c r="N10" s="406">
        <v>0</v>
      </c>
      <c r="O10" s="407">
        <v>69358</v>
      </c>
      <c r="P10" s="408">
        <v>0</v>
      </c>
      <c r="Q10" s="409">
        <v>463872</v>
      </c>
      <c r="R10" s="410">
        <v>0</v>
      </c>
      <c r="S10" s="406">
        <v>0</v>
      </c>
      <c r="T10" s="406">
        <v>16243</v>
      </c>
      <c r="U10" s="406">
        <v>0</v>
      </c>
      <c r="V10" s="406">
        <v>0</v>
      </c>
      <c r="W10" s="406">
        <v>26981</v>
      </c>
      <c r="X10" s="407">
        <v>28664</v>
      </c>
      <c r="Y10" s="410">
        <v>0</v>
      </c>
      <c r="Z10" s="406">
        <v>0</v>
      </c>
      <c r="AA10" s="406">
        <v>0</v>
      </c>
      <c r="AB10" s="406">
        <v>33947</v>
      </c>
      <c r="AC10" s="411">
        <v>83523</v>
      </c>
      <c r="AD10" s="412">
        <f t="shared" si="0"/>
        <v>1064273</v>
      </c>
    </row>
    <row r="11" spans="1:30" ht="27.75" customHeight="1">
      <c r="A11" s="561"/>
      <c r="B11" s="403" t="s">
        <v>275</v>
      </c>
      <c r="C11" s="404"/>
      <c r="D11" s="405">
        <v>4313</v>
      </c>
      <c r="E11" s="406">
        <v>13145</v>
      </c>
      <c r="F11" s="406">
        <v>6298</v>
      </c>
      <c r="G11" s="406">
        <v>14539</v>
      </c>
      <c r="H11" s="406">
        <v>13849</v>
      </c>
      <c r="I11" s="406">
        <v>3815</v>
      </c>
      <c r="J11" s="406">
        <v>5845</v>
      </c>
      <c r="K11" s="406">
        <v>962</v>
      </c>
      <c r="L11" s="406">
        <v>9381</v>
      </c>
      <c r="M11" s="406">
        <v>2681</v>
      </c>
      <c r="N11" s="406">
        <v>1141</v>
      </c>
      <c r="O11" s="407">
        <v>0</v>
      </c>
      <c r="P11" s="408">
        <v>1050</v>
      </c>
      <c r="Q11" s="409">
        <v>8673</v>
      </c>
      <c r="R11" s="410">
        <v>556</v>
      </c>
      <c r="S11" s="406">
        <v>0</v>
      </c>
      <c r="T11" s="406">
        <v>7070</v>
      </c>
      <c r="U11" s="406">
        <v>0</v>
      </c>
      <c r="V11" s="406">
        <v>0</v>
      </c>
      <c r="W11" s="406">
        <v>0</v>
      </c>
      <c r="X11" s="407">
        <v>0</v>
      </c>
      <c r="Y11" s="410">
        <v>906</v>
      </c>
      <c r="Z11" s="406">
        <v>0</v>
      </c>
      <c r="AA11" s="406">
        <v>7200</v>
      </c>
      <c r="AB11" s="406">
        <v>378</v>
      </c>
      <c r="AC11" s="411">
        <v>0</v>
      </c>
      <c r="AD11" s="412">
        <f t="shared" si="0"/>
        <v>101802</v>
      </c>
    </row>
    <row r="12" spans="1:30" ht="27.75" customHeight="1">
      <c r="A12" s="561"/>
      <c r="B12" s="403" t="s">
        <v>276</v>
      </c>
      <c r="C12" s="404"/>
      <c r="D12" s="405">
        <v>0</v>
      </c>
      <c r="E12" s="406">
        <v>0</v>
      </c>
      <c r="F12" s="406">
        <v>0</v>
      </c>
      <c r="G12" s="406">
        <v>0</v>
      </c>
      <c r="H12" s="406">
        <v>0</v>
      </c>
      <c r="I12" s="406">
        <v>0</v>
      </c>
      <c r="J12" s="406">
        <v>0</v>
      </c>
      <c r="K12" s="406">
        <v>0</v>
      </c>
      <c r="L12" s="406">
        <v>0</v>
      </c>
      <c r="M12" s="406">
        <v>0</v>
      </c>
      <c r="N12" s="406">
        <v>0</v>
      </c>
      <c r="O12" s="407">
        <v>0</v>
      </c>
      <c r="P12" s="408">
        <v>0</v>
      </c>
      <c r="Q12" s="409">
        <v>0</v>
      </c>
      <c r="R12" s="410">
        <v>0</v>
      </c>
      <c r="S12" s="406">
        <v>0</v>
      </c>
      <c r="T12" s="406">
        <v>0</v>
      </c>
      <c r="U12" s="406">
        <v>0</v>
      </c>
      <c r="V12" s="406">
        <v>0</v>
      </c>
      <c r="W12" s="406">
        <v>0</v>
      </c>
      <c r="X12" s="407">
        <v>0</v>
      </c>
      <c r="Y12" s="410">
        <v>0</v>
      </c>
      <c r="Z12" s="406">
        <v>0</v>
      </c>
      <c r="AA12" s="406">
        <v>0</v>
      </c>
      <c r="AB12" s="406">
        <v>0</v>
      </c>
      <c r="AC12" s="411">
        <v>0</v>
      </c>
      <c r="AD12" s="412">
        <f t="shared" si="0"/>
        <v>0</v>
      </c>
    </row>
    <row r="13" spans="1:30" ht="27.75" customHeight="1">
      <c r="A13" s="561"/>
      <c r="B13" s="403" t="s">
        <v>277</v>
      </c>
      <c r="C13" s="404"/>
      <c r="D13" s="405">
        <v>76941</v>
      </c>
      <c r="E13" s="406">
        <v>0</v>
      </c>
      <c r="F13" s="406">
        <v>19087</v>
      </c>
      <c r="G13" s="406">
        <v>12390</v>
      </c>
      <c r="H13" s="406">
        <v>0</v>
      </c>
      <c r="I13" s="406">
        <v>0</v>
      </c>
      <c r="J13" s="406">
        <v>0</v>
      </c>
      <c r="K13" s="406">
        <v>26408</v>
      </c>
      <c r="L13" s="406">
        <v>0</v>
      </c>
      <c r="M13" s="406">
        <v>35118</v>
      </c>
      <c r="N13" s="406">
        <v>31561</v>
      </c>
      <c r="O13" s="407">
        <v>0</v>
      </c>
      <c r="P13" s="408">
        <v>0</v>
      </c>
      <c r="Q13" s="409">
        <v>0</v>
      </c>
      <c r="R13" s="410">
        <v>0</v>
      </c>
      <c r="S13" s="406">
        <v>0</v>
      </c>
      <c r="T13" s="406">
        <v>0</v>
      </c>
      <c r="U13" s="406">
        <v>80538</v>
      </c>
      <c r="V13" s="406">
        <v>0</v>
      </c>
      <c r="W13" s="406">
        <v>0</v>
      </c>
      <c r="X13" s="407">
        <v>8511</v>
      </c>
      <c r="Y13" s="410">
        <v>0</v>
      </c>
      <c r="Z13" s="406">
        <v>0</v>
      </c>
      <c r="AA13" s="406">
        <v>34430</v>
      </c>
      <c r="AB13" s="406">
        <v>0</v>
      </c>
      <c r="AC13" s="411">
        <v>0</v>
      </c>
      <c r="AD13" s="412">
        <f t="shared" si="0"/>
        <v>324984</v>
      </c>
    </row>
    <row r="14" spans="1:30" ht="27.75" customHeight="1">
      <c r="A14" s="561"/>
      <c r="B14" s="403" t="s">
        <v>278</v>
      </c>
      <c r="C14" s="404"/>
      <c r="D14" s="405">
        <v>0</v>
      </c>
      <c r="E14" s="406">
        <v>5588</v>
      </c>
      <c r="F14" s="406">
        <v>0</v>
      </c>
      <c r="G14" s="406">
        <v>0</v>
      </c>
      <c r="H14" s="406">
        <v>99853</v>
      </c>
      <c r="I14" s="406">
        <v>0</v>
      </c>
      <c r="J14" s="406">
        <v>0</v>
      </c>
      <c r="K14" s="406">
        <v>0</v>
      </c>
      <c r="L14" s="406">
        <v>0</v>
      </c>
      <c r="M14" s="406">
        <v>0</v>
      </c>
      <c r="N14" s="406">
        <v>0</v>
      </c>
      <c r="O14" s="407">
        <v>0</v>
      </c>
      <c r="P14" s="408">
        <v>0</v>
      </c>
      <c r="Q14" s="409">
        <v>0</v>
      </c>
      <c r="R14" s="410">
        <v>0</v>
      </c>
      <c r="S14" s="406">
        <v>0</v>
      </c>
      <c r="T14" s="406">
        <v>0</v>
      </c>
      <c r="U14" s="406">
        <v>0</v>
      </c>
      <c r="V14" s="406">
        <v>0</v>
      </c>
      <c r="W14" s="406">
        <v>0</v>
      </c>
      <c r="X14" s="407">
        <v>0</v>
      </c>
      <c r="Y14" s="410">
        <v>0</v>
      </c>
      <c r="Z14" s="406">
        <v>0</v>
      </c>
      <c r="AA14" s="406">
        <v>0</v>
      </c>
      <c r="AB14" s="406">
        <v>0</v>
      </c>
      <c r="AC14" s="411">
        <v>0</v>
      </c>
      <c r="AD14" s="412">
        <f t="shared" si="0"/>
        <v>105441</v>
      </c>
    </row>
    <row r="15" spans="1:30" ht="27.75" customHeight="1">
      <c r="A15" s="561"/>
      <c r="B15" s="403" t="s">
        <v>279</v>
      </c>
      <c r="C15" s="404"/>
      <c r="D15" s="405">
        <v>146086</v>
      </c>
      <c r="E15" s="406">
        <v>8345</v>
      </c>
      <c r="F15" s="406">
        <v>0</v>
      </c>
      <c r="G15" s="406">
        <v>104780</v>
      </c>
      <c r="H15" s="406">
        <v>0</v>
      </c>
      <c r="I15" s="406">
        <v>23000</v>
      </c>
      <c r="J15" s="406">
        <v>6777</v>
      </c>
      <c r="K15" s="406">
        <v>29605</v>
      </c>
      <c r="L15" s="406">
        <v>0</v>
      </c>
      <c r="M15" s="406">
        <v>45775</v>
      </c>
      <c r="N15" s="406">
        <v>3586</v>
      </c>
      <c r="O15" s="407">
        <v>43000</v>
      </c>
      <c r="P15" s="408">
        <v>13335</v>
      </c>
      <c r="Q15" s="409">
        <v>306200</v>
      </c>
      <c r="R15" s="410">
        <v>0</v>
      </c>
      <c r="S15" s="406">
        <v>0</v>
      </c>
      <c r="T15" s="406">
        <v>5334</v>
      </c>
      <c r="U15" s="406">
        <v>35000</v>
      </c>
      <c r="V15" s="406">
        <v>0</v>
      </c>
      <c r="W15" s="406">
        <v>11865</v>
      </c>
      <c r="X15" s="407">
        <v>0</v>
      </c>
      <c r="Y15" s="410">
        <v>0</v>
      </c>
      <c r="Z15" s="406">
        <v>0</v>
      </c>
      <c r="AA15" s="406">
        <v>19071</v>
      </c>
      <c r="AB15" s="406">
        <v>1234</v>
      </c>
      <c r="AC15" s="411">
        <v>0</v>
      </c>
      <c r="AD15" s="412">
        <f t="shared" si="0"/>
        <v>802993</v>
      </c>
    </row>
    <row r="16" spans="1:30" ht="27.75" customHeight="1">
      <c r="A16" s="561"/>
      <c r="B16" s="403" t="s">
        <v>280</v>
      </c>
      <c r="C16" s="404"/>
      <c r="D16" s="405">
        <v>0</v>
      </c>
      <c r="E16" s="406">
        <v>0</v>
      </c>
      <c r="F16" s="406">
        <v>0</v>
      </c>
      <c r="G16" s="406">
        <v>0</v>
      </c>
      <c r="H16" s="406">
        <v>0</v>
      </c>
      <c r="I16" s="406">
        <v>0</v>
      </c>
      <c r="J16" s="406">
        <v>0</v>
      </c>
      <c r="K16" s="406">
        <v>0</v>
      </c>
      <c r="L16" s="406">
        <v>0</v>
      </c>
      <c r="M16" s="406">
        <v>0</v>
      </c>
      <c r="N16" s="406">
        <v>0</v>
      </c>
      <c r="O16" s="407">
        <v>0</v>
      </c>
      <c r="P16" s="408">
        <v>0</v>
      </c>
      <c r="Q16" s="409">
        <v>0</v>
      </c>
      <c r="R16" s="410">
        <v>0</v>
      </c>
      <c r="S16" s="406">
        <v>0</v>
      </c>
      <c r="T16" s="406">
        <v>0</v>
      </c>
      <c r="U16" s="406">
        <v>0</v>
      </c>
      <c r="V16" s="406">
        <v>0</v>
      </c>
      <c r="W16" s="406">
        <v>0</v>
      </c>
      <c r="X16" s="407">
        <v>0</v>
      </c>
      <c r="Y16" s="410">
        <v>0</v>
      </c>
      <c r="Z16" s="406">
        <v>0</v>
      </c>
      <c r="AA16" s="406">
        <v>0</v>
      </c>
      <c r="AB16" s="406">
        <v>0</v>
      </c>
      <c r="AC16" s="411">
        <v>0</v>
      </c>
      <c r="AD16" s="412">
        <f t="shared" si="0"/>
        <v>0</v>
      </c>
    </row>
    <row r="17" spans="1:30" ht="27.75" customHeight="1">
      <c r="A17" s="561"/>
      <c r="B17" s="403" t="s">
        <v>281</v>
      </c>
      <c r="C17" s="404"/>
      <c r="D17" s="405">
        <v>18752</v>
      </c>
      <c r="E17" s="406">
        <v>79359</v>
      </c>
      <c r="F17" s="406">
        <v>72991</v>
      </c>
      <c r="G17" s="406">
        <v>0</v>
      </c>
      <c r="H17" s="406">
        <v>6161</v>
      </c>
      <c r="I17" s="406">
        <v>429384</v>
      </c>
      <c r="J17" s="406">
        <v>18291</v>
      </c>
      <c r="K17" s="406">
        <v>0</v>
      </c>
      <c r="L17" s="406">
        <v>27466</v>
      </c>
      <c r="M17" s="406">
        <v>171615</v>
      </c>
      <c r="N17" s="406">
        <v>0</v>
      </c>
      <c r="O17" s="407">
        <v>32261</v>
      </c>
      <c r="P17" s="408">
        <v>2223</v>
      </c>
      <c r="Q17" s="409">
        <v>156386</v>
      </c>
      <c r="R17" s="410">
        <v>2006</v>
      </c>
      <c r="S17" s="406">
        <v>7150</v>
      </c>
      <c r="T17" s="406">
        <v>272</v>
      </c>
      <c r="U17" s="406">
        <v>91</v>
      </c>
      <c r="V17" s="406">
        <v>36</v>
      </c>
      <c r="W17" s="406">
        <v>5901</v>
      </c>
      <c r="X17" s="407">
        <v>19031</v>
      </c>
      <c r="Y17" s="410">
        <v>18451</v>
      </c>
      <c r="Z17" s="406">
        <v>16369</v>
      </c>
      <c r="AA17" s="406">
        <v>0</v>
      </c>
      <c r="AB17" s="406">
        <v>384</v>
      </c>
      <c r="AC17" s="411">
        <v>0</v>
      </c>
      <c r="AD17" s="412">
        <f t="shared" si="0"/>
        <v>1084580</v>
      </c>
    </row>
    <row r="18" spans="1:30" ht="27.75" customHeight="1">
      <c r="A18" s="561"/>
      <c r="B18" s="403" t="s">
        <v>282</v>
      </c>
      <c r="C18" s="404"/>
      <c r="D18" s="405">
        <v>24339</v>
      </c>
      <c r="E18" s="406">
        <v>0</v>
      </c>
      <c r="F18" s="406">
        <v>0</v>
      </c>
      <c r="G18" s="406">
        <v>0</v>
      </c>
      <c r="H18" s="406">
        <v>103483</v>
      </c>
      <c r="I18" s="406">
        <v>0</v>
      </c>
      <c r="J18" s="406">
        <v>152847</v>
      </c>
      <c r="K18" s="406">
        <v>4515</v>
      </c>
      <c r="L18" s="406">
        <v>0</v>
      </c>
      <c r="M18" s="406">
        <v>0</v>
      </c>
      <c r="N18" s="406">
        <v>0</v>
      </c>
      <c r="O18" s="407">
        <v>22659</v>
      </c>
      <c r="P18" s="408">
        <v>19578</v>
      </c>
      <c r="Q18" s="409">
        <v>0</v>
      </c>
      <c r="R18" s="410">
        <v>0</v>
      </c>
      <c r="S18" s="406">
        <v>0</v>
      </c>
      <c r="T18" s="406">
        <v>29683</v>
      </c>
      <c r="U18" s="406">
        <v>0</v>
      </c>
      <c r="V18" s="406">
        <v>8043</v>
      </c>
      <c r="W18" s="406">
        <v>0</v>
      </c>
      <c r="X18" s="407">
        <v>0</v>
      </c>
      <c r="Y18" s="410">
        <v>0</v>
      </c>
      <c r="Z18" s="406">
        <v>0</v>
      </c>
      <c r="AA18" s="406">
        <v>0</v>
      </c>
      <c r="AB18" s="406">
        <v>11391</v>
      </c>
      <c r="AC18" s="411">
        <v>0</v>
      </c>
      <c r="AD18" s="412">
        <f t="shared" si="0"/>
        <v>376538</v>
      </c>
    </row>
    <row r="19" spans="1:30" ht="39.75" customHeight="1">
      <c r="A19" s="561"/>
      <c r="B19" s="413" t="s">
        <v>543</v>
      </c>
      <c r="C19" s="414" t="s">
        <v>283</v>
      </c>
      <c r="D19" s="405">
        <v>0</v>
      </c>
      <c r="E19" s="406">
        <v>0</v>
      </c>
      <c r="F19" s="406">
        <v>1012</v>
      </c>
      <c r="G19" s="406">
        <v>0</v>
      </c>
      <c r="H19" s="406">
        <v>0</v>
      </c>
      <c r="I19" s="406">
        <v>0</v>
      </c>
      <c r="J19" s="406">
        <v>0</v>
      </c>
      <c r="K19" s="406">
        <v>0</v>
      </c>
      <c r="L19" s="406">
        <v>0</v>
      </c>
      <c r="M19" s="406">
        <v>0</v>
      </c>
      <c r="N19" s="406">
        <v>0</v>
      </c>
      <c r="O19" s="407">
        <v>0</v>
      </c>
      <c r="P19" s="408">
        <v>0</v>
      </c>
      <c r="Q19" s="409">
        <v>0</v>
      </c>
      <c r="R19" s="410">
        <v>0</v>
      </c>
      <c r="S19" s="406">
        <v>0</v>
      </c>
      <c r="T19" s="406">
        <v>0</v>
      </c>
      <c r="U19" s="406">
        <v>0</v>
      </c>
      <c r="V19" s="406">
        <v>0</v>
      </c>
      <c r="W19" s="406">
        <v>0</v>
      </c>
      <c r="X19" s="407">
        <v>0</v>
      </c>
      <c r="Y19" s="410">
        <v>0</v>
      </c>
      <c r="Z19" s="406">
        <v>0</v>
      </c>
      <c r="AA19" s="406">
        <v>0</v>
      </c>
      <c r="AB19" s="406">
        <v>0</v>
      </c>
      <c r="AC19" s="411">
        <v>0</v>
      </c>
      <c r="AD19" s="412">
        <f t="shared" si="0"/>
        <v>1012</v>
      </c>
    </row>
    <row r="20" spans="1:30" ht="39.75" customHeight="1">
      <c r="A20" s="561"/>
      <c r="B20" s="413" t="s">
        <v>544</v>
      </c>
      <c r="C20" s="414" t="s">
        <v>542</v>
      </c>
      <c r="D20" s="405">
        <v>0</v>
      </c>
      <c r="E20" s="406">
        <v>0</v>
      </c>
      <c r="F20" s="406">
        <v>0</v>
      </c>
      <c r="G20" s="406">
        <v>0</v>
      </c>
      <c r="H20" s="406">
        <v>0</v>
      </c>
      <c r="I20" s="406">
        <v>0</v>
      </c>
      <c r="J20" s="406">
        <v>0</v>
      </c>
      <c r="K20" s="406">
        <v>0</v>
      </c>
      <c r="L20" s="406">
        <v>0</v>
      </c>
      <c r="M20" s="406">
        <v>0</v>
      </c>
      <c r="N20" s="406">
        <v>0</v>
      </c>
      <c r="O20" s="407">
        <v>0</v>
      </c>
      <c r="P20" s="408">
        <v>0</v>
      </c>
      <c r="Q20" s="409">
        <v>0</v>
      </c>
      <c r="R20" s="410">
        <v>0</v>
      </c>
      <c r="S20" s="406">
        <v>0</v>
      </c>
      <c r="T20" s="406">
        <v>0</v>
      </c>
      <c r="U20" s="406">
        <v>0</v>
      </c>
      <c r="V20" s="406">
        <v>0</v>
      </c>
      <c r="W20" s="406">
        <v>0</v>
      </c>
      <c r="X20" s="407">
        <v>0</v>
      </c>
      <c r="Y20" s="410">
        <v>0</v>
      </c>
      <c r="Z20" s="406">
        <v>0</v>
      </c>
      <c r="AA20" s="406">
        <v>0</v>
      </c>
      <c r="AB20" s="406">
        <v>0</v>
      </c>
      <c r="AC20" s="411">
        <v>0</v>
      </c>
      <c r="AD20" s="412">
        <f>SUM(D20:AC20)</f>
        <v>0</v>
      </c>
    </row>
    <row r="21" spans="1:30" ht="27.75" customHeight="1">
      <c r="A21" s="562"/>
      <c r="B21" s="415" t="s">
        <v>149</v>
      </c>
      <c r="C21" s="416"/>
      <c r="D21" s="417">
        <v>816631</v>
      </c>
      <c r="E21" s="418">
        <v>366437</v>
      </c>
      <c r="F21" s="418">
        <v>536064</v>
      </c>
      <c r="G21" s="418">
        <v>1102517</v>
      </c>
      <c r="H21" s="418">
        <v>623346</v>
      </c>
      <c r="I21" s="418">
        <v>863727</v>
      </c>
      <c r="J21" s="418">
        <v>283509</v>
      </c>
      <c r="K21" s="418">
        <v>654790</v>
      </c>
      <c r="L21" s="418">
        <v>36847</v>
      </c>
      <c r="M21" s="418">
        <v>330289</v>
      </c>
      <c r="N21" s="418">
        <v>297388</v>
      </c>
      <c r="O21" s="419">
        <v>296278</v>
      </c>
      <c r="P21" s="420">
        <v>36186</v>
      </c>
      <c r="Q21" s="421">
        <v>1241331</v>
      </c>
      <c r="R21" s="422">
        <v>2562</v>
      </c>
      <c r="S21" s="418">
        <v>7150</v>
      </c>
      <c r="T21" s="418">
        <v>58602</v>
      </c>
      <c r="U21" s="418">
        <v>119629</v>
      </c>
      <c r="V21" s="418">
        <v>8079</v>
      </c>
      <c r="W21" s="418">
        <v>458547</v>
      </c>
      <c r="X21" s="419">
        <v>63306</v>
      </c>
      <c r="Y21" s="422">
        <v>19357</v>
      </c>
      <c r="Z21" s="418">
        <v>16369</v>
      </c>
      <c r="AA21" s="418">
        <v>191101</v>
      </c>
      <c r="AB21" s="418">
        <v>47334</v>
      </c>
      <c r="AC21" s="423">
        <v>83523</v>
      </c>
      <c r="AD21" s="424">
        <f t="shared" si="0"/>
        <v>8560899</v>
      </c>
    </row>
    <row r="22" spans="1:30" ht="27.75" customHeight="1">
      <c r="A22" s="560" t="s">
        <v>270</v>
      </c>
      <c r="B22" s="381" t="s">
        <v>150</v>
      </c>
      <c r="C22" s="404"/>
      <c r="D22" s="405">
        <v>1991149</v>
      </c>
      <c r="E22" s="406">
        <v>1882982</v>
      </c>
      <c r="F22" s="406">
        <v>1205146</v>
      </c>
      <c r="G22" s="406">
        <v>1546333</v>
      </c>
      <c r="H22" s="406">
        <v>834170</v>
      </c>
      <c r="I22" s="406">
        <v>1437327</v>
      </c>
      <c r="J22" s="406">
        <v>732675</v>
      </c>
      <c r="K22" s="406">
        <v>690974</v>
      </c>
      <c r="L22" s="406">
        <v>256879</v>
      </c>
      <c r="M22" s="406">
        <v>141086</v>
      </c>
      <c r="N22" s="406">
        <v>321725</v>
      </c>
      <c r="O22" s="407">
        <v>340040</v>
      </c>
      <c r="P22" s="408">
        <v>545965</v>
      </c>
      <c r="Q22" s="409">
        <v>1164715</v>
      </c>
      <c r="R22" s="410">
        <v>7668</v>
      </c>
      <c r="S22" s="406">
        <v>41611</v>
      </c>
      <c r="T22" s="406">
        <v>217183</v>
      </c>
      <c r="U22" s="406">
        <v>139053</v>
      </c>
      <c r="V22" s="406">
        <v>37551</v>
      </c>
      <c r="W22" s="406">
        <v>453186</v>
      </c>
      <c r="X22" s="407">
        <v>64852</v>
      </c>
      <c r="Y22" s="410">
        <v>100043</v>
      </c>
      <c r="Z22" s="406">
        <v>20527</v>
      </c>
      <c r="AA22" s="406">
        <v>230320</v>
      </c>
      <c r="AB22" s="406">
        <v>15107</v>
      </c>
      <c r="AC22" s="411">
        <v>88323</v>
      </c>
      <c r="AD22" s="412">
        <f t="shared" si="0"/>
        <v>14506590</v>
      </c>
    </row>
    <row r="23" spans="1:30" ht="27.75" customHeight="1">
      <c r="A23" s="564"/>
      <c r="B23" s="425" t="s">
        <v>151</v>
      </c>
      <c r="C23" s="404" t="s">
        <v>152</v>
      </c>
      <c r="D23" s="405">
        <v>140997</v>
      </c>
      <c r="E23" s="406">
        <v>124994</v>
      </c>
      <c r="F23" s="406">
        <v>67232</v>
      </c>
      <c r="G23" s="406">
        <v>97156</v>
      </c>
      <c r="H23" s="406">
        <v>50671</v>
      </c>
      <c r="I23" s="406">
        <v>158879</v>
      </c>
      <c r="J23" s="406">
        <v>52989</v>
      </c>
      <c r="K23" s="406">
        <v>0</v>
      </c>
      <c r="L23" s="406">
        <v>8846</v>
      </c>
      <c r="M23" s="406">
        <v>0</v>
      </c>
      <c r="N23" s="406">
        <v>25122</v>
      </c>
      <c r="O23" s="407">
        <v>17970</v>
      </c>
      <c r="P23" s="408">
        <v>0</v>
      </c>
      <c r="Q23" s="409">
        <v>40038</v>
      </c>
      <c r="R23" s="410">
        <v>0</v>
      </c>
      <c r="S23" s="406">
        <v>0</v>
      </c>
      <c r="T23" s="406">
        <v>0</v>
      </c>
      <c r="U23" s="406">
        <v>0</v>
      </c>
      <c r="V23" s="406">
        <v>0</v>
      </c>
      <c r="W23" s="406">
        <v>6330</v>
      </c>
      <c r="X23" s="407">
        <v>0</v>
      </c>
      <c r="Y23" s="410">
        <v>79</v>
      </c>
      <c r="Z23" s="406">
        <v>0</v>
      </c>
      <c r="AA23" s="406">
        <v>0</v>
      </c>
      <c r="AB23" s="406">
        <v>0</v>
      </c>
      <c r="AC23" s="411">
        <v>0</v>
      </c>
      <c r="AD23" s="412">
        <f t="shared" si="0"/>
        <v>791303</v>
      </c>
    </row>
    <row r="24" spans="1:30" ht="27.75" customHeight="1">
      <c r="A24" s="564"/>
      <c r="B24" s="425" t="s">
        <v>153</v>
      </c>
      <c r="C24" s="404"/>
      <c r="D24" s="405">
        <v>891567</v>
      </c>
      <c r="E24" s="406">
        <v>762556</v>
      </c>
      <c r="F24" s="406">
        <v>290527</v>
      </c>
      <c r="G24" s="406">
        <v>545405</v>
      </c>
      <c r="H24" s="406">
        <v>334795</v>
      </c>
      <c r="I24" s="406">
        <v>1046106</v>
      </c>
      <c r="J24" s="406">
        <v>29573</v>
      </c>
      <c r="K24" s="406">
        <v>196225</v>
      </c>
      <c r="L24" s="406">
        <v>174865</v>
      </c>
      <c r="M24" s="406">
        <v>253168</v>
      </c>
      <c r="N24" s="406">
        <v>80407</v>
      </c>
      <c r="O24" s="407">
        <v>273118</v>
      </c>
      <c r="P24" s="408">
        <v>349616</v>
      </c>
      <c r="Q24" s="409">
        <v>1170151</v>
      </c>
      <c r="R24" s="410">
        <v>0</v>
      </c>
      <c r="S24" s="406">
        <v>33856</v>
      </c>
      <c r="T24" s="406">
        <v>112286</v>
      </c>
      <c r="U24" s="406">
        <v>90108</v>
      </c>
      <c r="V24" s="406">
        <v>0</v>
      </c>
      <c r="W24" s="406">
        <v>75553</v>
      </c>
      <c r="X24" s="407">
        <v>156853</v>
      </c>
      <c r="Y24" s="410">
        <v>32537</v>
      </c>
      <c r="Z24" s="406">
        <v>53063</v>
      </c>
      <c r="AA24" s="406">
        <v>144730</v>
      </c>
      <c r="AB24" s="406">
        <v>118926</v>
      </c>
      <c r="AC24" s="411">
        <v>98385</v>
      </c>
      <c r="AD24" s="412">
        <f t="shared" si="0"/>
        <v>7314376</v>
      </c>
    </row>
    <row r="25" spans="1:30" ht="27.75" customHeight="1">
      <c r="A25" s="564"/>
      <c r="B25" s="425" t="s">
        <v>151</v>
      </c>
      <c r="C25" s="426" t="s">
        <v>429</v>
      </c>
      <c r="D25" s="405">
        <v>891567</v>
      </c>
      <c r="E25" s="406">
        <v>762556</v>
      </c>
      <c r="F25" s="406">
        <v>290527</v>
      </c>
      <c r="G25" s="406">
        <v>545405</v>
      </c>
      <c r="H25" s="406">
        <v>334795</v>
      </c>
      <c r="I25" s="406">
        <v>1046106</v>
      </c>
      <c r="J25" s="406">
        <v>29573</v>
      </c>
      <c r="K25" s="406">
        <v>196225</v>
      </c>
      <c r="L25" s="406">
        <v>174865</v>
      </c>
      <c r="M25" s="406">
        <v>253168</v>
      </c>
      <c r="N25" s="406">
        <v>80407</v>
      </c>
      <c r="O25" s="407">
        <v>273118</v>
      </c>
      <c r="P25" s="408">
        <v>349616</v>
      </c>
      <c r="Q25" s="409">
        <v>1170151</v>
      </c>
      <c r="R25" s="410">
        <v>0</v>
      </c>
      <c r="S25" s="406">
        <v>33856</v>
      </c>
      <c r="T25" s="406">
        <v>112286</v>
      </c>
      <c r="U25" s="406">
        <v>90108</v>
      </c>
      <c r="V25" s="406">
        <v>0</v>
      </c>
      <c r="W25" s="406">
        <v>75553</v>
      </c>
      <c r="X25" s="407">
        <v>111182</v>
      </c>
      <c r="Y25" s="410">
        <v>32537</v>
      </c>
      <c r="Z25" s="406">
        <v>53063</v>
      </c>
      <c r="AA25" s="406">
        <v>144730</v>
      </c>
      <c r="AB25" s="406">
        <v>118926</v>
      </c>
      <c r="AC25" s="411">
        <v>98385</v>
      </c>
      <c r="AD25" s="412">
        <f t="shared" si="0"/>
        <v>7268705</v>
      </c>
    </row>
    <row r="26" spans="1:30" ht="39.75" customHeight="1">
      <c r="A26" s="564"/>
      <c r="B26" s="568" t="s">
        <v>260</v>
      </c>
      <c r="C26" s="569"/>
      <c r="D26" s="427">
        <v>0</v>
      </c>
      <c r="E26" s="428">
        <v>0</v>
      </c>
      <c r="F26" s="428">
        <v>0</v>
      </c>
      <c r="G26" s="428">
        <v>0</v>
      </c>
      <c r="H26" s="428">
        <v>0</v>
      </c>
      <c r="I26" s="428">
        <v>0</v>
      </c>
      <c r="J26" s="428">
        <v>0</v>
      </c>
      <c r="K26" s="428">
        <v>0</v>
      </c>
      <c r="L26" s="428">
        <v>0</v>
      </c>
      <c r="M26" s="428">
        <v>0</v>
      </c>
      <c r="N26" s="428">
        <v>0</v>
      </c>
      <c r="O26" s="429">
        <v>0</v>
      </c>
      <c r="P26" s="430">
        <v>0</v>
      </c>
      <c r="Q26" s="431">
        <v>0</v>
      </c>
      <c r="R26" s="432">
        <v>0</v>
      </c>
      <c r="S26" s="428">
        <v>0</v>
      </c>
      <c r="T26" s="428">
        <v>0</v>
      </c>
      <c r="U26" s="428">
        <v>0</v>
      </c>
      <c r="V26" s="428">
        <v>0</v>
      </c>
      <c r="W26" s="428">
        <v>0</v>
      </c>
      <c r="X26" s="429">
        <v>0</v>
      </c>
      <c r="Y26" s="432">
        <v>0</v>
      </c>
      <c r="Z26" s="428">
        <v>0</v>
      </c>
      <c r="AA26" s="428">
        <v>0</v>
      </c>
      <c r="AB26" s="428">
        <v>0</v>
      </c>
      <c r="AC26" s="433">
        <v>0</v>
      </c>
      <c r="AD26" s="434"/>
    </row>
    <row r="27" spans="1:30" ht="27.75" customHeight="1">
      <c r="A27" s="564"/>
      <c r="B27" s="435" t="s">
        <v>154</v>
      </c>
      <c r="C27" s="436"/>
      <c r="D27" s="427">
        <v>0</v>
      </c>
      <c r="E27" s="428">
        <v>0</v>
      </c>
      <c r="F27" s="428">
        <v>0</v>
      </c>
      <c r="G27" s="428">
        <v>0</v>
      </c>
      <c r="H27" s="428">
        <v>0</v>
      </c>
      <c r="I27" s="428">
        <v>0</v>
      </c>
      <c r="J27" s="428">
        <v>300000</v>
      </c>
      <c r="K27" s="428">
        <v>0</v>
      </c>
      <c r="L27" s="428">
        <v>0</v>
      </c>
      <c r="M27" s="428">
        <v>0</v>
      </c>
      <c r="N27" s="428">
        <v>0</v>
      </c>
      <c r="O27" s="429">
        <v>0</v>
      </c>
      <c r="P27" s="430">
        <v>0</v>
      </c>
      <c r="Q27" s="431">
        <v>0</v>
      </c>
      <c r="R27" s="432">
        <v>0</v>
      </c>
      <c r="S27" s="428">
        <v>0</v>
      </c>
      <c r="T27" s="428">
        <v>0</v>
      </c>
      <c r="U27" s="428">
        <v>0</v>
      </c>
      <c r="V27" s="428">
        <v>0</v>
      </c>
      <c r="W27" s="428">
        <v>0</v>
      </c>
      <c r="X27" s="429">
        <v>0</v>
      </c>
      <c r="Y27" s="432">
        <v>0</v>
      </c>
      <c r="Z27" s="428">
        <v>0</v>
      </c>
      <c r="AA27" s="428">
        <v>0</v>
      </c>
      <c r="AB27" s="428">
        <v>0</v>
      </c>
      <c r="AC27" s="433">
        <v>0</v>
      </c>
      <c r="AD27" s="434">
        <f aca="true" t="shared" si="1" ref="AD27:AD39">SUM(D27:AC27)</f>
        <v>300000</v>
      </c>
    </row>
    <row r="28" spans="1:30" ht="27.75" customHeight="1">
      <c r="A28" s="564"/>
      <c r="B28" s="425" t="s">
        <v>155</v>
      </c>
      <c r="C28" s="404"/>
      <c r="D28" s="405">
        <v>71</v>
      </c>
      <c r="E28" s="406">
        <v>0</v>
      </c>
      <c r="F28" s="406">
        <v>98033</v>
      </c>
      <c r="G28" s="406">
        <v>0</v>
      </c>
      <c r="H28" s="406">
        <v>0</v>
      </c>
      <c r="I28" s="406">
        <v>0</v>
      </c>
      <c r="J28" s="406">
        <v>219911</v>
      </c>
      <c r="K28" s="406">
        <v>106</v>
      </c>
      <c r="L28" s="406">
        <v>0</v>
      </c>
      <c r="M28" s="406">
        <v>24</v>
      </c>
      <c r="N28" s="406">
        <v>0</v>
      </c>
      <c r="O28" s="407">
        <v>0</v>
      </c>
      <c r="P28" s="408">
        <v>100785</v>
      </c>
      <c r="Q28" s="409">
        <v>0</v>
      </c>
      <c r="R28" s="410">
        <v>0</v>
      </c>
      <c r="S28" s="406">
        <v>0</v>
      </c>
      <c r="T28" s="406">
        <v>840</v>
      </c>
      <c r="U28" s="406">
        <v>0</v>
      </c>
      <c r="V28" s="406">
        <v>0</v>
      </c>
      <c r="W28" s="406">
        <v>170</v>
      </c>
      <c r="X28" s="407">
        <v>0</v>
      </c>
      <c r="Y28" s="410">
        <v>265</v>
      </c>
      <c r="Z28" s="406">
        <v>0</v>
      </c>
      <c r="AA28" s="406">
        <v>0</v>
      </c>
      <c r="AB28" s="406">
        <v>0</v>
      </c>
      <c r="AC28" s="411">
        <v>0</v>
      </c>
      <c r="AD28" s="412">
        <f t="shared" si="1"/>
        <v>420205</v>
      </c>
    </row>
    <row r="29" spans="1:30" ht="27.75" customHeight="1">
      <c r="A29" s="565"/>
      <c r="B29" s="415" t="s">
        <v>156</v>
      </c>
      <c r="C29" s="416"/>
      <c r="D29" s="417">
        <v>2882787</v>
      </c>
      <c r="E29" s="418">
        <v>2645538</v>
      </c>
      <c r="F29" s="418">
        <v>1593706</v>
      </c>
      <c r="G29" s="418">
        <v>2091738</v>
      </c>
      <c r="H29" s="418">
        <v>1168965</v>
      </c>
      <c r="I29" s="418">
        <v>2483433</v>
      </c>
      <c r="J29" s="418">
        <v>1282159</v>
      </c>
      <c r="K29" s="418">
        <v>887305</v>
      </c>
      <c r="L29" s="418">
        <v>431744</v>
      </c>
      <c r="M29" s="418">
        <v>394278</v>
      </c>
      <c r="N29" s="418">
        <v>402132</v>
      </c>
      <c r="O29" s="419">
        <v>613158</v>
      </c>
      <c r="P29" s="420">
        <v>996366</v>
      </c>
      <c r="Q29" s="421">
        <v>2334866</v>
      </c>
      <c r="R29" s="422">
        <v>7668</v>
      </c>
      <c r="S29" s="418">
        <v>75467</v>
      </c>
      <c r="T29" s="418">
        <v>330309</v>
      </c>
      <c r="U29" s="418">
        <v>229161</v>
      </c>
      <c r="V29" s="418">
        <v>37551</v>
      </c>
      <c r="W29" s="418">
        <v>528909</v>
      </c>
      <c r="X29" s="419">
        <v>221705</v>
      </c>
      <c r="Y29" s="422">
        <v>132845</v>
      </c>
      <c r="Z29" s="418">
        <v>73590</v>
      </c>
      <c r="AA29" s="418">
        <v>375050</v>
      </c>
      <c r="AB29" s="418">
        <v>134033</v>
      </c>
      <c r="AC29" s="423">
        <v>186708</v>
      </c>
      <c r="AD29" s="424">
        <f t="shared" si="1"/>
        <v>22541171</v>
      </c>
    </row>
    <row r="30" spans="1:30" ht="27.75" customHeight="1">
      <c r="A30" s="566" t="s">
        <v>271</v>
      </c>
      <c r="B30" s="567"/>
      <c r="C30" s="437" t="s">
        <v>272</v>
      </c>
      <c r="D30" s="417">
        <v>2066156</v>
      </c>
      <c r="E30" s="418">
        <v>2279101</v>
      </c>
      <c r="F30" s="418">
        <v>1057642</v>
      </c>
      <c r="G30" s="418">
        <v>989221</v>
      </c>
      <c r="H30" s="418">
        <v>545619</v>
      </c>
      <c r="I30" s="418">
        <v>1619706</v>
      </c>
      <c r="J30" s="418">
        <v>998650</v>
      </c>
      <c r="K30" s="418">
        <v>232515</v>
      </c>
      <c r="L30" s="418">
        <v>394897</v>
      </c>
      <c r="M30" s="418">
        <v>63989</v>
      </c>
      <c r="N30" s="418">
        <v>104744</v>
      </c>
      <c r="O30" s="419">
        <v>316880</v>
      </c>
      <c r="P30" s="420">
        <v>960180</v>
      </c>
      <c r="Q30" s="421">
        <v>1093535</v>
      </c>
      <c r="R30" s="422">
        <v>5106</v>
      </c>
      <c r="S30" s="418">
        <v>68317</v>
      </c>
      <c r="T30" s="418">
        <v>271707</v>
      </c>
      <c r="U30" s="418">
        <v>109532</v>
      </c>
      <c r="V30" s="418">
        <v>29472</v>
      </c>
      <c r="W30" s="418">
        <v>70362</v>
      </c>
      <c r="X30" s="419">
        <v>158399</v>
      </c>
      <c r="Y30" s="422">
        <v>113488</v>
      </c>
      <c r="Z30" s="418">
        <v>57221</v>
      </c>
      <c r="AA30" s="418">
        <v>183949</v>
      </c>
      <c r="AB30" s="418">
        <v>86699</v>
      </c>
      <c r="AC30" s="423">
        <v>103185</v>
      </c>
      <c r="AD30" s="424">
        <f t="shared" si="1"/>
        <v>13980272</v>
      </c>
    </row>
    <row r="31" spans="1:30" ht="27.75" customHeight="1">
      <c r="A31" s="560" t="s">
        <v>540</v>
      </c>
      <c r="B31" s="570" t="s">
        <v>261</v>
      </c>
      <c r="C31" s="571"/>
      <c r="D31" s="405">
        <v>1990313</v>
      </c>
      <c r="E31" s="406">
        <v>1669926</v>
      </c>
      <c r="F31" s="406">
        <v>646870</v>
      </c>
      <c r="G31" s="406">
        <v>831416</v>
      </c>
      <c r="H31" s="406">
        <v>513456</v>
      </c>
      <c r="I31" s="406">
        <v>1444913</v>
      </c>
      <c r="J31" s="406">
        <v>959452</v>
      </c>
      <c r="K31" s="406">
        <v>55233</v>
      </c>
      <c r="L31" s="406">
        <v>0</v>
      </c>
      <c r="M31" s="406">
        <v>63989</v>
      </c>
      <c r="N31" s="406">
        <v>91048</v>
      </c>
      <c r="O31" s="407">
        <v>304362</v>
      </c>
      <c r="P31" s="408">
        <v>855156</v>
      </c>
      <c r="Q31" s="409">
        <v>0</v>
      </c>
      <c r="R31" s="410">
        <v>4938</v>
      </c>
      <c r="S31" s="406">
        <v>0</v>
      </c>
      <c r="T31" s="406">
        <v>249105</v>
      </c>
      <c r="U31" s="406">
        <v>96695</v>
      </c>
      <c r="V31" s="406">
        <v>28173</v>
      </c>
      <c r="W31" s="406">
        <v>0</v>
      </c>
      <c r="X31" s="407">
        <v>127563</v>
      </c>
      <c r="Y31" s="410">
        <v>76194</v>
      </c>
      <c r="Z31" s="406">
        <v>22750</v>
      </c>
      <c r="AA31" s="406">
        <v>0</v>
      </c>
      <c r="AB31" s="406">
        <v>86699</v>
      </c>
      <c r="AC31" s="411">
        <v>85129</v>
      </c>
      <c r="AD31" s="412">
        <f t="shared" si="1"/>
        <v>10203380</v>
      </c>
    </row>
    <row r="32" spans="1:30" ht="27.75" customHeight="1">
      <c r="A32" s="561"/>
      <c r="B32" s="558" t="s">
        <v>262</v>
      </c>
      <c r="C32" s="559"/>
      <c r="D32" s="405">
        <v>0</v>
      </c>
      <c r="E32" s="406">
        <v>0</v>
      </c>
      <c r="F32" s="406">
        <v>0</v>
      </c>
      <c r="G32" s="406">
        <v>0</v>
      </c>
      <c r="H32" s="406">
        <v>0</v>
      </c>
      <c r="I32" s="406">
        <v>0</v>
      </c>
      <c r="J32" s="406">
        <v>0</v>
      </c>
      <c r="K32" s="406">
        <v>147465</v>
      </c>
      <c r="L32" s="406">
        <v>383111</v>
      </c>
      <c r="M32" s="406">
        <v>0</v>
      </c>
      <c r="N32" s="406">
        <v>0</v>
      </c>
      <c r="O32" s="407">
        <v>0</v>
      </c>
      <c r="P32" s="408">
        <v>0</v>
      </c>
      <c r="Q32" s="409">
        <v>1093535</v>
      </c>
      <c r="R32" s="410">
        <v>0</v>
      </c>
      <c r="S32" s="406">
        <v>66847</v>
      </c>
      <c r="T32" s="406">
        <v>14531</v>
      </c>
      <c r="U32" s="406">
        <v>11736</v>
      </c>
      <c r="V32" s="406">
        <v>0</v>
      </c>
      <c r="W32" s="406">
        <v>49410</v>
      </c>
      <c r="X32" s="407">
        <v>0</v>
      </c>
      <c r="Y32" s="410">
        <v>0</v>
      </c>
      <c r="Z32" s="406">
        <v>28922</v>
      </c>
      <c r="AA32" s="406">
        <v>143234</v>
      </c>
      <c r="AB32" s="406">
        <v>0</v>
      </c>
      <c r="AC32" s="411">
        <v>13856</v>
      </c>
      <c r="AD32" s="412">
        <f t="shared" si="1"/>
        <v>1952647</v>
      </c>
    </row>
    <row r="33" spans="1:30" ht="27.75" customHeight="1">
      <c r="A33" s="561"/>
      <c r="B33" s="558" t="s">
        <v>263</v>
      </c>
      <c r="C33" s="559"/>
      <c r="D33" s="405">
        <v>0</v>
      </c>
      <c r="E33" s="406">
        <v>0</v>
      </c>
      <c r="F33" s="406">
        <v>0</v>
      </c>
      <c r="G33" s="406">
        <v>0</v>
      </c>
      <c r="H33" s="406">
        <v>0</v>
      </c>
      <c r="I33" s="406">
        <v>0</v>
      </c>
      <c r="J33" s="406">
        <v>0</v>
      </c>
      <c r="K33" s="406">
        <v>0</v>
      </c>
      <c r="L33" s="406">
        <v>0</v>
      </c>
      <c r="M33" s="406">
        <v>0</v>
      </c>
      <c r="N33" s="406">
        <v>0</v>
      </c>
      <c r="O33" s="407">
        <v>0</v>
      </c>
      <c r="P33" s="408">
        <v>0</v>
      </c>
      <c r="Q33" s="409">
        <v>0</v>
      </c>
      <c r="R33" s="410">
        <v>0</v>
      </c>
      <c r="S33" s="406">
        <v>0</v>
      </c>
      <c r="T33" s="406">
        <v>0</v>
      </c>
      <c r="U33" s="406">
        <v>0</v>
      </c>
      <c r="V33" s="406">
        <v>0</v>
      </c>
      <c r="W33" s="406">
        <v>0</v>
      </c>
      <c r="X33" s="407">
        <v>0</v>
      </c>
      <c r="Y33" s="410">
        <v>0</v>
      </c>
      <c r="Z33" s="406">
        <v>0</v>
      </c>
      <c r="AA33" s="406">
        <v>0</v>
      </c>
      <c r="AB33" s="406">
        <v>0</v>
      </c>
      <c r="AC33" s="411">
        <v>0</v>
      </c>
      <c r="AD33" s="412">
        <f t="shared" si="1"/>
        <v>0</v>
      </c>
    </row>
    <row r="34" spans="1:30" ht="27.75" customHeight="1">
      <c r="A34" s="561"/>
      <c r="B34" s="558" t="s">
        <v>264</v>
      </c>
      <c r="C34" s="559"/>
      <c r="D34" s="405">
        <v>0</v>
      </c>
      <c r="E34" s="406">
        <v>0</v>
      </c>
      <c r="F34" s="406">
        <v>0</v>
      </c>
      <c r="G34" s="406">
        <v>0</v>
      </c>
      <c r="H34" s="406">
        <v>0</v>
      </c>
      <c r="I34" s="406">
        <v>0</v>
      </c>
      <c r="J34" s="406">
        <v>0</v>
      </c>
      <c r="K34" s="406">
        <v>0</v>
      </c>
      <c r="L34" s="406">
        <v>0</v>
      </c>
      <c r="M34" s="406">
        <v>0</v>
      </c>
      <c r="N34" s="406">
        <v>0</v>
      </c>
      <c r="O34" s="407">
        <v>0</v>
      </c>
      <c r="P34" s="408">
        <v>0</v>
      </c>
      <c r="Q34" s="409">
        <v>0</v>
      </c>
      <c r="R34" s="410">
        <v>0</v>
      </c>
      <c r="S34" s="406">
        <v>0</v>
      </c>
      <c r="T34" s="406">
        <v>0</v>
      </c>
      <c r="U34" s="406">
        <v>0</v>
      </c>
      <c r="V34" s="406">
        <v>0</v>
      </c>
      <c r="W34" s="406">
        <v>0</v>
      </c>
      <c r="X34" s="407">
        <v>0</v>
      </c>
      <c r="Y34" s="410">
        <v>0</v>
      </c>
      <c r="Z34" s="406">
        <v>0</v>
      </c>
      <c r="AA34" s="406">
        <v>0</v>
      </c>
      <c r="AB34" s="406">
        <v>0</v>
      </c>
      <c r="AC34" s="411">
        <v>0</v>
      </c>
      <c r="AD34" s="412">
        <f t="shared" si="1"/>
        <v>0</v>
      </c>
    </row>
    <row r="35" spans="1:30" ht="27.75" customHeight="1">
      <c r="A35" s="561"/>
      <c r="B35" s="558" t="s">
        <v>265</v>
      </c>
      <c r="C35" s="559"/>
      <c r="D35" s="405">
        <v>0</v>
      </c>
      <c r="E35" s="406">
        <v>530044</v>
      </c>
      <c r="F35" s="406">
        <v>356912</v>
      </c>
      <c r="G35" s="406">
        <v>95623</v>
      </c>
      <c r="H35" s="406">
        <v>0</v>
      </c>
      <c r="I35" s="406">
        <v>135342</v>
      </c>
      <c r="J35" s="406">
        <v>4938</v>
      </c>
      <c r="K35" s="406">
        <v>0</v>
      </c>
      <c r="L35" s="406">
        <v>0</v>
      </c>
      <c r="M35" s="406">
        <v>0</v>
      </c>
      <c r="N35" s="406">
        <v>0</v>
      </c>
      <c r="O35" s="407">
        <v>0</v>
      </c>
      <c r="P35" s="408">
        <v>80000</v>
      </c>
      <c r="Q35" s="409">
        <v>0</v>
      </c>
      <c r="R35" s="410">
        <v>0</v>
      </c>
      <c r="S35" s="406">
        <v>0</v>
      </c>
      <c r="T35" s="406">
        <v>0</v>
      </c>
      <c r="U35" s="406">
        <v>0</v>
      </c>
      <c r="V35" s="406">
        <v>0</v>
      </c>
      <c r="W35" s="406">
        <v>0</v>
      </c>
      <c r="X35" s="407">
        <v>30836</v>
      </c>
      <c r="Y35" s="410">
        <v>32537</v>
      </c>
      <c r="Z35" s="406">
        <v>0</v>
      </c>
      <c r="AA35" s="406">
        <v>32499</v>
      </c>
      <c r="AB35" s="406">
        <v>0</v>
      </c>
      <c r="AC35" s="411">
        <v>0</v>
      </c>
      <c r="AD35" s="412">
        <f t="shared" si="1"/>
        <v>1298731</v>
      </c>
    </row>
    <row r="36" spans="1:30" ht="27.75" customHeight="1">
      <c r="A36" s="561"/>
      <c r="B36" s="558" t="s">
        <v>268</v>
      </c>
      <c r="C36" s="559"/>
      <c r="D36" s="405">
        <v>0</v>
      </c>
      <c r="E36" s="406">
        <v>0</v>
      </c>
      <c r="F36" s="406">
        <v>1846</v>
      </c>
      <c r="G36" s="406">
        <v>0</v>
      </c>
      <c r="H36" s="406">
        <v>0</v>
      </c>
      <c r="I36" s="406">
        <v>0</v>
      </c>
      <c r="J36" s="406">
        <v>0</v>
      </c>
      <c r="K36" s="406">
        <v>0</v>
      </c>
      <c r="L36" s="406">
        <v>0</v>
      </c>
      <c r="M36" s="406">
        <v>0</v>
      </c>
      <c r="N36" s="406">
        <v>0</v>
      </c>
      <c r="O36" s="407">
        <v>0</v>
      </c>
      <c r="P36" s="408">
        <v>0</v>
      </c>
      <c r="Q36" s="409">
        <v>0</v>
      </c>
      <c r="R36" s="410">
        <v>0</v>
      </c>
      <c r="S36" s="406">
        <v>0</v>
      </c>
      <c r="T36" s="406">
        <v>0</v>
      </c>
      <c r="U36" s="406">
        <v>0</v>
      </c>
      <c r="V36" s="406">
        <v>0</v>
      </c>
      <c r="W36" s="406">
        <v>0</v>
      </c>
      <c r="X36" s="407">
        <v>0</v>
      </c>
      <c r="Y36" s="410">
        <v>0</v>
      </c>
      <c r="Z36" s="406">
        <v>0</v>
      </c>
      <c r="AA36" s="406">
        <v>0</v>
      </c>
      <c r="AB36" s="406">
        <v>0</v>
      </c>
      <c r="AC36" s="411">
        <v>0</v>
      </c>
      <c r="AD36" s="412">
        <f t="shared" si="1"/>
        <v>1846</v>
      </c>
    </row>
    <row r="37" spans="1:30" ht="27.75" customHeight="1">
      <c r="A37" s="561"/>
      <c r="B37" s="558" t="s">
        <v>266</v>
      </c>
      <c r="C37" s="559"/>
      <c r="D37" s="405">
        <v>75843</v>
      </c>
      <c r="E37" s="406">
        <v>79131</v>
      </c>
      <c r="F37" s="406">
        <v>52014</v>
      </c>
      <c r="G37" s="406">
        <v>62182</v>
      </c>
      <c r="H37" s="406">
        <v>32163</v>
      </c>
      <c r="I37" s="406">
        <v>39451</v>
      </c>
      <c r="J37" s="406">
        <v>34260</v>
      </c>
      <c r="K37" s="406">
        <v>29817</v>
      </c>
      <c r="L37" s="406">
        <v>11786</v>
      </c>
      <c r="M37" s="406">
        <v>0</v>
      </c>
      <c r="N37" s="406">
        <v>13696</v>
      </c>
      <c r="O37" s="407">
        <v>12518</v>
      </c>
      <c r="P37" s="408">
        <v>25024</v>
      </c>
      <c r="Q37" s="409">
        <v>0</v>
      </c>
      <c r="R37" s="410">
        <v>168</v>
      </c>
      <c r="S37" s="406">
        <v>1470</v>
      </c>
      <c r="T37" s="406">
        <v>8071</v>
      </c>
      <c r="U37" s="406">
        <v>1101</v>
      </c>
      <c r="V37" s="406">
        <v>1299</v>
      </c>
      <c r="W37" s="406">
        <v>20952</v>
      </c>
      <c r="X37" s="407">
        <v>0</v>
      </c>
      <c r="Y37" s="410">
        <v>4757</v>
      </c>
      <c r="Z37" s="406">
        <v>5549</v>
      </c>
      <c r="AA37" s="406">
        <v>8216</v>
      </c>
      <c r="AB37" s="406">
        <v>0</v>
      </c>
      <c r="AC37" s="411">
        <v>4200</v>
      </c>
      <c r="AD37" s="412">
        <f t="shared" si="1"/>
        <v>523668</v>
      </c>
    </row>
    <row r="38" spans="1:30" ht="27.75" customHeight="1">
      <c r="A38" s="562"/>
      <c r="B38" s="556" t="s">
        <v>267</v>
      </c>
      <c r="C38" s="557"/>
      <c r="D38" s="438">
        <v>2066156</v>
      </c>
      <c r="E38" s="439">
        <v>2279101</v>
      </c>
      <c r="F38" s="439">
        <v>1057642</v>
      </c>
      <c r="G38" s="439">
        <v>989221</v>
      </c>
      <c r="H38" s="439">
        <v>545619</v>
      </c>
      <c r="I38" s="439">
        <v>1619706</v>
      </c>
      <c r="J38" s="439">
        <v>998650</v>
      </c>
      <c r="K38" s="439">
        <v>232515</v>
      </c>
      <c r="L38" s="439">
        <v>394897</v>
      </c>
      <c r="M38" s="439">
        <v>63989</v>
      </c>
      <c r="N38" s="439">
        <v>104744</v>
      </c>
      <c r="O38" s="440">
        <v>316880</v>
      </c>
      <c r="P38" s="441">
        <v>960180</v>
      </c>
      <c r="Q38" s="442">
        <v>1093535</v>
      </c>
      <c r="R38" s="443">
        <v>5106</v>
      </c>
      <c r="S38" s="439">
        <v>68317</v>
      </c>
      <c r="T38" s="439">
        <v>271707</v>
      </c>
      <c r="U38" s="439">
        <v>109532</v>
      </c>
      <c r="V38" s="439">
        <v>29472</v>
      </c>
      <c r="W38" s="439">
        <v>70362</v>
      </c>
      <c r="X38" s="440">
        <v>158399</v>
      </c>
      <c r="Y38" s="443">
        <v>113488</v>
      </c>
      <c r="Z38" s="439">
        <v>57221</v>
      </c>
      <c r="AA38" s="439">
        <v>183949</v>
      </c>
      <c r="AB38" s="439">
        <v>86699</v>
      </c>
      <c r="AC38" s="444">
        <v>103185</v>
      </c>
      <c r="AD38" s="445">
        <f t="shared" si="1"/>
        <v>13980272</v>
      </c>
    </row>
    <row r="39" spans="1:30" ht="27.75" customHeight="1" thickBot="1">
      <c r="A39" s="446" t="s">
        <v>541</v>
      </c>
      <c r="B39" s="447"/>
      <c r="C39" s="448"/>
      <c r="D39" s="449">
        <v>0</v>
      </c>
      <c r="E39" s="450">
        <v>0</v>
      </c>
      <c r="F39" s="450">
        <v>0</v>
      </c>
      <c r="G39" s="450">
        <v>0</v>
      </c>
      <c r="H39" s="450">
        <v>0</v>
      </c>
      <c r="I39" s="450">
        <v>0</v>
      </c>
      <c r="J39" s="450">
        <v>0</v>
      </c>
      <c r="K39" s="450">
        <v>0</v>
      </c>
      <c r="L39" s="450">
        <v>0</v>
      </c>
      <c r="M39" s="450">
        <v>0</v>
      </c>
      <c r="N39" s="450">
        <v>0</v>
      </c>
      <c r="O39" s="451">
        <v>0</v>
      </c>
      <c r="P39" s="452">
        <v>0</v>
      </c>
      <c r="Q39" s="453">
        <v>0</v>
      </c>
      <c r="R39" s="454">
        <v>0</v>
      </c>
      <c r="S39" s="450">
        <v>0</v>
      </c>
      <c r="T39" s="450">
        <v>0</v>
      </c>
      <c r="U39" s="450">
        <v>0</v>
      </c>
      <c r="V39" s="450">
        <v>0</v>
      </c>
      <c r="W39" s="450">
        <v>0</v>
      </c>
      <c r="X39" s="451">
        <v>0</v>
      </c>
      <c r="Y39" s="454">
        <v>0</v>
      </c>
      <c r="Z39" s="450">
        <v>0</v>
      </c>
      <c r="AA39" s="450">
        <v>0</v>
      </c>
      <c r="AB39" s="450">
        <v>0</v>
      </c>
      <c r="AC39" s="455">
        <v>0</v>
      </c>
      <c r="AD39" s="456">
        <f t="shared" si="1"/>
        <v>0</v>
      </c>
    </row>
  </sheetData>
  <sheetProtection/>
  <mergeCells count="13">
    <mergeCell ref="A9:A21"/>
    <mergeCell ref="A22:A29"/>
    <mergeCell ref="A30:B30"/>
    <mergeCell ref="B34:C34"/>
    <mergeCell ref="B26:C26"/>
    <mergeCell ref="B31:C31"/>
    <mergeCell ref="B32:C32"/>
    <mergeCell ref="B38:C38"/>
    <mergeCell ref="B33:C33"/>
    <mergeCell ref="A31:A38"/>
    <mergeCell ref="B35:C35"/>
    <mergeCell ref="B36:C36"/>
    <mergeCell ref="B37:C3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50" r:id="rId1"/>
  <colBreaks count="1" manualBreakCount="1">
    <brk id="16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T52"/>
  <sheetViews>
    <sheetView showZeros="0" zoomScale="75" zoomScaleNormal="75" zoomScaleSheetLayoutView="50" zoomScalePageLayoutView="0" workbookViewId="0" topLeftCell="A1">
      <pane xSplit="1" ySplit="9" topLeftCell="S2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Y42" sqref="Y42"/>
    </sheetView>
  </sheetViews>
  <sheetFormatPr defaultColWidth="8.66015625" defaultRowHeight="18"/>
  <cols>
    <col min="1" max="1" width="12.83203125" style="28" customWidth="1"/>
    <col min="2" max="7" width="9.33203125" style="28" bestFit="1" customWidth="1"/>
    <col min="8" max="10" width="9.33203125" style="29" bestFit="1" customWidth="1"/>
    <col min="11" max="12" width="10.66015625" style="28" customWidth="1"/>
    <col min="13" max="15" width="10.66015625" style="29" customWidth="1"/>
    <col min="16" max="17" width="12.66015625" style="29" customWidth="1"/>
    <col min="18" max="18" width="8.66015625" style="29" customWidth="1"/>
    <col min="19" max="19" width="10.91015625" style="29" bestFit="1" customWidth="1"/>
    <col min="20" max="21" width="8.66015625" style="29" customWidth="1"/>
    <col min="22" max="23" width="10.66015625" style="29" customWidth="1"/>
    <col min="24" max="24" width="8.66015625" style="29" customWidth="1"/>
    <col min="25" max="25" width="9.66015625" style="29" customWidth="1"/>
    <col min="26" max="26" width="13.66015625" style="29" customWidth="1"/>
    <col min="27" max="27" width="9.41015625" style="29" bestFit="1" customWidth="1"/>
    <col min="28" max="30" width="8.66015625" style="29" customWidth="1"/>
    <col min="31" max="31" width="7.66015625" style="29" customWidth="1"/>
    <col min="32" max="34" width="8.66015625" style="29" customWidth="1"/>
    <col min="35" max="36" width="7.66015625" style="29" customWidth="1"/>
    <col min="37" max="41" width="8.66015625" style="29" customWidth="1"/>
    <col min="42" max="42" width="12.66015625" style="29" customWidth="1"/>
    <col min="43" max="43" width="1.66015625" style="28" customWidth="1"/>
    <col min="44" max="55" width="8.66015625" style="28" customWidth="1"/>
    <col min="56" max="56" width="10.66015625" style="28" customWidth="1"/>
    <col min="57" max="58" width="8.66015625" style="28" customWidth="1"/>
    <col min="59" max="60" width="12.66015625" style="28" customWidth="1"/>
    <col min="61" max="62" width="8.66015625" style="28" customWidth="1"/>
    <col min="63" max="64" width="10.66015625" style="28" customWidth="1"/>
    <col min="65" max="16384" width="8.66015625" style="28" customWidth="1"/>
  </cols>
  <sheetData>
    <row r="1" spans="1:53" ht="19.5" customHeight="1">
      <c r="A1" s="27" t="s">
        <v>256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ht="19.5" customHeight="1">
      <c r="A2" s="27"/>
    </row>
    <row r="3" spans="1:42" ht="19.5" customHeight="1" thickBot="1">
      <c r="A3" s="30" t="s">
        <v>157</v>
      </c>
      <c r="B3" s="30"/>
      <c r="C3" s="30"/>
      <c r="D3" s="30"/>
      <c r="E3" s="30"/>
      <c r="F3" s="30"/>
      <c r="G3" s="30"/>
      <c r="H3" s="31"/>
      <c r="I3" s="31"/>
      <c r="J3" s="31"/>
      <c r="K3" s="30"/>
      <c r="L3" s="30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</row>
    <row r="4" spans="1:43" s="35" customFormat="1" ht="18" hidden="1" thickBot="1">
      <c r="A4" s="32" t="s">
        <v>314</v>
      </c>
      <c r="B4" s="32">
        <v>1</v>
      </c>
      <c r="C4" s="32">
        <v>2</v>
      </c>
      <c r="D4" s="32">
        <v>3</v>
      </c>
      <c r="E4" s="32">
        <v>4</v>
      </c>
      <c r="F4" s="32">
        <v>5</v>
      </c>
      <c r="G4" s="32">
        <v>6</v>
      </c>
      <c r="H4" s="33">
        <v>7</v>
      </c>
      <c r="I4" s="33">
        <v>8</v>
      </c>
      <c r="J4" s="33">
        <v>9</v>
      </c>
      <c r="K4" s="32">
        <v>10</v>
      </c>
      <c r="L4" s="32">
        <v>11</v>
      </c>
      <c r="M4" s="33">
        <v>12</v>
      </c>
      <c r="N4" s="33">
        <v>13</v>
      </c>
      <c r="O4" s="33">
        <v>14</v>
      </c>
      <c r="P4" s="33">
        <v>15</v>
      </c>
      <c r="Q4" s="33">
        <v>16</v>
      </c>
      <c r="R4" s="33">
        <v>17</v>
      </c>
      <c r="S4" s="33">
        <v>18</v>
      </c>
      <c r="T4" s="33">
        <v>19</v>
      </c>
      <c r="U4" s="33">
        <v>20</v>
      </c>
      <c r="V4" s="33">
        <v>21</v>
      </c>
      <c r="W4" s="33">
        <v>22</v>
      </c>
      <c r="X4" s="33">
        <v>23</v>
      </c>
      <c r="Y4" s="33">
        <v>24</v>
      </c>
      <c r="Z4" s="33">
        <v>25</v>
      </c>
      <c r="AA4" s="33">
        <v>26</v>
      </c>
      <c r="AB4" s="33">
        <v>27</v>
      </c>
      <c r="AC4" s="33">
        <v>28</v>
      </c>
      <c r="AD4" s="33">
        <v>29</v>
      </c>
      <c r="AE4" s="33">
        <v>30</v>
      </c>
      <c r="AF4" s="33">
        <v>31</v>
      </c>
      <c r="AG4" s="33">
        <v>32</v>
      </c>
      <c r="AH4" s="33">
        <v>33</v>
      </c>
      <c r="AI4" s="33">
        <v>34</v>
      </c>
      <c r="AJ4" s="33">
        <v>35</v>
      </c>
      <c r="AK4" s="33">
        <v>36</v>
      </c>
      <c r="AL4" s="33">
        <v>37</v>
      </c>
      <c r="AM4" s="33">
        <v>38</v>
      </c>
      <c r="AN4" s="33">
        <v>39</v>
      </c>
      <c r="AO4" s="33">
        <v>40</v>
      </c>
      <c r="AP4" s="33">
        <v>41</v>
      </c>
      <c r="AQ4" s="34"/>
    </row>
    <row r="5" spans="1:43" ht="19.5" customHeight="1">
      <c r="A5" s="105"/>
      <c r="B5" s="36"/>
      <c r="C5" s="37" t="s">
        <v>5</v>
      </c>
      <c r="D5" s="38"/>
      <c r="E5" s="38"/>
      <c r="F5" s="38"/>
      <c r="G5" s="38"/>
      <c r="H5" s="39"/>
      <c r="I5" s="39"/>
      <c r="J5" s="39"/>
      <c r="K5" s="38"/>
      <c r="L5" s="38"/>
      <c r="M5" s="39"/>
      <c r="N5" s="39"/>
      <c r="O5" s="76"/>
      <c r="P5" s="76"/>
      <c r="Q5" s="76"/>
      <c r="R5" s="76"/>
      <c r="S5" s="76"/>
      <c r="T5" s="76"/>
      <c r="U5" s="77"/>
      <c r="V5" s="72"/>
      <c r="W5" s="39"/>
      <c r="X5" s="39"/>
      <c r="Y5" s="39"/>
      <c r="Z5" s="457"/>
      <c r="AA5" s="43" t="s">
        <v>158</v>
      </c>
      <c r="AB5" s="44"/>
      <c r="AC5" s="45" t="s">
        <v>159</v>
      </c>
      <c r="AD5" s="44"/>
      <c r="AE5" s="44"/>
      <c r="AF5" s="45" t="s">
        <v>160</v>
      </c>
      <c r="AG5" s="44"/>
      <c r="AH5" s="44"/>
      <c r="AI5" s="44"/>
      <c r="AJ5" s="44"/>
      <c r="AK5" s="44"/>
      <c r="AL5" s="44"/>
      <c r="AM5" s="45" t="s">
        <v>8</v>
      </c>
      <c r="AN5" s="44"/>
      <c r="AO5" s="46"/>
      <c r="AP5" s="39"/>
      <c r="AQ5" s="36"/>
    </row>
    <row r="6" spans="1:43" ht="19.5" customHeight="1">
      <c r="A6" s="42"/>
      <c r="B6" s="47" t="s">
        <v>17</v>
      </c>
      <c r="C6" s="37" t="s">
        <v>161</v>
      </c>
      <c r="D6" s="38"/>
      <c r="E6" s="38"/>
      <c r="F6" s="37" t="s">
        <v>162</v>
      </c>
      <c r="G6" s="37" t="s">
        <v>163</v>
      </c>
      <c r="H6" s="48" t="s">
        <v>164</v>
      </c>
      <c r="I6" s="39"/>
      <c r="J6" s="39"/>
      <c r="K6" s="37" t="s">
        <v>165</v>
      </c>
      <c r="L6" s="37" t="s">
        <v>165</v>
      </c>
      <c r="M6" s="48" t="s">
        <v>165</v>
      </c>
      <c r="N6" s="39"/>
      <c r="O6" s="48" t="s">
        <v>166</v>
      </c>
      <c r="P6" s="39"/>
      <c r="Q6" s="39"/>
      <c r="R6" s="48" t="s">
        <v>167</v>
      </c>
      <c r="S6" s="48" t="s">
        <v>168</v>
      </c>
      <c r="T6" s="39" t="s">
        <v>169</v>
      </c>
      <c r="U6" s="50" t="s">
        <v>170</v>
      </c>
      <c r="V6" s="73" t="s">
        <v>309</v>
      </c>
      <c r="W6" s="48" t="s">
        <v>171</v>
      </c>
      <c r="X6" s="48" t="s">
        <v>172</v>
      </c>
      <c r="Y6" s="48" t="s">
        <v>173</v>
      </c>
      <c r="Z6" s="457"/>
      <c r="AA6" s="43" t="s">
        <v>174</v>
      </c>
      <c r="AB6" s="45" t="s">
        <v>175</v>
      </c>
      <c r="AC6" s="45" t="s">
        <v>176</v>
      </c>
      <c r="AD6" s="45" t="s">
        <v>177</v>
      </c>
      <c r="AE6" s="45" t="s">
        <v>178</v>
      </c>
      <c r="AF6" s="45" t="s">
        <v>179</v>
      </c>
      <c r="AG6" s="45" t="s">
        <v>180</v>
      </c>
      <c r="AH6" s="45" t="s">
        <v>181</v>
      </c>
      <c r="AI6" s="45" t="s">
        <v>182</v>
      </c>
      <c r="AJ6" s="45" t="s">
        <v>183</v>
      </c>
      <c r="AK6" s="45" t="s">
        <v>184</v>
      </c>
      <c r="AL6" s="45" t="s">
        <v>185</v>
      </c>
      <c r="AM6" s="45" t="s">
        <v>186</v>
      </c>
      <c r="AN6" s="45" t="s">
        <v>24</v>
      </c>
      <c r="AO6" s="49" t="s">
        <v>187</v>
      </c>
      <c r="AP6" s="48" t="s">
        <v>188</v>
      </c>
      <c r="AQ6" s="36"/>
    </row>
    <row r="7" spans="1:44" ht="19.5" customHeight="1">
      <c r="A7" s="42"/>
      <c r="B7" s="47" t="s">
        <v>189</v>
      </c>
      <c r="C7" s="37" t="s">
        <v>190</v>
      </c>
      <c r="D7" s="37" t="s">
        <v>191</v>
      </c>
      <c r="E7" s="37" t="s">
        <v>192</v>
      </c>
      <c r="F7" s="37" t="s">
        <v>193</v>
      </c>
      <c r="G7" s="37" t="s">
        <v>194</v>
      </c>
      <c r="H7" s="48" t="s">
        <v>195</v>
      </c>
      <c r="I7" s="48" t="s">
        <v>196</v>
      </c>
      <c r="J7" s="48" t="s">
        <v>197</v>
      </c>
      <c r="K7" s="37" t="s">
        <v>198</v>
      </c>
      <c r="L7" s="37" t="s">
        <v>198</v>
      </c>
      <c r="M7" s="48" t="s">
        <v>198</v>
      </c>
      <c r="N7" s="48" t="s">
        <v>199</v>
      </c>
      <c r="O7" s="48" t="s">
        <v>200</v>
      </c>
      <c r="P7" s="48" t="s">
        <v>201</v>
      </c>
      <c r="Q7" s="48" t="s">
        <v>202</v>
      </c>
      <c r="R7" s="48" t="s">
        <v>203</v>
      </c>
      <c r="S7" s="48" t="s">
        <v>204</v>
      </c>
      <c r="T7" s="39" t="s">
        <v>205</v>
      </c>
      <c r="U7" s="50" t="s">
        <v>206</v>
      </c>
      <c r="V7" s="73" t="s">
        <v>207</v>
      </c>
      <c r="W7" s="48" t="s">
        <v>208</v>
      </c>
      <c r="X7" s="48" t="s">
        <v>209</v>
      </c>
      <c r="Y7" s="48" t="s">
        <v>210</v>
      </c>
      <c r="Z7" s="458" t="s">
        <v>211</v>
      </c>
      <c r="AA7" s="41" t="s">
        <v>212</v>
      </c>
      <c r="AB7" s="44"/>
      <c r="AC7" s="44"/>
      <c r="AD7" s="44"/>
      <c r="AE7" s="44"/>
      <c r="AF7" s="44"/>
      <c r="AG7" s="44"/>
      <c r="AH7" s="44"/>
      <c r="AI7" s="44"/>
      <c r="AJ7" s="45" t="s">
        <v>213</v>
      </c>
      <c r="AK7" s="44"/>
      <c r="AL7" s="44"/>
      <c r="AM7" s="45" t="s">
        <v>214</v>
      </c>
      <c r="AN7" s="44"/>
      <c r="AO7" s="51"/>
      <c r="AP7" s="39" t="s">
        <v>215</v>
      </c>
      <c r="AQ7" s="36"/>
      <c r="AR7" s="29"/>
    </row>
    <row r="8" spans="1:43" ht="19.5" customHeight="1">
      <c r="A8" s="42"/>
      <c r="B8" s="47" t="s">
        <v>216</v>
      </c>
      <c r="C8" s="37" t="s">
        <v>217</v>
      </c>
      <c r="D8" s="38"/>
      <c r="E8" s="38"/>
      <c r="F8" s="38"/>
      <c r="G8" s="38"/>
      <c r="H8" s="95"/>
      <c r="I8" s="97"/>
      <c r="J8" s="48"/>
      <c r="K8" s="37" t="s">
        <v>218</v>
      </c>
      <c r="L8" s="37" t="s">
        <v>219</v>
      </c>
      <c r="M8" s="48" t="s">
        <v>220</v>
      </c>
      <c r="N8" s="48" t="s">
        <v>221</v>
      </c>
      <c r="O8" s="78" t="s">
        <v>431</v>
      </c>
      <c r="P8" s="39"/>
      <c r="Q8" s="39"/>
      <c r="R8" s="39"/>
      <c r="S8" s="39"/>
      <c r="T8" s="39"/>
      <c r="U8" s="40"/>
      <c r="V8" s="73" t="s">
        <v>210</v>
      </c>
      <c r="W8" s="48" t="s">
        <v>222</v>
      </c>
      <c r="X8" s="48" t="s">
        <v>204</v>
      </c>
      <c r="Y8" s="39"/>
      <c r="Z8" s="457"/>
      <c r="AA8" s="99" t="s">
        <v>463</v>
      </c>
      <c r="AB8" s="45" t="s">
        <v>223</v>
      </c>
      <c r="AC8" s="45" t="s">
        <v>223</v>
      </c>
      <c r="AD8" s="45" t="s">
        <v>223</v>
      </c>
      <c r="AE8" s="45" t="s">
        <v>223</v>
      </c>
      <c r="AF8" s="45" t="s">
        <v>223</v>
      </c>
      <c r="AG8" s="45" t="s">
        <v>223</v>
      </c>
      <c r="AH8" s="45" t="s">
        <v>223</v>
      </c>
      <c r="AI8" s="45" t="s">
        <v>223</v>
      </c>
      <c r="AJ8" s="45" t="s">
        <v>223</v>
      </c>
      <c r="AK8" s="45" t="s">
        <v>223</v>
      </c>
      <c r="AL8" s="45" t="s">
        <v>223</v>
      </c>
      <c r="AM8" s="45" t="s">
        <v>223</v>
      </c>
      <c r="AN8" s="45" t="s">
        <v>223</v>
      </c>
      <c r="AO8" s="49" t="s">
        <v>223</v>
      </c>
      <c r="AP8" s="39" t="s">
        <v>224</v>
      </c>
      <c r="AQ8" s="36"/>
    </row>
    <row r="9" spans="1:43" ht="19.5" customHeight="1" thickBot="1">
      <c r="A9" s="106"/>
      <c r="B9" s="52" t="s">
        <v>225</v>
      </c>
      <c r="C9" s="53" t="s">
        <v>225</v>
      </c>
      <c r="D9" s="53" t="s">
        <v>225</v>
      </c>
      <c r="E9" s="53" t="s">
        <v>225</v>
      </c>
      <c r="F9" s="53" t="s">
        <v>225</v>
      </c>
      <c r="G9" s="53" t="s">
        <v>225</v>
      </c>
      <c r="H9" s="96" t="s">
        <v>460</v>
      </c>
      <c r="I9" s="96" t="s">
        <v>461</v>
      </c>
      <c r="J9" s="96" t="s">
        <v>461</v>
      </c>
      <c r="K9" s="53" t="s">
        <v>41</v>
      </c>
      <c r="L9" s="98" t="s">
        <v>462</v>
      </c>
      <c r="M9" s="54" t="s">
        <v>226</v>
      </c>
      <c r="N9" s="54" t="s">
        <v>225</v>
      </c>
      <c r="O9" s="54" t="s">
        <v>225</v>
      </c>
      <c r="P9" s="54" t="s">
        <v>225</v>
      </c>
      <c r="Q9" s="54" t="s">
        <v>225</v>
      </c>
      <c r="R9" s="54" t="s">
        <v>225</v>
      </c>
      <c r="S9" s="54" t="s">
        <v>225</v>
      </c>
      <c r="T9" s="54" t="s">
        <v>225</v>
      </c>
      <c r="U9" s="55" t="s">
        <v>225</v>
      </c>
      <c r="V9" s="74" t="s">
        <v>225</v>
      </c>
      <c r="W9" s="54" t="s">
        <v>225</v>
      </c>
      <c r="X9" s="54" t="s">
        <v>225</v>
      </c>
      <c r="Y9" s="54" t="s">
        <v>225</v>
      </c>
      <c r="Z9" s="459" t="s">
        <v>226</v>
      </c>
      <c r="AA9" s="56" t="s">
        <v>227</v>
      </c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8"/>
      <c r="AP9" s="54" t="s">
        <v>42</v>
      </c>
      <c r="AQ9" s="36"/>
    </row>
    <row r="10" spans="1:254" ht="25.5" customHeight="1">
      <c r="A10" s="107" t="s">
        <v>434</v>
      </c>
      <c r="B10" s="1">
        <f>+'概況'!E10/'概況'!C10*100</f>
        <v>97.95181781440544</v>
      </c>
      <c r="C10" s="2">
        <f>+'概況'!E10/'概況'!D10*100</f>
        <v>98.62597310686483</v>
      </c>
      <c r="D10" s="2">
        <f>+'概況'!P10/'概況'!O10*100</f>
        <v>85.67824310020386</v>
      </c>
      <c r="E10" s="3">
        <f>+(('概況'!O10*1000)/365)/'概況'!N10*100</f>
        <v>89.01334247033355</v>
      </c>
      <c r="F10" s="3">
        <f>+(('概況'!O10*1000)/365)/'概況'!M10*100</f>
        <v>50.56476634572653</v>
      </c>
      <c r="G10" s="2">
        <f>+'概況'!N10/'概況'!M10*100</f>
        <v>56.805828140403555</v>
      </c>
      <c r="H10" s="18">
        <f>+'概況'!O10/'貸借対照表'!D10*1000</f>
        <v>1.0116244555393545</v>
      </c>
      <c r="I10" s="19">
        <f>'損益計算書'!E11/'概況'!P10</f>
        <v>166.57631659397575</v>
      </c>
      <c r="J10" s="19">
        <f>'費用構成表'!C$32/'概況'!P10</f>
        <v>177.1633756762314</v>
      </c>
      <c r="K10" s="2">
        <f>+'概況'!E10/'概況'!V10</f>
        <v>3358.0361445783133</v>
      </c>
      <c r="L10" s="4">
        <f>+'概況'!P10/'概況'!V10*1000</f>
        <v>421297.4698795181</v>
      </c>
      <c r="M10" s="20">
        <f>'損益計算書'!E10/'概況'!V10</f>
        <v>73930.1686746988</v>
      </c>
      <c r="N10" s="19">
        <f>+('貸借対照表'!D37+'貸借対照表'!D45)/'貸借対照表'!D60*100</f>
        <v>69.5456028570882</v>
      </c>
      <c r="O10" s="19">
        <f>+'貸借対照表'!D9/('貸借対照表'!D59+'貸借対照表'!D25)*100</f>
        <v>87.04084923840396</v>
      </c>
      <c r="P10" s="19">
        <f>+'貸借対照表'!D18/'貸借対照表'!D31*100</f>
        <v>957.7580811127275</v>
      </c>
      <c r="Q10" s="19">
        <f>+('貸借対照表'!D19+'貸借対照表'!D20)/'貸借対照表'!D31*100</f>
        <v>944.6097292694178</v>
      </c>
      <c r="R10" s="19">
        <f>+'費用構成表'!C19/('貸借対照表'!D10+'貸借対照表'!D16-'貸借対照表'!D11-'貸借対照表'!D14+'費用構成表'!C19)*100</f>
        <v>4.103494196932748</v>
      </c>
      <c r="S10" s="19">
        <f>+'損益計算書'!E9/'損益計算書'!E23*100</f>
        <v>100.36769158468093</v>
      </c>
      <c r="T10" s="19">
        <f>+('損益計算書'!E10+'損益計算書'!E16)/'費用構成表'!C37*100</f>
        <v>100.81212500936412</v>
      </c>
      <c r="U10" s="21">
        <f>+'費用構成表'!C15/('貸借対照表'!D26+'貸借対照表'!D32+'貸借対照表'!D28+'貸借対照表'!D42)*100</f>
        <v>2.3034565065220045</v>
      </c>
      <c r="V10" s="75">
        <f>+'資本的収支'!D24/'費用構成表'!C19*100</f>
        <v>55.40067867721945</v>
      </c>
      <c r="W10" s="19">
        <f>+('損益計算書'!E34+'資本的収支'!D24)/'損益計算書'!E11*100</f>
        <v>20.73671681497819</v>
      </c>
      <c r="X10" s="19">
        <f>+'貸借対照表'!D58/('損益計算書'!E10-'損益計算書'!E12)*100</f>
        <v>14.66900972727054</v>
      </c>
      <c r="Y10" s="93">
        <f>('貸借対照表'!D$31-('貸借対照表'!D$18-'資本的収支'!D$19))/('損益計算書'!E$10-'損益計算書'!E$12)</f>
        <v>-1.0303969319022863</v>
      </c>
      <c r="Z10" s="460">
        <v>13731668</v>
      </c>
      <c r="AA10" s="22">
        <f>+'費用構成表'!C14/'概況'!P10</f>
        <v>18.211611919460506</v>
      </c>
      <c r="AB10" s="23">
        <f>+'費用構成表'!C15/'概況'!P10</f>
        <v>9.0455789330093</v>
      </c>
      <c r="AC10" s="23">
        <f>+'費用構成表'!C19/'概況'!P10</f>
        <v>46.02268551339822</v>
      </c>
      <c r="AD10" s="23">
        <f>+'費用構成表'!C20/'概況'!P10</f>
        <v>4.2050246956547594</v>
      </c>
      <c r="AE10" s="23">
        <f>+'費用構成表'!C21/'概況'!P10</f>
        <v>0.2741959792025152</v>
      </c>
      <c r="AF10" s="23">
        <f>+'費用構成表'!C22/'概況'!P10</f>
        <v>1.080769132876664</v>
      </c>
      <c r="AG10" s="23">
        <f>+'費用構成表'!C23/'概況'!P10</f>
        <v>2.375478620406438</v>
      </c>
      <c r="AH10" s="23">
        <f>+'費用構成表'!C24/'概況'!P10</f>
        <v>0.3062255470693088</v>
      </c>
      <c r="AI10" s="23">
        <f>+'費用構成表'!C$25/'概況'!$P10</f>
        <v>0.7119143414963928</v>
      </c>
      <c r="AJ10" s="23">
        <f>+'費用構成表'!C26/'概況'!P10</f>
        <v>0.0460425038085158</v>
      </c>
      <c r="AK10" s="23">
        <f>+'費用構成表'!C27/'概況'!P10</f>
        <v>20.092376705467245</v>
      </c>
      <c r="AL10" s="23">
        <f>+'費用構成表'!C29/'概況'!P10</f>
        <v>68.34686534912657</v>
      </c>
      <c r="AM10" s="23">
        <f>+'費用構成表'!C30/'概況'!P10</f>
        <v>40.9071345576445</v>
      </c>
      <c r="AN10" s="23">
        <f>+'費用構成表'!C31/'概況'!P10</f>
        <v>6.400108214182864</v>
      </c>
      <c r="AO10" s="26">
        <f>+'費用構成表'!C32/'概況'!P10</f>
        <v>177.1633756762314</v>
      </c>
      <c r="AP10" s="19">
        <f>+('費用構成表'!C19+'費用構成表'!C15+'費用構成表'!C30)/'概況'!P10</f>
        <v>95.97539900405202</v>
      </c>
      <c r="AQ10" s="36"/>
      <c r="BD10" s="5"/>
      <c r="BE10" s="5"/>
      <c r="BG10" s="5"/>
      <c r="BK10" s="5"/>
      <c r="BL10" s="5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25.5" customHeight="1">
      <c r="A11" s="107" t="s">
        <v>43</v>
      </c>
      <c r="B11" s="1">
        <f>+'概況'!E11/'概況'!C11*100</f>
        <v>99.8251116631657</v>
      </c>
      <c r="C11" s="2">
        <f>+'概況'!E11/'概況'!D11*100</f>
        <v>99.87971849008316</v>
      </c>
      <c r="D11" s="2">
        <f>+'概況'!P11/'概況'!O11*100</f>
        <v>90.81312547522913</v>
      </c>
      <c r="E11" s="3">
        <f>+(('概況'!O11*1000)/365)/'概況'!N11*100</f>
        <v>86.20011069364809</v>
      </c>
      <c r="F11" s="3">
        <f>+(('概況'!O11*1000)/365)/'概況'!M11*100</f>
        <v>59.8336437415385</v>
      </c>
      <c r="G11" s="2">
        <f>+'概況'!N11/'概況'!M11*100</f>
        <v>69.41249061058053</v>
      </c>
      <c r="H11" s="18">
        <f>+'概況'!O11/'貸借対照表'!E10*1000</f>
        <v>1.0800696716256835</v>
      </c>
      <c r="I11" s="19">
        <f>'損益計算書'!F11/'概況'!P11</f>
        <v>185.24075183242786</v>
      </c>
      <c r="J11" s="19">
        <f>'費用構成表'!D32/'概況'!P11</f>
        <v>174.94934345328045</v>
      </c>
      <c r="K11" s="2">
        <f>+'概況'!E11/'概況'!V11</f>
        <v>4460.342857142857</v>
      </c>
      <c r="L11" s="4">
        <f>+'概況'!P11/'概況'!V11*1000</f>
        <v>528066</v>
      </c>
      <c r="M11" s="20">
        <f>'損益計算書'!F10/'概況'!V11</f>
        <v>100713.24285714286</v>
      </c>
      <c r="N11" s="19">
        <f>+('貸借対照表'!E37+'貸借対照表'!E45)/'貸借対照表'!E60*100</f>
        <v>57.47860905104874</v>
      </c>
      <c r="O11" s="19">
        <f>+'貸借対照表'!E9/('貸借対照表'!E59+'貸借対照表'!E25)*100</f>
        <v>89.99736663853116</v>
      </c>
      <c r="P11" s="19">
        <f>+'貸借対照表'!E18/'貸借対照表'!E31*100</f>
        <v>580.4827283845214</v>
      </c>
      <c r="Q11" s="19">
        <f>+('貸借対照表'!E19+'貸借対照表'!E20)/'貸借対照表'!E31*100</f>
        <v>563.3585619678335</v>
      </c>
      <c r="R11" s="19">
        <f>+'費用構成表'!D19/('貸借対照表'!E10+'貸借対照表'!E16-'貸借対照表'!E11-'貸借対照表'!E14+'費用構成表'!D19)*100</f>
        <v>4.18327353994995</v>
      </c>
      <c r="S11" s="19">
        <f>+'損益計算書'!F9/'損益計算書'!F23*100</f>
        <v>111.12185213395638</v>
      </c>
      <c r="T11" s="19">
        <f>+('損益計算書'!F10+'損益計算書'!F16)/'費用構成表'!D37*100</f>
        <v>111.31557912594279</v>
      </c>
      <c r="U11" s="21">
        <f>+'費用構成表'!D15/('貸借対照表'!E26+'貸借対照表'!E32+'貸借対照表'!E28+'貸借対照表'!E42)*100</f>
        <v>2.4795233784357986</v>
      </c>
      <c r="V11" s="75">
        <f>+'資本的収支'!E24/'費用構成表'!D19*100</f>
        <v>48.95997390705287</v>
      </c>
      <c r="W11" s="19">
        <f>+('損益計算書'!F34+'資本的収支'!E24)/'損益計算書'!F11*100</f>
        <v>16.98610879472567</v>
      </c>
      <c r="X11" s="19">
        <f>+'貸借対照表'!E58/('損益計算書'!F10-'損益計算書'!F12)*100</f>
        <v>0</v>
      </c>
      <c r="Y11" s="94">
        <f>('貸借対照表'!E$31-('貸借対照表'!E$18-'資本的収支'!E$19))/('損益計算書'!F$10-'損益計算書'!F$12)</f>
        <v>-0.5969758835009018</v>
      </c>
      <c r="Z11" s="460">
        <v>16154032</v>
      </c>
      <c r="AA11" s="22">
        <f>+'費用構成表'!D14/'概況'!P11</f>
        <v>18.87274913146679</v>
      </c>
      <c r="AB11" s="23">
        <f>+'費用構成表'!D15/'概況'!P11</f>
        <v>10.835847899964884</v>
      </c>
      <c r="AC11" s="23">
        <f>+'費用構成表'!D19/'概況'!P11</f>
        <v>42.135128130628694</v>
      </c>
      <c r="AD11" s="23">
        <f>+'費用構成表'!D20/'概況'!P11</f>
        <v>5.099524897050206</v>
      </c>
      <c r="AE11" s="23">
        <f>+'費用構成表'!D21/'概況'!P11</f>
        <v>0.5380279845971634</v>
      </c>
      <c r="AF11" s="23">
        <f>+'費用構成表'!D22/'概況'!P11</f>
        <v>0.678838305384987</v>
      </c>
      <c r="AG11" s="23">
        <f>+'費用構成表'!D23/'概況'!P11</f>
        <v>3.4837907166366104</v>
      </c>
      <c r="AH11" s="23">
        <f>+'費用構成表'!D24/'概況'!P11</f>
        <v>1.1382235229254352</v>
      </c>
      <c r="AI11" s="23">
        <f>+'費用構成表'!D25/'概況'!P11</f>
        <v>0.38012023388851285</v>
      </c>
      <c r="AJ11" s="23">
        <f>+'費用構成表'!D26/'概況'!P11</f>
        <v>0.09262911400144246</v>
      </c>
      <c r="AK11" s="23">
        <f>+'費用構成表'!D27/'概況'!P11</f>
        <v>17.216814348422897</v>
      </c>
      <c r="AL11" s="23">
        <f>+'費用構成表'!D$29/'概況'!P11</f>
        <v>64.99523057453315</v>
      </c>
      <c r="AM11" s="23">
        <f>+'費用構成表'!D30/'概況'!P11</f>
        <v>38.997127523561716</v>
      </c>
      <c r="AN11" s="23">
        <f>+'費用構成表'!D31/'概況'!P11</f>
        <v>9.407427967607944</v>
      </c>
      <c r="AO11" s="26">
        <f>+'費用構成表'!D32/'概況'!P11</f>
        <v>174.94934345328045</v>
      </c>
      <c r="AP11" s="19">
        <f>+('費用構成表'!D19+'費用構成表'!D15+'費用構成表'!D30)/'概況'!P11</f>
        <v>91.96810355415529</v>
      </c>
      <c r="AQ11" s="36"/>
      <c r="BD11" s="5"/>
      <c r="BE11" s="5"/>
      <c r="BG11" s="5"/>
      <c r="BK11" s="5"/>
      <c r="BL11" s="5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25.5" customHeight="1">
      <c r="A12" s="107" t="s">
        <v>435</v>
      </c>
      <c r="B12" s="1">
        <f>+'概況'!E12/'概況'!C12*100</f>
        <v>99.39979739353639</v>
      </c>
      <c r="C12" s="2">
        <f>+'概況'!E12/'概況'!D12*100</f>
        <v>91.64009943401261</v>
      </c>
      <c r="D12" s="2">
        <f>+'概況'!P12/'概況'!O12*100</f>
        <v>88.15140767508615</v>
      </c>
      <c r="E12" s="3">
        <f>+(('概況'!O12*1000)/365)/'概況'!N12*100</f>
        <v>89.5955410633393</v>
      </c>
      <c r="F12" s="3">
        <f>+(('概況'!O12*1000)/365)/'概況'!M12*100</f>
        <v>52.00846389424834</v>
      </c>
      <c r="G12" s="2">
        <f>+'概況'!N12/'概況'!M12*100</f>
        <v>58.04804935268051</v>
      </c>
      <c r="H12" s="18">
        <f>+'概況'!O12/'貸借対照表'!F10*1000</f>
        <v>0.806438195123502</v>
      </c>
      <c r="I12" s="19">
        <f>'損益計算書'!G11/'概況'!P12</f>
        <v>166.67953943610777</v>
      </c>
      <c r="J12" s="19">
        <f>'費用構成表'!E32/'概況'!P12</f>
        <v>146.58192273742145</v>
      </c>
      <c r="K12" s="2">
        <f>+'概況'!E12/'概況'!V12</f>
        <v>4078.15625</v>
      </c>
      <c r="L12" s="4">
        <f>+'概況'!P12/'概況'!V12*1000</f>
        <v>481475</v>
      </c>
      <c r="M12" s="20">
        <f>'損益計算書'!G10/'概況'!V12</f>
        <v>81112.125</v>
      </c>
      <c r="N12" s="19">
        <f>+('貸借対照表'!F37+'貸借対照表'!F45)/'貸借対照表'!F60*100</f>
        <v>74.92274174858595</v>
      </c>
      <c r="O12" s="19">
        <f>+'貸借対照表'!F9/('貸借対照表'!F59+'貸借対照表'!F25)*100</f>
        <v>86.01997979080583</v>
      </c>
      <c r="P12" s="19">
        <f>+'貸借対照表'!F18/'貸借対照表'!F31*100</f>
        <v>1164.6940486169322</v>
      </c>
      <c r="Q12" s="19">
        <f>+('貸借対照表'!F19+'貸借対照表'!F20)/'貸借対照表'!F31*100</f>
        <v>554.3857023111004</v>
      </c>
      <c r="R12" s="19">
        <f>+'費用構成表'!E19/('貸借対照表'!F10+'貸借対照表'!F16-'貸借対照表'!F11-'貸借対照表'!F14+'費用構成表'!E19)*100</f>
        <v>3.166733328417241</v>
      </c>
      <c r="S12" s="19">
        <f>+'損益計算書'!G9/'損益計算書'!G23*100</f>
        <v>117.15642907985644</v>
      </c>
      <c r="T12" s="19">
        <f>+('損益計算書'!G10+'損益計算書'!G16)/'費用構成表'!E37*100</f>
        <v>117.15642907985644</v>
      </c>
      <c r="U12" s="21">
        <f>+'費用構成表'!E15/('貸借対照表'!F26+'貸借対照表'!F32+'貸借対照表'!F28+'貸借対照表'!F42)*100</f>
        <v>2.395356644662314</v>
      </c>
      <c r="V12" s="75">
        <f>+'資本的収支'!F24/'費用構成表'!E19*100</f>
        <v>44.53777003783442</v>
      </c>
      <c r="W12" s="19">
        <f>+('損益計算書'!G34+'資本的収支'!F24)/'損益計算書'!G11*100</f>
        <v>16.508577469807033</v>
      </c>
      <c r="X12" s="19">
        <f>+'貸借対照表'!F58/('損益計算書'!G10-'損益計算書'!G12)*100</f>
        <v>0</v>
      </c>
      <c r="Y12" s="94">
        <f>('貸借対照表'!F$31-('貸借対照表'!F$18-'資本的収支'!F$19))/('損益計算書'!G$10-'損益計算書'!G$12)</f>
        <v>-1.3712975269149805</v>
      </c>
      <c r="Z12" s="460">
        <v>5570110</v>
      </c>
      <c r="AA12" s="22">
        <f>+'費用構成表'!E14/'概況'!P12</f>
        <v>16.890869204008514</v>
      </c>
      <c r="AB12" s="23">
        <f>+'費用構成表'!E15/'概況'!P12</f>
        <v>8.659847344098862</v>
      </c>
      <c r="AC12" s="23">
        <f>+'費用構成表'!E19/'概況'!P12</f>
        <v>42.338387247520636</v>
      </c>
      <c r="AD12" s="23">
        <f>+'費用構成表'!E20/'概況'!P12</f>
        <v>5.908211745158107</v>
      </c>
      <c r="AE12" s="23">
        <f>+'費用構成表'!E21/'概況'!P12</f>
        <v>0.04718573134638351</v>
      </c>
      <c r="AF12" s="23">
        <f>+'費用構成表'!E22/'概況'!P12</f>
        <v>0.41019782958616746</v>
      </c>
      <c r="AG12" s="23">
        <f>+'費用構成表'!E23/'概況'!P12</f>
        <v>2.2153928033646606</v>
      </c>
      <c r="AH12" s="23">
        <f>+'費用構成表'!E24/'概況'!P12</f>
        <v>1.1795134742198452</v>
      </c>
      <c r="AI12" s="23">
        <f>+'費用構成表'!E25/'概況'!P12</f>
        <v>0.17089412742094603</v>
      </c>
      <c r="AJ12" s="23">
        <f>+'費用構成表'!E26/'概況'!P12</f>
        <v>0.556557972895789</v>
      </c>
      <c r="AK12" s="23">
        <f>+'費用構成表'!E27/'概況'!P12</f>
        <v>12.736967132249857</v>
      </c>
      <c r="AL12" s="23">
        <f>+'費用構成表'!E29/'概況'!P12</f>
        <v>46.55044394828392</v>
      </c>
      <c r="AM12" s="23">
        <f>+'費用構成表'!E30/'概況'!P12</f>
        <v>14.666195025702269</v>
      </c>
      <c r="AN12" s="23">
        <f>+'費用構成表'!E31/'概況'!P12</f>
        <v>7.62409782439379</v>
      </c>
      <c r="AO12" s="26">
        <f>+'費用構成表'!E32/'概況'!P12</f>
        <v>146.58192273742145</v>
      </c>
      <c r="AP12" s="19">
        <f>+('費用構成表'!E19+'費用構成表'!E15+'費用構成表'!E30)/'概況'!P12</f>
        <v>65.66442961732177</v>
      </c>
      <c r="AQ12" s="36"/>
      <c r="BD12" s="5"/>
      <c r="BE12" s="5"/>
      <c r="BG12" s="5"/>
      <c r="BK12" s="5"/>
      <c r="BL12" s="5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25.5" customHeight="1">
      <c r="A13" s="107" t="s">
        <v>436</v>
      </c>
      <c r="B13" s="1">
        <f>+'概況'!E13/'概況'!C13*100</f>
        <v>95.94229141886655</v>
      </c>
      <c r="C13" s="2">
        <f>+'概況'!E13/'概況'!D13*100</f>
        <v>83.78811369509044</v>
      </c>
      <c r="D13" s="2">
        <f>+'概況'!P13/'概況'!O13*100</f>
        <v>88.58010220826105</v>
      </c>
      <c r="E13" s="3">
        <f>+(('概況'!O13*1000)/365)/'概況'!N13*100</f>
        <v>89.15709332769556</v>
      </c>
      <c r="F13" s="3">
        <f>+(('概況'!O13*1000)/365)/'概況'!M13*100</f>
        <v>61.259441057890065</v>
      </c>
      <c r="G13" s="2">
        <f>+'概況'!N13/'概況'!M13*100</f>
        <v>68.70955385762957</v>
      </c>
      <c r="H13" s="18">
        <f>+'概況'!O13/'貸借対照表'!G10*1000</f>
        <v>0.7724362254585163</v>
      </c>
      <c r="I13" s="19">
        <f>'損益計算書'!H11/'概況'!P13</f>
        <v>181.58525277139069</v>
      </c>
      <c r="J13" s="19">
        <f>'費用構成表'!F32/'概況'!P13</f>
        <v>179.81935957998837</v>
      </c>
      <c r="K13" s="2">
        <f>+'概況'!E13/'概況'!V13</f>
        <v>6485.2</v>
      </c>
      <c r="L13" s="4">
        <f>+'概況'!P13/'概況'!V13*1000</f>
        <v>785959.2</v>
      </c>
      <c r="M13" s="20">
        <f>'損益計算書'!H10/'概況'!V13</f>
        <v>145645.32</v>
      </c>
      <c r="N13" s="19">
        <f>+('貸借対照表'!G37+'貸借対照表'!G45)/'貸借対照表'!G60*100</f>
        <v>61.716241749754744</v>
      </c>
      <c r="O13" s="19">
        <f>+'貸借対照表'!G9/('貸借対照表'!G59+'貸借対照表'!G25)*100</f>
        <v>92.26695377701589</v>
      </c>
      <c r="P13" s="19">
        <f>+'貸借対照表'!G18/'貸借対照表'!G31*100</f>
        <v>764.7540351244565</v>
      </c>
      <c r="Q13" s="19">
        <f>+('貸借対照表'!G19+'貸借対照表'!G20)/'貸借対照表'!G31*100</f>
        <v>759.3577966484634</v>
      </c>
      <c r="R13" s="19">
        <f>+'費用構成表'!F19/('貸借対照表'!G10+'貸借対照表'!G16-'貸借対照表'!G11-'貸借対照表'!G14+'費用構成表'!F19)*100</f>
        <v>3.3705419303663096</v>
      </c>
      <c r="S13" s="19">
        <f>+'損益計算書'!H9/'損益計算書'!H23*100</f>
        <v>104.14174134633649</v>
      </c>
      <c r="T13" s="19">
        <f>+('損益計算書'!H10+'損益計算書'!H16)/'費用構成表'!F37*100</f>
        <v>104.43553993969958</v>
      </c>
      <c r="U13" s="21">
        <f>+'費用構成表'!F15/('貸借対照表'!G26+'貸借対照表'!G32+'貸借対照表'!G28+'貸借対照表'!G42)*100</f>
        <v>2.1623047128746697</v>
      </c>
      <c r="V13" s="75">
        <f>+'資本的収支'!G24/'費用構成表'!F19*100</f>
        <v>56.08958207782538</v>
      </c>
      <c r="W13" s="19">
        <f>+('損益計算書'!H34+'資本的収支'!G24)/'損益計算書'!H11*100</f>
        <v>21.998702341530816</v>
      </c>
      <c r="X13" s="19">
        <f>+'貸借対照表'!G58/('損益計算書'!H10-'損益計算書'!H12)*100</f>
        <v>0</v>
      </c>
      <c r="Y13" s="94">
        <f>('貸借対照表'!G$31-('貸借対照表'!G$18-'資本的収支'!G$19))/('損益計算書'!H$10-'損益計算書'!H$12)</f>
        <v>-0.6636981541909917</v>
      </c>
      <c r="Z13" s="460">
        <v>11076191</v>
      </c>
      <c r="AA13" s="22">
        <f>+'費用構成表'!F14/'概況'!P13</f>
        <v>12.03726605655866</v>
      </c>
      <c r="AB13" s="23">
        <f>+'費用構成表'!F15/'概況'!P13</f>
        <v>12.18897876632782</v>
      </c>
      <c r="AC13" s="23">
        <f>+'費用構成表'!F19/'概況'!P13</f>
        <v>49.48765788351355</v>
      </c>
      <c r="AD13" s="23">
        <f>+'費用構成表'!F20/'概況'!P13</f>
        <v>3.068199977810553</v>
      </c>
      <c r="AE13" s="23">
        <f>+'費用構成表'!F21/'概況'!P13</f>
        <v>0.1689655137315016</v>
      </c>
      <c r="AF13" s="23">
        <f>+'費用構成表'!F22/'概況'!P13</f>
        <v>0.5147340981567491</v>
      </c>
      <c r="AG13" s="23">
        <f>+'費用構成表'!F23/'概況'!P13</f>
        <v>1.4032789488309316</v>
      </c>
      <c r="AH13" s="23">
        <f>+'費用構成表'!F24/'概況'!P13</f>
        <v>0.6217625545957093</v>
      </c>
      <c r="AI13" s="23">
        <f>+'費用構成表'!F25/'概況'!P13</f>
        <v>0.11730888829852745</v>
      </c>
      <c r="AJ13" s="23">
        <f>+'費用構成表'!F26/'概況'!P13</f>
        <v>0.8801983614416626</v>
      </c>
      <c r="AK13" s="23">
        <f>+'費用構成表'!F27/'概況'!P13</f>
        <v>14.928255817859249</v>
      </c>
      <c r="AL13" s="23">
        <f>+'費用構成表'!F29/'概況'!P13</f>
        <v>72.76871369404417</v>
      </c>
      <c r="AM13" s="23">
        <f>+'費用構成表'!F30/'概況'!P13</f>
        <v>43.661248573717316</v>
      </c>
      <c r="AN13" s="23">
        <f>+'費用構成表'!F31/'概況'!P13</f>
        <v>11.572152854753783</v>
      </c>
      <c r="AO13" s="26">
        <f>+'費用構成表'!F32/'概況'!P13</f>
        <v>179.81935957998837</v>
      </c>
      <c r="AP13" s="19">
        <f>+('費用構成表'!F19+'費用構成表'!F15+'費用構成表'!F30)/'概況'!P13</f>
        <v>105.33788522355869</v>
      </c>
      <c r="AQ13" s="36"/>
      <c r="BD13" s="5"/>
      <c r="BE13" s="5"/>
      <c r="BG13" s="5"/>
      <c r="BK13" s="5"/>
      <c r="BL13" s="5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25.5" customHeight="1">
      <c r="A14" s="107" t="s">
        <v>437</v>
      </c>
      <c r="B14" s="1">
        <f>+'概況'!E14/'概況'!C14*100</f>
        <v>99.98175566626904</v>
      </c>
      <c r="C14" s="2">
        <f>+'概況'!E14/'概況'!D14*100</f>
        <v>99.46110459596805</v>
      </c>
      <c r="D14" s="2">
        <f>+'概況'!P14/'概況'!O14*100</f>
        <v>87.2998312665267</v>
      </c>
      <c r="E14" s="3">
        <f>+(('概況'!O14*1000)/365)/'概況'!N14*100</f>
        <v>88.86535557548537</v>
      </c>
      <c r="F14" s="3">
        <f>+(('概況'!O14*1000)/365)/'概況'!M14*100</f>
        <v>62.67478243177755</v>
      </c>
      <c r="G14" s="2">
        <f>+'概況'!N14/'概況'!M14*100</f>
        <v>70.5278024556368</v>
      </c>
      <c r="H14" s="18">
        <f>+'概況'!O14/'貸借対照表'!H10*1000</f>
        <v>0.7910735399650091</v>
      </c>
      <c r="I14" s="19">
        <f>'損益計算書'!I11/'概況'!P14</f>
        <v>107.54386735340431</v>
      </c>
      <c r="J14" s="19">
        <f>'費用構成表'!G32/'概況'!P14</f>
        <v>109.87195814329897</v>
      </c>
      <c r="K14" s="2">
        <f>+'概況'!E14/'概況'!V14</f>
        <v>5088.714285714285</v>
      </c>
      <c r="L14" s="4">
        <f>+'概況'!P14/'概況'!V14*1000</f>
        <v>626218.2142857143</v>
      </c>
      <c r="M14" s="20">
        <f>'損益計算書'!I10/'概況'!V14</f>
        <v>68190.42857142857</v>
      </c>
      <c r="N14" s="19">
        <f>+('貸借対照表'!H37+'貸借対照表'!H45)/'貸借対照表'!H60*100</f>
        <v>78.6573314026349</v>
      </c>
      <c r="O14" s="19">
        <f>+'貸借対照表'!H9/('貸借対照表'!H59+'貸借対照表'!H25)*100</f>
        <v>93.09425363483886</v>
      </c>
      <c r="P14" s="19">
        <f>+'貸借対照表'!H18/'貸借対照表'!H31*100</f>
        <v>430.142403270866</v>
      </c>
      <c r="Q14" s="19">
        <f>+('貸借対照表'!H19+'貸借対照表'!H20)/'貸借対照表'!H31*100</f>
        <v>426.4752271289472</v>
      </c>
      <c r="R14" s="19">
        <f>+'費用構成表'!G19/('貸借対照表'!H10+'貸借対照表'!H16-'貸借対照表'!H11-'貸借対照表'!H14+'費用構成表'!G19)*100</f>
        <v>2.435105176421934</v>
      </c>
      <c r="S14" s="19">
        <f>+'損益計算書'!I9/'損益計算書'!I23*100</f>
        <v>101.92969182448932</v>
      </c>
      <c r="T14" s="19">
        <f>+('損益計算書'!I10+'損益計算書'!I16)/'費用構成表'!G37*100</f>
        <v>102.18812263862364</v>
      </c>
      <c r="U14" s="21">
        <f>+'費用構成表'!G15/('貸借対照表'!H26+'貸借対照表'!H32+'貸借対照表'!H28+'貸借対照表'!H42)*100</f>
        <v>2.2170034617376415</v>
      </c>
      <c r="V14" s="75">
        <f>+'資本的収支'!H24/'費用構成表'!G19*100</f>
        <v>57.43373064070102</v>
      </c>
      <c r="W14" s="19">
        <f>+('損益計算書'!I34+'資本的収支'!H24)/'損益計算書'!I11*100</f>
        <v>24.0454667426072</v>
      </c>
      <c r="X14" s="19">
        <f>+'貸借対照表'!H58/('損益計算書'!I10-'損益計算書'!I12)*100</f>
        <v>3.637468292585335</v>
      </c>
      <c r="Y14" s="94">
        <f>('貸借対照表'!H$31-('貸借対照表'!H$18-'資本的収支'!H$19))/('損益計算書'!I$10-'損益計算書'!I$12)</f>
        <v>-0.9973338921068675</v>
      </c>
      <c r="Z14" s="460">
        <v>5350781</v>
      </c>
      <c r="AA14" s="22">
        <f>+'費用構成表'!G14/'概況'!P14</f>
        <v>13.762032974584965</v>
      </c>
      <c r="AB14" s="23">
        <f>+'費用構成表'!G15/'概況'!P14</f>
        <v>6.765498790642924</v>
      </c>
      <c r="AC14" s="23">
        <f>+'費用構成表'!G19/'概況'!P14</f>
        <v>33.245143323499164</v>
      </c>
      <c r="AD14" s="23">
        <f>+'費用構成表'!G20/'概況'!P14</f>
        <v>9.565184660071141</v>
      </c>
      <c r="AE14" s="23">
        <f>+'費用構成表'!G21/'概況'!P14</f>
        <v>0.23816435507704695</v>
      </c>
      <c r="AF14" s="23">
        <f>+'費用構成表'!G22/'概況'!P14</f>
        <v>0.5865709750879856</v>
      </c>
      <c r="AG14" s="23">
        <f>+'費用構成表'!G23/'概況'!P14</f>
        <v>6.180638766381641</v>
      </c>
      <c r="AH14" s="23">
        <f>+'費用構成表'!G24/'概況'!P14</f>
        <v>0.7836725103241624</v>
      </c>
      <c r="AI14" s="23">
        <f>+'費用構成表'!G25/'概況'!P14</f>
        <v>0.331240080049686</v>
      </c>
      <c r="AJ14" s="23">
        <f>+'費用構成表'!G26/'概況'!P14</f>
        <v>0</v>
      </c>
      <c r="AK14" s="23">
        <f>+'費用構成表'!G27/'概況'!P14</f>
        <v>12.109197444295718</v>
      </c>
      <c r="AL14" s="23">
        <f>+'費用構成表'!G29/'概況'!P14</f>
        <v>22.540921666397665</v>
      </c>
      <c r="AM14" s="23">
        <f>+'費用構成表'!G30/'概況'!P14</f>
        <v>13.5245529998386</v>
      </c>
      <c r="AN14" s="23">
        <f>+'費用構成表'!G31/'概況'!P14</f>
        <v>3.708657011961257</v>
      </c>
      <c r="AO14" s="26">
        <f>+'費用構成表'!G32/'概況'!P14</f>
        <v>109.87195814329897</v>
      </c>
      <c r="AP14" s="19">
        <f>+('費用構成表'!G19+'費用構成表'!G15+'費用構成表'!G30)/'概況'!P14</f>
        <v>53.53519511398069</v>
      </c>
      <c r="AQ14" s="36"/>
      <c r="BD14" s="5"/>
      <c r="BE14" s="5"/>
      <c r="BG14" s="5"/>
      <c r="BK14" s="5"/>
      <c r="BL14" s="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25.5" customHeight="1">
      <c r="A15" s="107" t="s">
        <v>438</v>
      </c>
      <c r="B15" s="1">
        <f>+'概況'!E15/'概況'!C15*100</f>
        <v>99.75525919145994</v>
      </c>
      <c r="C15" s="2">
        <f>+'概況'!E15/'概況'!D15*100</f>
        <v>96.69093539054965</v>
      </c>
      <c r="D15" s="2">
        <f>+'概況'!P15/'概況'!O15*100</f>
        <v>92.49735627534233</v>
      </c>
      <c r="E15" s="3">
        <f>+(('概況'!O15*1000)/365)/'概況'!N15*100</f>
        <v>88.48718955068126</v>
      </c>
      <c r="F15" s="3">
        <f>+(('概況'!O15*1000)/365)/'概況'!M15*100</f>
        <v>60.41367698173114</v>
      </c>
      <c r="G15" s="2">
        <f>+'概況'!N15/'概況'!M15*100</f>
        <v>68.2739244951712</v>
      </c>
      <c r="H15" s="18">
        <f>+'概況'!O15/'貸借対照表'!I10*1000</f>
        <v>0.5808614844964641</v>
      </c>
      <c r="I15" s="19">
        <f>'損益計算書'!J11/'概況'!P15</f>
        <v>152.46794144727187</v>
      </c>
      <c r="J15" s="19">
        <f>'費用構成表'!H32/'概況'!P15</f>
        <v>149.09397543271675</v>
      </c>
      <c r="K15" s="2">
        <f>+'概況'!E15/'概況'!V15</f>
        <v>3783.7169811320755</v>
      </c>
      <c r="L15" s="4">
        <f>+'概況'!P15/'概況'!V15*1000</f>
        <v>438334.1509433962</v>
      </c>
      <c r="M15" s="20">
        <f>'損益計算書'!J10/'概況'!V15</f>
        <v>67209.07547169812</v>
      </c>
      <c r="N15" s="19">
        <f>+('貸借対照表'!I37+'貸借対照表'!I45)/'貸借対照表'!I60*100</f>
        <v>66.29125613893905</v>
      </c>
      <c r="O15" s="19">
        <f>+'貸借対照表'!I9/('貸借対照表'!I59+'貸借対照表'!I25)*100</f>
        <v>92.03839434425927</v>
      </c>
      <c r="P15" s="19">
        <f>+'貸借対照表'!I18/'貸借対照表'!I31*100</f>
        <v>748.9509688769217</v>
      </c>
      <c r="Q15" s="19">
        <f>+('貸借対照表'!I19+'貸借対照表'!I20)/'貸借対照表'!I31*100</f>
        <v>693.0342182102712</v>
      </c>
      <c r="R15" s="19">
        <f>+'費用構成表'!H19/('貸借対照表'!I10+'貸借対照表'!I16-'貸借対照表'!I11-'貸借対照表'!I14+'費用構成表'!H19)*100</f>
        <v>3.0844456672232434</v>
      </c>
      <c r="S15" s="19">
        <f>+'損益計算書'!J9/'損益計算書'!J23*100</f>
        <v>103.90856338759195</v>
      </c>
      <c r="T15" s="19">
        <f>+('損益計算書'!J10+'損益計算書'!J16)/'費用構成表'!H37*100</f>
        <v>103.99555041558379</v>
      </c>
      <c r="U15" s="21">
        <f>+'費用構成表'!H15/('貸借対照表'!I26+'貸借対照表'!I32+'貸借対照表'!I28+'貸借対照表'!I42)*100</f>
        <v>2.728955002778448</v>
      </c>
      <c r="V15" s="75">
        <f>+'資本的収支'!I24/'費用構成表'!H19*100</f>
        <v>78.3066224521113</v>
      </c>
      <c r="W15" s="19">
        <f>+('損益計算書'!J34+'資本的収支'!I24)/'損益計算書'!J11*100</f>
        <v>40.831757286868125</v>
      </c>
      <c r="X15" s="19">
        <f>+'貸借対照表'!I58/('損益計算書'!J10-'損益計算書'!J12)*100</f>
        <v>0</v>
      </c>
      <c r="Y15" s="94">
        <f>('貸借対照表'!I$31-('貸借対照表'!I$18-'資本的収支'!I$19))/('損益計算書'!J$10-'損益計算書'!J$12)</f>
        <v>-1.0524283765654965</v>
      </c>
      <c r="Z15" s="460">
        <v>14664661</v>
      </c>
      <c r="AA15" s="22">
        <f>+'費用構成表'!H14/'概況'!P15</f>
        <v>18.825045595007857</v>
      </c>
      <c r="AB15" s="23">
        <f>+'費用構成表'!H15/'概況'!P15</f>
        <v>17.226110346590932</v>
      </c>
      <c r="AC15" s="23">
        <f>+'費用構成表'!H19/'概況'!P15</f>
        <v>57.50373089195759</v>
      </c>
      <c r="AD15" s="23">
        <f>+'費用構成表'!H20/'概況'!P15</f>
        <v>8.613012128681014</v>
      </c>
      <c r="AE15" s="23">
        <f>+'費用構成表'!H21/'概況'!P15</f>
        <v>0.503148498324058</v>
      </c>
      <c r="AF15" s="23">
        <f>+'費用構成表'!H22/'概況'!P15</f>
        <v>0.6027106915504713</v>
      </c>
      <c r="AG15" s="23">
        <f>+'費用構成表'!H23/'概況'!P15</f>
        <v>4.037025255566637</v>
      </c>
      <c r="AH15" s="23">
        <f>+'費用構成表'!H24/'概況'!P15</f>
        <v>0.07416587070000444</v>
      </c>
      <c r="AI15" s="23">
        <f>+'費用構成表'!H25/'概況'!P15</f>
        <v>0.3697962827531852</v>
      </c>
      <c r="AJ15" s="23">
        <f>+'費用構成表'!H26/'概況'!P15</f>
        <v>0.08884408422797978</v>
      </c>
      <c r="AK15" s="23">
        <f>+'費用構成表'!H27/'概況'!P15</f>
        <v>12.163719330174146</v>
      </c>
      <c r="AL15" s="23">
        <f>+'費用構成表'!H29/'概況'!P15</f>
        <v>21.958133947092144</v>
      </c>
      <c r="AM15" s="23">
        <f>+'費用構成表'!H30/'概況'!P15</f>
        <v>13.174880368255286</v>
      </c>
      <c r="AN15" s="23">
        <f>+'費用構成表'!H31/'概況'!P15</f>
        <v>7.128532510090734</v>
      </c>
      <c r="AO15" s="26">
        <f>+'費用構成表'!H32/'概況'!P15</f>
        <v>149.09397543271675</v>
      </c>
      <c r="AP15" s="19">
        <f>+('費用構成表'!H19+'費用構成表'!H15+'費用構成表'!H30)/'概況'!P15</f>
        <v>87.9047216068038</v>
      </c>
      <c r="AQ15" s="36"/>
      <c r="BD15" s="5"/>
      <c r="BE15" s="5"/>
      <c r="BG15" s="5"/>
      <c r="BK15" s="5"/>
      <c r="BL15" s="5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25.5" customHeight="1">
      <c r="A16" s="107" t="s">
        <v>439</v>
      </c>
      <c r="B16" s="1">
        <f>+'概況'!E16/'概況'!C16*100</f>
        <v>99.81674619963596</v>
      </c>
      <c r="C16" s="2">
        <f>+'概況'!E16/'概況'!D16*100</f>
        <v>87.26774193548387</v>
      </c>
      <c r="D16" s="2">
        <f>+'概況'!P16/'概況'!O16*100</f>
        <v>92.7599107471344</v>
      </c>
      <c r="E16" s="3">
        <f>+(('概況'!O16*1000)/365)/'概況'!N16*100</f>
        <v>88.35215399877578</v>
      </c>
      <c r="F16" s="3">
        <f>+(('概況'!O16*1000)/365)/'概況'!M16*100</f>
        <v>57.34054794520548</v>
      </c>
      <c r="G16" s="2">
        <f>+'概況'!N16/'概況'!M16*100</f>
        <v>64.9</v>
      </c>
      <c r="H16" s="18">
        <f>+'概況'!O16/'貸借対照表'!J10*1000</f>
        <v>0.5078865800132545</v>
      </c>
      <c r="I16" s="19">
        <f>'損益計算書'!K11/'概況'!P16</f>
        <v>139.8735963737509</v>
      </c>
      <c r="J16" s="19">
        <f>'費用構成表'!I32/'概況'!P16</f>
        <v>161.57443082311732</v>
      </c>
      <c r="K16" s="2">
        <f>+'概況'!E16/'概況'!V16</f>
        <v>5797.071428571428</v>
      </c>
      <c r="L16" s="4">
        <f>+'概況'!P16/'概況'!V16*1000</f>
        <v>693357.1428571428</v>
      </c>
      <c r="M16" s="20">
        <f>'損益計算書'!K10/'概況'!V16</f>
        <v>100547.92857142857</v>
      </c>
      <c r="N16" s="19">
        <f>+('貸借対照表'!J37+'貸借対照表'!J45)/'貸借対照表'!J60*100</f>
        <v>95.17960413289133</v>
      </c>
      <c r="O16" s="19">
        <f>+'貸借対照表'!J9/('貸借対照表'!J59+'貸借対照表'!J25)*100</f>
        <v>91.24837062039364</v>
      </c>
      <c r="P16" s="19">
        <f>+'貸借対照表'!J18/'貸借対照表'!J31*100</f>
        <v>853.6752147873923</v>
      </c>
      <c r="Q16" s="19">
        <f>+('貸借対照表'!J19+'貸借対照表'!J20)/'貸借対照表'!J31*100</f>
        <v>786.5548460134614</v>
      </c>
      <c r="R16" s="19">
        <f>+'費用構成表'!I19/('貸借対照表'!J10+'貸借対照表'!J16-'貸借対照表'!J11-'貸借対照表'!J14+'費用構成表'!I19)*100</f>
        <v>3.767497761359545</v>
      </c>
      <c r="S16" s="19">
        <f>+'損益計算書'!K9/'損益計算書'!K23*100</f>
        <v>92.09544959356407</v>
      </c>
      <c r="T16" s="19">
        <f>+('損益計算書'!K10+'損益計算書'!K16)/'費用構成表'!I37*100</f>
        <v>92.29777581231686</v>
      </c>
      <c r="U16" s="21">
        <f>+'費用構成表'!I15/('貸借対照表'!J26+'貸借対照表'!J32+'貸借対照表'!J28+'貸借対照表'!J42)*100</f>
        <v>2.179812180953184</v>
      </c>
      <c r="V16" s="75">
        <f>+'資本的収支'!J24/'費用構成表'!I19*100</f>
        <v>3.6179172110731046</v>
      </c>
      <c r="W16" s="19">
        <f>+('損益計算書'!K34+'資本的収支'!J24)/'損益計算書'!K11*100</f>
        <v>3.1489527182042685</v>
      </c>
      <c r="X16" s="19">
        <f>+'貸借対照表'!J58/('損益計算書'!K10-'損益計算書'!K12)*100</f>
        <v>0</v>
      </c>
      <c r="Y16" s="94">
        <f>('貸借対照表'!J$31-('貸借対照表'!J$18-'資本的収支'!J$19))/('損益計算書'!K$10-'損益計算書'!K$12)</f>
        <v>-1.6509042375423721</v>
      </c>
      <c r="Z16" s="460">
        <v>604731</v>
      </c>
      <c r="AA16" s="22">
        <f>+'費用構成表'!I14/'概況'!P16</f>
        <v>14.834861440197795</v>
      </c>
      <c r="AB16" s="23">
        <f>+'費用構成表'!I15/'概況'!P16</f>
        <v>1.357989080045328</v>
      </c>
      <c r="AC16" s="23">
        <f>+'費用構成表'!I19/'概況'!P16</f>
        <v>84.20768517564645</v>
      </c>
      <c r="AD16" s="23">
        <f>+'費用構成表'!I20/'概況'!P16</f>
        <v>14.276913567528588</v>
      </c>
      <c r="AE16" s="23">
        <f>+'費用構成表'!I21/'概況'!P16</f>
        <v>0.3434634799629134</v>
      </c>
      <c r="AF16" s="23">
        <f>+'費用構成表'!I22/'概況'!P16</f>
        <v>0.7794375193159575</v>
      </c>
      <c r="AG16" s="23">
        <f>+'費用構成表'!I23/'概況'!P16</f>
        <v>8.145874111465952</v>
      </c>
      <c r="AH16" s="23">
        <f>+'費用構成表'!I24/'概況'!P16</f>
        <v>0.46481920263727206</v>
      </c>
      <c r="AI16" s="23">
        <f>+'費用構成表'!I25/'概況'!P16</f>
        <v>3.75821572061399</v>
      </c>
      <c r="AJ16" s="23">
        <f>+'費用構成表'!I26/'概況'!P16</f>
        <v>1.375708251777068</v>
      </c>
      <c r="AK16" s="23">
        <f>+'費用構成表'!I27/'概況'!P16</f>
        <v>22.69836200679922</v>
      </c>
      <c r="AL16" s="23">
        <f>+'費用構成表'!I29/'概況'!P16</f>
        <v>0</v>
      </c>
      <c r="AM16" s="23">
        <f>+'費用構成表'!I30/'概況'!P16</f>
        <v>0</v>
      </c>
      <c r="AN16" s="23">
        <f>+'費用構成表'!I31/'概況'!P16</f>
        <v>5.16833213145153</v>
      </c>
      <c r="AO16" s="26">
        <f>+'費用構成表'!I32/'概況'!P16</f>
        <v>161.57443082311732</v>
      </c>
      <c r="AP16" s="19">
        <f>+('費用構成表'!I19+'費用構成表'!I15+'費用構成表'!I30)/'概況'!P16</f>
        <v>85.56567425569177</v>
      </c>
      <c r="AQ16" s="36"/>
      <c r="BD16" s="5"/>
      <c r="BE16" s="5"/>
      <c r="BG16" s="5"/>
      <c r="BK16" s="5"/>
      <c r="BL16" s="5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25.5" customHeight="1">
      <c r="A17" s="107" t="s">
        <v>440</v>
      </c>
      <c r="B17" s="1">
        <f>+'概況'!E17/'概況'!C17*100</f>
        <v>99.41348973607037</v>
      </c>
      <c r="C17" s="2">
        <f>+'概況'!E17/'概況'!D17*100</f>
        <v>73.09293680297398</v>
      </c>
      <c r="D17" s="2">
        <f>+'概況'!P17/'概況'!O17*100</f>
        <v>72.49592138710778</v>
      </c>
      <c r="E17" s="3">
        <f>+(('概況'!O17*1000)/365)/'概況'!N17*100</f>
        <v>75.44076672972598</v>
      </c>
      <c r="F17" s="3">
        <f>+(('概況'!O17*1000)/365)/'概況'!M17*100</f>
        <v>65.7284868850696</v>
      </c>
      <c r="G17" s="2">
        <f>+'概況'!N17/'概況'!M17*100</f>
        <v>87.12595289566504</v>
      </c>
      <c r="H17" s="18">
        <f>+'概況'!O17/'貸借対照表'!K10*1000</f>
        <v>0.6686468112067534</v>
      </c>
      <c r="I17" s="19">
        <f>'損益計算書'!L11/'概況'!P17</f>
        <v>184.05849720663082</v>
      </c>
      <c r="J17" s="19">
        <f>'費用構成表'!J32/'概況'!P17</f>
        <v>163.74147924271566</v>
      </c>
      <c r="K17" s="2">
        <f>+'概況'!E17/'概況'!V17</f>
        <v>1966.2</v>
      </c>
      <c r="L17" s="4">
        <f>+'概況'!P17/'概況'!V17*1000</f>
        <v>305724</v>
      </c>
      <c r="M17" s="20">
        <f>'損益計算書'!L10/'概況'!V17</f>
        <v>56521.5</v>
      </c>
      <c r="N17" s="19">
        <f>+('貸借対照表'!K37+'貸借対照表'!K45)/'貸借対照表'!K60*100</f>
        <v>39.367193443573974</v>
      </c>
      <c r="O17" s="19">
        <f>+'貸借対照表'!K9/('貸借対照表'!K59+'貸借対照表'!K25)*100</f>
        <v>89.8758587200821</v>
      </c>
      <c r="P17" s="19">
        <f>+'貸借対照表'!K18/'貸借対照表'!K31*100</f>
        <v>184.11908047396582</v>
      </c>
      <c r="Q17" s="19">
        <f>+('貸借対照表'!K19+'貸借対照表'!K20)/'貸借対照表'!K31*100</f>
        <v>183.9265823205706</v>
      </c>
      <c r="R17" s="19">
        <f>+'費用構成表'!J19/('貸借対照表'!K10+'貸借対照表'!K16-'貸借対照表'!K11-'貸借対照表'!K14+'費用構成表'!J19)*100</f>
        <v>3.5266379200431843</v>
      </c>
      <c r="S17" s="19">
        <f>+'損益計算書'!L9/'損益計算書'!L23*100</f>
        <v>115.1120711643923</v>
      </c>
      <c r="T17" s="19">
        <f>+('損益計算書'!L10+'損益計算書'!L16)/'費用構成表'!J37*100</f>
        <v>115.30461929075861</v>
      </c>
      <c r="U17" s="21">
        <f>+'費用構成表'!J15/('貸借対照表'!K26+'貸借対照表'!K32+'貸借対照表'!K28+'貸借対照表'!K42)*100</f>
        <v>1.8216383179486748</v>
      </c>
      <c r="V17" s="75">
        <f>+'資本的収支'!K24/'費用構成表'!J19*100</f>
        <v>97.58117052648329</v>
      </c>
      <c r="W17" s="19">
        <f>+('損益計算書'!L34+'資本的収支'!K24)/'損益計算書'!L11*100</f>
        <v>47.215355662142734</v>
      </c>
      <c r="X17" s="19">
        <f>+'貸借対照表'!K58/('損益計算書'!L10-'損益計算書'!L12)*100</f>
        <v>0</v>
      </c>
      <c r="Y17" s="94">
        <f>('貸借対照表'!K$31-('貸借対照表'!K$18-'資本的収支'!K$19))/('損益計算書'!L$10-'損益計算書'!L$12)</f>
        <v>-1.2532487637447698</v>
      </c>
      <c r="Z17" s="460">
        <v>3813106</v>
      </c>
      <c r="AA17" s="22">
        <f>+'費用構成表'!J14/'概況'!P17</f>
        <v>23.05085632792977</v>
      </c>
      <c r="AB17" s="23">
        <f>+'費用構成表'!J15/'概況'!P17</f>
        <v>22.720165901270427</v>
      </c>
      <c r="AC17" s="23">
        <f>+'費用構成表'!J19/'概況'!P17</f>
        <v>65.77468566419385</v>
      </c>
      <c r="AD17" s="23">
        <f>+'費用構成表'!J20/'概況'!P17</f>
        <v>12.903468487917207</v>
      </c>
      <c r="AE17" s="23">
        <f>+'費用構成表'!J21/'概況'!P17</f>
        <v>0.20475984875246955</v>
      </c>
      <c r="AF17" s="23">
        <f>+'費用構成表'!J22/'概況'!P17</f>
        <v>1.6485457471444833</v>
      </c>
      <c r="AG17" s="23">
        <f>+'費用構成表'!J23/'概況'!P17</f>
        <v>10.133977051196505</v>
      </c>
      <c r="AH17" s="23">
        <f>+'費用構成表'!J24/'概況'!P17</f>
        <v>1.5520534861509074</v>
      </c>
      <c r="AI17" s="23">
        <f>+'費用構成表'!J25/'概況'!P17</f>
        <v>0.8128246392170717</v>
      </c>
      <c r="AJ17" s="23">
        <f>+'費用構成表'!J26/'概況'!P17</f>
        <v>0.7372662924729495</v>
      </c>
      <c r="AK17" s="23">
        <f>+'費用構成表'!J27/'概況'!P17</f>
        <v>16.522418913791526</v>
      </c>
      <c r="AL17" s="23">
        <f>+'費用構成表'!J29/'概況'!P17</f>
        <v>0</v>
      </c>
      <c r="AM17" s="23">
        <f>+'費用構成表'!J30/'概況'!P17</f>
        <v>0</v>
      </c>
      <c r="AN17" s="23">
        <f>+'費用構成表'!J31/'概況'!P17</f>
        <v>7.680456882678495</v>
      </c>
      <c r="AO17" s="26">
        <f>+'費用構成表'!J32/'概況'!P17</f>
        <v>163.74147924271566</v>
      </c>
      <c r="AP17" s="19">
        <f>+('費用構成表'!J19+'費用構成表'!J15+'費用構成表'!J30)/'概況'!P17</f>
        <v>88.49485156546429</v>
      </c>
      <c r="AQ17" s="36"/>
      <c r="BD17" s="5"/>
      <c r="BE17" s="5"/>
      <c r="BG17" s="5"/>
      <c r="BK17" s="5"/>
      <c r="BL17" s="5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25.5" customHeight="1">
      <c r="A18" s="107" t="s">
        <v>441</v>
      </c>
      <c r="B18" s="1">
        <f>+'概況'!E18/'概況'!C18*100</f>
        <v>99.72794558911782</v>
      </c>
      <c r="C18" s="2">
        <f>+'概況'!E18/'概況'!D18*100</f>
        <v>101.74285714285713</v>
      </c>
      <c r="D18" s="2">
        <f>+'概況'!P18/'概況'!O18*100</f>
        <v>92.02720872107295</v>
      </c>
      <c r="E18" s="3">
        <f>+(('概況'!O18*1000)/365)/'概況'!N18*100</f>
        <v>85.31239123644639</v>
      </c>
      <c r="F18" s="3">
        <f>+(('概況'!O18*1000)/365)/'概況'!M18*100</f>
        <v>53.816926252580224</v>
      </c>
      <c r="G18" s="2">
        <f>+'概況'!N18/'概況'!M18*100</f>
        <v>63.082191780821915</v>
      </c>
      <c r="H18" s="18">
        <f>+'概況'!O18/'貸借対照表'!L10*1000</f>
        <v>0.6991894591856677</v>
      </c>
      <c r="I18" s="19">
        <f>'損益計算書'!M11/'概況'!P18</f>
        <v>161.53152484112923</v>
      </c>
      <c r="J18" s="19">
        <f>'費用構成表'!K32/'概況'!P18</f>
        <v>175.0502036182979</v>
      </c>
      <c r="K18" s="2">
        <f>+'概況'!E18/'概況'!V18</f>
        <v>3834.923076923077</v>
      </c>
      <c r="L18" s="4">
        <f>+'概況'!P18/'概況'!V18*1000</f>
        <v>507548.46153846156</v>
      </c>
      <c r="M18" s="20">
        <f>'損益計算書'!M10/'概況'!V18</f>
        <v>86129.61538461539</v>
      </c>
      <c r="N18" s="19">
        <f>+('貸借対照表'!L37+'貸借対照表'!L45)/'貸借対照表'!L60*100</f>
        <v>77.60608262056851</v>
      </c>
      <c r="O18" s="19">
        <f>+'貸借対照表'!L9/('貸借対照表'!L59+'貸借対照表'!L25)*100</f>
        <v>92.37799308556923</v>
      </c>
      <c r="P18" s="19">
        <f>+'貸借対照表'!L18/'貸借対照表'!L31*100</f>
        <v>464.98247070164746</v>
      </c>
      <c r="Q18" s="19">
        <f>+('貸借対照表'!L19+'貸借対照表'!L20)/'貸借対照表'!L31*100</f>
        <v>459.3121425514531</v>
      </c>
      <c r="R18" s="19">
        <f>+'費用構成表'!K19/('貸借対照表'!L10+'貸借対照表'!L16-'貸借対照表'!L11-'貸借対照表'!L14+'費用構成表'!K19)*100</f>
        <v>3.6558886286153904</v>
      </c>
      <c r="S18" s="19">
        <f>+'損益計算書'!M9/'損益計算書'!M23*100</f>
        <v>101.73658469082842</v>
      </c>
      <c r="T18" s="19">
        <f>+('損益計算書'!M10+'損益計算書'!M16)/'費用構成表'!K37*100</f>
        <v>99.91584444729196</v>
      </c>
      <c r="U18" s="21">
        <f>+'費用構成表'!K15/('貸借対照表'!L26+'貸借対照表'!L32+'貸借対照表'!L28+'貸借対照表'!L42)*100</f>
        <v>3.180637141944202</v>
      </c>
      <c r="V18" s="75">
        <f>+'資本的収支'!L24/'費用構成表'!K19*100</f>
        <v>46.82872093708323</v>
      </c>
      <c r="W18" s="19">
        <f>+('損益計算書'!M34+'資本的収支'!L24)/'損益計算書'!M11*100</f>
        <v>23.290073427997214</v>
      </c>
      <c r="X18" s="19">
        <f>+'貸借対照表'!L58/('損益計算書'!M10-'損益計算書'!M12)*100</f>
        <v>0</v>
      </c>
      <c r="Y18" s="94">
        <f>('貸借対照表'!L$31-('貸借対照表'!L$18-'資本的収支'!L$19))/('損益計算書'!M$10-'損益計算書'!M$12)</f>
        <v>-0.7577076262288138</v>
      </c>
      <c r="Z18" s="460">
        <v>2306519</v>
      </c>
      <c r="AA18" s="22">
        <f>+'費用構成表'!K14/'概況'!P18</f>
        <v>15.005766785437691</v>
      </c>
      <c r="AB18" s="23">
        <f>+'費用構成表'!K15/'概況'!P18</f>
        <v>11.11860481681931</v>
      </c>
      <c r="AC18" s="23">
        <f>+'費用構成表'!K19/'概況'!P18</f>
        <v>56.593913730102315</v>
      </c>
      <c r="AD18" s="23">
        <f>+'費用構成表'!K20/'概況'!P18</f>
        <v>10.649380960969244</v>
      </c>
      <c r="AE18" s="23">
        <f>+'費用構成表'!K21/'概況'!P18</f>
        <v>0.170654412689656</v>
      </c>
      <c r="AF18" s="23">
        <f>+'費用構成表'!K22/'概況'!P18</f>
        <v>0.42360486986464346</v>
      </c>
      <c r="AG18" s="23">
        <f>+'費用構成表'!K23/'概況'!P18</f>
        <v>8.25991606712811</v>
      </c>
      <c r="AH18" s="23">
        <f>+'費用構成表'!K24/'概況'!P18</f>
        <v>0.7990142661632917</v>
      </c>
      <c r="AI18" s="23">
        <f>+'費用構成表'!K25/'概況'!P18</f>
        <v>0.5234816531350549</v>
      </c>
      <c r="AJ18" s="23">
        <f>+'費用構成表'!K26/'概況'!P18</f>
        <v>0.25355668954688676</v>
      </c>
      <c r="AK18" s="23">
        <f>+'費用構成表'!K27/'概況'!P18</f>
        <v>7.274485346605781</v>
      </c>
      <c r="AL18" s="23">
        <f>+'費用構成表'!K29/'概況'!P18</f>
        <v>44.97107513795575</v>
      </c>
      <c r="AM18" s="23">
        <f>+'費用構成表'!K30/'概況'!P18</f>
        <v>4.991717350218925</v>
      </c>
      <c r="AN18" s="23">
        <f>+'費用構成表'!K31/'概況'!P18</f>
        <v>18.15044565657239</v>
      </c>
      <c r="AO18" s="26">
        <f>+'費用構成表'!K32/'概況'!P18</f>
        <v>175.0502036182979</v>
      </c>
      <c r="AP18" s="19">
        <f>+('費用構成表'!K19+'費用構成表'!K15+'費用構成表'!K30)/'概況'!P18</f>
        <v>72.70423589714055</v>
      </c>
      <c r="AQ18" s="36"/>
      <c r="BD18" s="5"/>
      <c r="BE18" s="5"/>
      <c r="BG18" s="5"/>
      <c r="BK18" s="5"/>
      <c r="BL18" s="5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25.5" customHeight="1">
      <c r="A19" s="107" t="s">
        <v>442</v>
      </c>
      <c r="B19" s="1">
        <f>+'概況'!E19/'概況'!C19*100</f>
        <v>99.88892108567565</v>
      </c>
      <c r="C19" s="2">
        <f>+'概況'!E19/'概況'!D19*100</f>
        <v>65.45253164556962</v>
      </c>
      <c r="D19" s="2">
        <f>+'概況'!P19/'概況'!O19*100</f>
        <v>85.57138520299962</v>
      </c>
      <c r="E19" s="3">
        <f>+(('概況'!O19*1000)/365)/'概況'!N19*100</f>
        <v>66.45899675974847</v>
      </c>
      <c r="F19" s="3">
        <f>+(('概況'!O19*1000)/365)/'概況'!M19*100</f>
        <v>25.969192060385797</v>
      </c>
      <c r="G19" s="2">
        <f>+'概況'!N19/'概況'!M19*100</f>
        <v>39.07551020408163</v>
      </c>
      <c r="H19" s="18">
        <f>+'概況'!O19/'貸借対照表'!M10*1000</f>
        <v>0.610865099478529</v>
      </c>
      <c r="I19" s="19">
        <f>'損益計算書'!N11/'概況'!P19</f>
        <v>302.5913084610662</v>
      </c>
      <c r="J19" s="19">
        <f>'費用構成表'!L32/'概況'!P19</f>
        <v>245.2506516641338</v>
      </c>
      <c r="K19" s="2">
        <f>+'概況'!E19/'概況'!V19</f>
        <v>1880.2727272727273</v>
      </c>
      <c r="L19" s="4">
        <f>+'概況'!P19/'概況'!V19*1000</f>
        <v>361312.7272727273</v>
      </c>
      <c r="M19" s="20">
        <f>'損益計算書'!N10/'概況'!V19</f>
        <v>117405.63636363637</v>
      </c>
      <c r="N19" s="19">
        <f>+('貸借対照表'!M37+'貸借対照表'!M45)/'貸借対照表'!M60*100</f>
        <v>86.77758822202489</v>
      </c>
      <c r="O19" s="19">
        <f>+'貸借対照表'!M9/('貸借対照表'!M59+'貸借対照表'!M25)*100</f>
        <v>87.78714696872424</v>
      </c>
      <c r="P19" s="19">
        <f>+'貸借対照表'!M18/'貸借対照表'!M31*100</f>
        <v>799.0710831880531</v>
      </c>
      <c r="Q19" s="19">
        <f>+('貸借対照表'!M19+'貸借対照表'!M20)/'貸借対照表'!M31*100</f>
        <v>793.3179829610868</v>
      </c>
      <c r="R19" s="19">
        <f>+'費用構成表'!L19/('貸借対照表'!M10+'貸借対照表'!M16-'貸借対照表'!M11-'貸借対照表'!M14+'費用構成表'!L19)*100</f>
        <v>3.0298457880573775</v>
      </c>
      <c r="S19" s="19">
        <f>+'損益計算書'!N9/'損益計算書'!N23*100</f>
        <v>123.4507071642108</v>
      </c>
      <c r="T19" s="19">
        <f>+('損益計算書'!N10+'損益計算書'!N16)/'費用構成表'!L37*100</f>
        <v>123.55676175450687</v>
      </c>
      <c r="U19" s="21">
        <f>+'費用構成表'!L15/('貸借対照表'!M26+'貸借対照表'!M32+'貸借対照表'!M28+'貸借対照表'!M42)*100</f>
        <v>2.5392652632719828</v>
      </c>
      <c r="V19" s="75">
        <f>+'資本的収支'!M24/'費用構成表'!L19*100</f>
        <v>112.47162309247207</v>
      </c>
      <c r="W19" s="19">
        <f>+('損益計算書'!N34+'資本的収支'!M24)/'損益計算書'!N11*100</f>
        <v>23.038238661734148</v>
      </c>
      <c r="X19" s="19">
        <f>+'貸借対照表'!M58/('損益計算書'!N10-'損益計算書'!N12)*100</f>
        <v>0</v>
      </c>
      <c r="Y19" s="94">
        <f>('貸借対照表'!M$31-('貸借対照表'!M$18-'資本的収支'!M$19))/('損益計算書'!N$10-'損益計算書'!N$12)</f>
        <v>-0.8817950522294178</v>
      </c>
      <c r="Z19" s="460">
        <v>941099</v>
      </c>
      <c r="AA19" s="22">
        <f>+'費用構成表'!L14/'概況'!P19</f>
        <v>21.840057970431054</v>
      </c>
      <c r="AB19" s="23">
        <f>+'費用構成表'!L15/'概況'!P19</f>
        <v>6.012670967482212</v>
      </c>
      <c r="AC19" s="23">
        <f>+'費用構成表'!L19/'概況'!P19</f>
        <v>56.63565181509848</v>
      </c>
      <c r="AD19" s="23">
        <f>+'費用構成表'!L20/'概況'!P19</f>
        <v>8.625617697084369</v>
      </c>
      <c r="AE19" s="23">
        <f>+'費用構成表'!L21/'概況'!P19</f>
        <v>0.1924799468604382</v>
      </c>
      <c r="AF19" s="23">
        <f>+'費用構成表'!L22/'概況'!P19</f>
        <v>0.4435845049868661</v>
      </c>
      <c r="AG19" s="23">
        <f>+'費用構成表'!L23/'概況'!P19</f>
        <v>13.846730608588883</v>
      </c>
      <c r="AH19" s="23">
        <f>+'費用構成表'!L24/'概況'!P19</f>
        <v>0.045792614808627126</v>
      </c>
      <c r="AI19" s="23">
        <f>+'費用構成表'!L25/'概況'!P19</f>
        <v>0.23223397510089472</v>
      </c>
      <c r="AJ19" s="23">
        <f>+'費用構成表'!L26/'概況'!P19</f>
        <v>0</v>
      </c>
      <c r="AK19" s="23">
        <f>+'費用構成表'!L27/'概況'!P19</f>
        <v>31.495506285162186</v>
      </c>
      <c r="AL19" s="23">
        <f>+'費用構成表'!L29/'概況'!P19</f>
        <v>96.7590402673081</v>
      </c>
      <c r="AM19" s="23">
        <f>+'費用構成表'!L30/'概況'!P19</f>
        <v>58.05547448193959</v>
      </c>
      <c r="AN19" s="23">
        <f>+'費用構成表'!L31/'概況'!P19</f>
        <v>9.059389498897957</v>
      </c>
      <c r="AO19" s="26">
        <f>+'費用構成表'!L32/'概況'!P19</f>
        <v>245.2506516641338</v>
      </c>
      <c r="AP19" s="19">
        <f>+('費用構成表'!L19+'費用構成表'!L15+'費用構成表'!L30)/'概況'!P19</f>
        <v>120.70379726452029</v>
      </c>
      <c r="AQ19" s="36"/>
      <c r="BD19" s="5"/>
      <c r="BE19" s="5"/>
      <c r="BG19" s="5"/>
      <c r="BK19" s="5"/>
      <c r="BL19" s="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25.5" customHeight="1">
      <c r="A20" s="107" t="s">
        <v>443</v>
      </c>
      <c r="B20" s="1">
        <f>+'概況'!E20/'概況'!C20*100</f>
        <v>91.08331979860321</v>
      </c>
      <c r="C20" s="2">
        <f>+'概況'!E20/'概況'!D20*100</f>
        <v>65.50891675103185</v>
      </c>
      <c r="D20" s="2">
        <f>+'概況'!P20/'概況'!O20*100</f>
        <v>77.29987802022278</v>
      </c>
      <c r="E20" s="3">
        <f>+(('概況'!O20*1000)/365)/'概況'!N20*100</f>
        <v>76.55740139434634</v>
      </c>
      <c r="F20" s="3">
        <f>+(('概況'!O20*1000)/365)/'概況'!M20*100</f>
        <v>71.20923263778273</v>
      </c>
      <c r="G20" s="2">
        <f>+'概況'!N20/'概況'!M20*100</f>
        <v>93.01417151162791</v>
      </c>
      <c r="H20" s="18">
        <f>+'概況'!O20/'貸借対照表'!N10*1000</f>
        <v>0.7092044406425829</v>
      </c>
      <c r="I20" s="19">
        <f>'損益計算書'!O11/'概況'!P20</f>
        <v>127.75077430877398</v>
      </c>
      <c r="J20" s="19">
        <f>'費用構成表'!M32/'概況'!P20</f>
        <v>122.34349919743178</v>
      </c>
      <c r="K20" s="2">
        <f>+'概況'!E20/'概況'!V20</f>
        <v>2403.4285714285716</v>
      </c>
      <c r="L20" s="4">
        <f>+'概況'!P20/'概況'!V20*1000</f>
        <v>315950</v>
      </c>
      <c r="M20" s="20">
        <f>'損益計算書'!O10/'概況'!V20</f>
        <v>40679.28571428572</v>
      </c>
      <c r="N20" s="19">
        <f>+('貸借対照表'!N37+'貸借対照表'!N45)/'貸借対照表'!N60*100</f>
        <v>54.57054502815401</v>
      </c>
      <c r="O20" s="19">
        <f>+'貸借対照表'!N9/('貸借対照表'!N59+'貸借対照表'!N25)*100</f>
        <v>94.5505666022725</v>
      </c>
      <c r="P20" s="19">
        <f>+'貸借対照表'!N18/'貸借対照表'!N31*100</f>
        <v>3755.2098066949557</v>
      </c>
      <c r="Q20" s="19">
        <f>+('貸借対照表'!N19+'貸借対照表'!N20)/'貸借対照表'!N31*100</f>
        <v>3474.0216878830743</v>
      </c>
      <c r="R20" s="19">
        <f>+'費用構成表'!M19/('貸借対照表'!N10+'貸借対照表'!N16-'貸借対照表'!N11-'貸借対照表'!N14+'費用構成表'!M19)*100</f>
        <v>2.556808213599521</v>
      </c>
      <c r="S20" s="19">
        <f>+'損益計算書'!O9/'損益計算書'!O23*100</f>
        <v>106.06322488141653</v>
      </c>
      <c r="T20" s="19">
        <f>+('損益計算書'!O10+'損益計算書'!O16)/'費用構成表'!M37*100</f>
        <v>109.39434365980658</v>
      </c>
      <c r="U20" s="21">
        <f>+'費用構成表'!M15/('貸借対照表'!N26+'貸借対照表'!N32+'貸借対照表'!N28+'貸借対照表'!N42)*100</f>
        <v>2.044723305623849</v>
      </c>
      <c r="V20" s="75">
        <f>+'資本的収支'!N24/'費用構成表'!M19*100</f>
        <v>83.5953257230782</v>
      </c>
      <c r="W20" s="19">
        <f>+('損益計算書'!O34+'資本的収支'!N24)/'損益計算書'!O11*100</f>
        <v>42.34338500743257</v>
      </c>
      <c r="X20" s="19">
        <f>+'貸借対照表'!N58/('損益計算書'!O10-'損益計算書'!O12)*100</f>
        <v>0</v>
      </c>
      <c r="Y20" s="94">
        <f>('貸借対照表'!N$31-('貸借対照表'!N$18-'資本的収支'!N$19))/('損益計算書'!O$10-'損益計算書'!O$12)</f>
        <v>-0.817637236118191</v>
      </c>
      <c r="Z20" s="460">
        <v>1918597</v>
      </c>
      <c r="AA20" s="22">
        <f>+'費用構成表'!M14/'概況'!P20</f>
        <v>17.411887052652997</v>
      </c>
      <c r="AB20" s="23">
        <f>+'費用構成表'!M15/'概況'!P20</f>
        <v>17.737888002170326</v>
      </c>
      <c r="AC20" s="23">
        <f>+'費用構成表'!M19/'概況'!P20</f>
        <v>43.490606560712585</v>
      </c>
      <c r="AD20" s="23">
        <f>+'費用構成表'!M20/'概況'!P20</f>
        <v>18.263739741821716</v>
      </c>
      <c r="AE20" s="23">
        <f>+'費用構成表'!M21/'概況'!P20</f>
        <v>0.07822214183980286</v>
      </c>
      <c r="AF20" s="23">
        <f>+'費用構成表'!M22/'概況'!P20</f>
        <v>2.11425858521918</v>
      </c>
      <c r="AG20" s="23">
        <f>+'費用構成表'!M23/'概況'!P20</f>
        <v>2.429860059231795</v>
      </c>
      <c r="AH20" s="23">
        <f>+'費用構成表'!M24/'概況'!P20</f>
        <v>1.0969185901928424</v>
      </c>
      <c r="AI20" s="23">
        <f>+'費用構成表'!M25/'概況'!P20</f>
        <v>2.211018922523907</v>
      </c>
      <c r="AJ20" s="23">
        <f>+'費用構成表'!M26/'概況'!P20</f>
        <v>0.3386611805665453</v>
      </c>
      <c r="AK20" s="23">
        <f>+'費用構成表'!M27/'概況'!P20</f>
        <v>10.489453575384893</v>
      </c>
      <c r="AL20" s="23">
        <f>+'費用構成表'!M29/'概況'!P20</f>
        <v>0</v>
      </c>
      <c r="AM20" s="23">
        <f>+'費用構成表'!M30/'概況'!P20</f>
        <v>0</v>
      </c>
      <c r="AN20" s="23">
        <f>+'費用構成表'!M31/'概況'!P20</f>
        <v>6.562069043474329</v>
      </c>
      <c r="AO20" s="26">
        <f>+'費用構成表'!M32/'概況'!P20</f>
        <v>122.34349919743178</v>
      </c>
      <c r="AP20" s="19">
        <f>+('費用構成表'!M19+'費用構成表'!M15+'費用構成表'!M30)/'概況'!P20</f>
        <v>61.228494562882915</v>
      </c>
      <c r="AQ20" s="36"/>
      <c r="BD20" s="5"/>
      <c r="BE20" s="5"/>
      <c r="BG20" s="5"/>
      <c r="BK20" s="5"/>
      <c r="BL20" s="5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25.5" customHeight="1">
      <c r="A21" s="107" t="s">
        <v>444</v>
      </c>
      <c r="B21" s="1">
        <f>+'概況'!E21/'概況'!C21*100</f>
        <v>99.91334864173996</v>
      </c>
      <c r="C21" s="2">
        <f>+'概況'!E21/'概況'!D21*100</f>
        <v>99.18709677419355</v>
      </c>
      <c r="D21" s="2">
        <f>+'概況'!P21/'概況'!O21*100</f>
        <v>77.57861078867538</v>
      </c>
      <c r="E21" s="3">
        <f>+(('概況'!O21*1000)/365)/'概況'!N21*100</f>
        <v>86.5278238450629</v>
      </c>
      <c r="F21" s="3">
        <f>+(('概況'!O21*1000)/365)/'概況'!M21*100</f>
        <v>67.92927911203172</v>
      </c>
      <c r="G21" s="2">
        <f>+'概況'!N21/'概況'!M21*100</f>
        <v>78.50570613409415</v>
      </c>
      <c r="H21" s="18">
        <f>+'概況'!O21/'貸借対照表'!O10*1000</f>
        <v>0.5500565817830474</v>
      </c>
      <c r="I21" s="19">
        <f>'損益計算書'!P11/'概況'!P21</f>
        <v>146.14989552219436</v>
      </c>
      <c r="J21" s="19">
        <f>'費用構成表'!N32/'概況'!P21</f>
        <v>143.30628220317456</v>
      </c>
      <c r="K21" s="2">
        <f>+'概況'!E21/'概況'!V21</f>
        <v>3547.846153846154</v>
      </c>
      <c r="L21" s="4">
        <f>+'概況'!P21/'概況'!V21*1000</f>
        <v>414883.8461538461</v>
      </c>
      <c r="M21" s="20">
        <f>'損益計算書'!P10/'概況'!V21</f>
        <v>63849</v>
      </c>
      <c r="N21" s="19">
        <f>+('貸借対照表'!O37+'貸借対照表'!O45)/'貸借対照表'!O60*100</f>
        <v>70.92235569803752</v>
      </c>
      <c r="O21" s="19">
        <f>+'貸借対照表'!O9/('貸借対照表'!O59+'貸借対照表'!O25)*100</f>
        <v>83.76170541077265</v>
      </c>
      <c r="P21" s="19">
        <f>+'貸借対照表'!O18/'貸借対照表'!O31*100</f>
        <v>903.9777443155164</v>
      </c>
      <c r="Q21" s="19">
        <f>+('貸借対照表'!O19+'貸借対照表'!O20)/'貸借対照表'!O31*100</f>
        <v>903.3019378586122</v>
      </c>
      <c r="R21" s="19">
        <f>+'費用構成表'!N19/('貸借対照表'!O10+'貸借対照表'!O16-'貸借対照表'!O11-'貸借対照表'!O14+'費用構成表'!N19)*100</f>
        <v>2.826720125540717</v>
      </c>
      <c r="S21" s="19">
        <f>+'損益計算書'!P9/'損益計算書'!P23*100</f>
        <v>111.26406773047461</v>
      </c>
      <c r="T21" s="19">
        <f>+('損益計算書'!P10+'損益計算書'!P16)/'費用構成表'!N37*100</f>
        <v>111.37328164730582</v>
      </c>
      <c r="U21" s="21">
        <f>+'費用構成表'!N15/('貸借対照表'!O26+'貸借対照表'!O32+'貸借対照表'!O28+'貸借対照表'!O42)*100</f>
        <v>2.495223521885347</v>
      </c>
      <c r="V21" s="75">
        <f>+'資本的収支'!O24/'費用構成表'!N19*100</f>
        <v>76.33002805942786</v>
      </c>
      <c r="W21" s="19">
        <f>+('損益計算書'!P34+'資本的収支'!O24)/'損益計算書'!P11*100</f>
        <v>47.82989833277937</v>
      </c>
      <c r="X21" s="19">
        <f>+'貸借対照表'!O58/('損益計算書'!P10-'損益計算書'!P12)*100</f>
        <v>0</v>
      </c>
      <c r="Y21" s="94">
        <f>('貸借対照表'!O$31-('貸借対照表'!O$18-'資本的収支'!O$19))/('損益計算書'!P$10-'損益計算書'!P$12)</f>
        <v>-2.9525105507344853</v>
      </c>
      <c r="Z21" s="460">
        <v>4164156</v>
      </c>
      <c r="AA21" s="22">
        <f>+'費用構成表'!N14/'概況'!P21</f>
        <v>17.92809479576304</v>
      </c>
      <c r="AB21" s="23">
        <f>+'費用構成表'!N15/'概況'!P21</f>
        <v>19.264891563718482</v>
      </c>
      <c r="AC21" s="23">
        <f>+'費用構成表'!N19/'概況'!P21</f>
        <v>66.34145979690331</v>
      </c>
      <c r="AD21" s="23">
        <f>+'費用構成表'!N20/'概況'!P21</f>
        <v>13.438052170301605</v>
      </c>
      <c r="AE21" s="23">
        <f>+'費用構成表'!N21/'概況'!P21</f>
        <v>0.24010427385607463</v>
      </c>
      <c r="AF21" s="23">
        <f>+'費用構成表'!N22/'概況'!P21</f>
        <v>1.5349986743277544</v>
      </c>
      <c r="AG21" s="23">
        <f>+'費用構成表'!N23/'概況'!P21</f>
        <v>7.107642732256851</v>
      </c>
      <c r="AH21" s="23">
        <f>+'費用構成表'!N24/'概況'!P21</f>
        <v>0.12385301539448484</v>
      </c>
      <c r="AI21" s="23">
        <f>+'費用構成表'!N25/'概況'!P21</f>
        <v>0.25512237901618434</v>
      </c>
      <c r="AJ21" s="23">
        <f>+'費用構成表'!N26/'概況'!P21</f>
        <v>0</v>
      </c>
      <c r="AK21" s="23">
        <f>+'費用構成表'!N27/'概況'!P21</f>
        <v>11.364441205972385</v>
      </c>
      <c r="AL21" s="23">
        <f>+'費用構成表'!N29/'概況'!P21</f>
        <v>0</v>
      </c>
      <c r="AM21" s="23">
        <f>+'費用構成表'!N30/'概況'!P21</f>
        <v>0</v>
      </c>
      <c r="AN21" s="23">
        <f>+'費用構成表'!N31/'概況'!P21</f>
        <v>5.707621595664403</v>
      </c>
      <c r="AO21" s="26">
        <f>+'費用構成表'!N32/'概況'!P21</f>
        <v>143.30628220317456</v>
      </c>
      <c r="AP21" s="19">
        <f>+('費用構成表'!N19+'費用構成表'!N15+'費用構成表'!N30)/'概況'!P21</f>
        <v>85.60635136062179</v>
      </c>
      <c r="AQ21" s="36"/>
      <c r="BD21" s="5"/>
      <c r="BE21" s="5"/>
      <c r="BG21" s="5"/>
      <c r="BK21" s="5"/>
      <c r="BL21" s="5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25.5" customHeight="1">
      <c r="A22" s="108" t="s">
        <v>445</v>
      </c>
      <c r="B22" s="1">
        <f>+'概況'!E22/'概況'!C22*100</f>
        <v>98.37347742467259</v>
      </c>
      <c r="C22" s="2">
        <f>+'概況'!E22/'概況'!D22*100</f>
        <v>94.22280701754386</v>
      </c>
      <c r="D22" s="2">
        <f>+'概況'!P22/'概況'!O22*100</f>
        <v>84.98708553854676</v>
      </c>
      <c r="E22" s="3">
        <f>+(('概況'!O22*1000)/365)/'概況'!N22*100</f>
        <v>77.69706689946048</v>
      </c>
      <c r="F22" s="3">
        <f>+(('概況'!O22*1000)/365)/'概況'!M22*100</f>
        <v>51.14741062479118</v>
      </c>
      <c r="G22" s="2">
        <f>+'概況'!N22/'概況'!M22*100</f>
        <v>65.82926829268293</v>
      </c>
      <c r="H22" s="18">
        <f>+'概況'!O22/'貸借対照表'!P10*1000</f>
        <v>0.4911213988119089</v>
      </c>
      <c r="I22" s="19">
        <f>'損益計算書'!Q11/'概況'!P22</f>
        <v>254.6473607590364</v>
      </c>
      <c r="J22" s="19">
        <f>'費用構成表'!O32/'概況'!P22</f>
        <v>238.88647197809715</v>
      </c>
      <c r="K22" s="2">
        <f>+'概況'!E22/'概況'!V22</f>
        <v>1790.2333333333333</v>
      </c>
      <c r="L22" s="4">
        <f>+'概況'!P22/'概況'!V22*1000</f>
        <v>216836.33333333334</v>
      </c>
      <c r="M22" s="20">
        <f>'損益計算書'!Q10/'概況'!V22</f>
        <v>56520.03333333333</v>
      </c>
      <c r="N22" s="19">
        <f>+('貸借対照表'!P37+'貸借対照表'!P45)/'貸借対照表'!P60*100</f>
        <v>78.85709062576561</v>
      </c>
      <c r="O22" s="19">
        <f>+'貸借対照表'!P9/('貸借対照表'!P59+'貸借対照表'!P25)*100</f>
        <v>90.18090699730774</v>
      </c>
      <c r="P22" s="19">
        <f>+'貸借対照表'!P18/'貸借対照表'!P31*100</f>
        <v>1394.5150273730062</v>
      </c>
      <c r="Q22" s="19">
        <f>+('貸借対照表'!P19+'貸借対照表'!P20)/'貸借対照表'!P31*100</f>
        <v>1358.9597516797915</v>
      </c>
      <c r="R22" s="19">
        <f>+'費用構成表'!O19/('貸借対照表'!P10+'貸借対照表'!P16-'貸借対照表'!P11-'貸借対照表'!P14+'費用構成表'!O19)*100</f>
        <v>3.483442143028986</v>
      </c>
      <c r="S22" s="19">
        <f>+'損益計算書'!Q9/'損益計算書'!Q23*100</f>
        <v>108.35116242713893</v>
      </c>
      <c r="T22" s="19">
        <f>+('損益計算書'!Q10+'損益計算書'!Q16)/'費用構成表'!O37*100</f>
        <v>109.1830593222083</v>
      </c>
      <c r="U22" s="21">
        <f>+'費用構成表'!O15/('貸借対照表'!P26+'貸借対照表'!P32+'貸借対照表'!P28+'貸借対照表'!P42)*100</f>
        <v>1.9812969289624092</v>
      </c>
      <c r="V22" s="75">
        <f>+'資本的収支'!P24/'費用構成表'!O19*100</f>
        <v>64.50943887106267</v>
      </c>
      <c r="W22" s="19">
        <f>+('損益計算書'!Q34+'資本的収支'!P24)/'損益計算書'!Q11*100</f>
        <v>25.478719037201238</v>
      </c>
      <c r="X22" s="19">
        <f>+'貸借対照表'!P58/('損益計算書'!Q10-'損益計算書'!Q12)*100</f>
        <v>0</v>
      </c>
      <c r="Y22" s="94">
        <f>('貸借対照表'!P$31-('貸借対照表'!P$18-'資本的収支'!P$19))/('損益計算書'!Q$10-'損益計算書'!Q$12)</f>
        <v>-1.0305649737172837</v>
      </c>
      <c r="Z22" s="460">
        <v>3656191</v>
      </c>
      <c r="AA22" s="22">
        <f>+'費用構成表'!O14/'概況'!P22</f>
        <v>32.12192298646137</v>
      </c>
      <c r="AB22" s="23">
        <f>+'費用構成表'!O15/'概況'!P22</f>
        <v>11.135895122127442</v>
      </c>
      <c r="AC22" s="23">
        <f>+'費用構成表'!O19/'概況'!P22</f>
        <v>83.31337460357966</v>
      </c>
      <c r="AD22" s="23">
        <f>+'費用構成表'!O20/'概況'!P22</f>
        <v>5.666024605347505</v>
      </c>
      <c r="AE22" s="23">
        <f>+'費用構成表'!O21/'概況'!P22</f>
        <v>0.2588742046612729</v>
      </c>
      <c r="AF22" s="23">
        <f>+'費用構成表'!O22/'概況'!P22</f>
        <v>1.6337975339311217</v>
      </c>
      <c r="AG22" s="23">
        <f>+'費用構成表'!O23/'概況'!P22</f>
        <v>16.19639390077616</v>
      </c>
      <c r="AH22" s="23">
        <f>+'費用構成表'!O24/'概況'!P22</f>
        <v>0.41721175264293037</v>
      </c>
      <c r="AI22" s="23">
        <f>+'費用構成表'!O25/'概況'!P22</f>
        <v>1.417966546196901</v>
      </c>
      <c r="AJ22" s="23">
        <f>+'費用構成表'!O26/'概況'!P22</f>
        <v>0.160797160377489</v>
      </c>
      <c r="AK22" s="23">
        <f>+'費用構成表'!O27/'概況'!P22</f>
        <v>31.572045890218273</v>
      </c>
      <c r="AL22" s="23">
        <f>+'費用構成表'!O29/'概況'!P22</f>
        <v>33.9126745364015</v>
      </c>
      <c r="AM22" s="23">
        <f>+'費用構成表'!O30/'概況'!P22</f>
        <v>20.347604721840895</v>
      </c>
      <c r="AN22" s="23">
        <f>+'費用構成表'!O31/'概況'!P22</f>
        <v>21.07949313537553</v>
      </c>
      <c r="AO22" s="26">
        <f>+'費用構成表'!O32/'概況'!P22</f>
        <v>238.88647197809715</v>
      </c>
      <c r="AP22" s="19">
        <f>+('費用構成表'!O19+'費用構成表'!O15+'費用構成表'!O30)/'概況'!P22</f>
        <v>114.79687444754799</v>
      </c>
      <c r="AQ22" s="36"/>
      <c r="BD22" s="5"/>
      <c r="BE22" s="5"/>
      <c r="BG22" s="5"/>
      <c r="BK22" s="5"/>
      <c r="BL22" s="5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25.5" customHeight="1">
      <c r="A23" s="108" t="s">
        <v>446</v>
      </c>
      <c r="B23" s="1">
        <f>+'概況'!E23/'概況'!C23*100</f>
        <v>88.58473598303304</v>
      </c>
      <c r="C23" s="2">
        <f>+'概況'!E23/'概況'!D23*100</f>
        <v>88.84984358706987</v>
      </c>
      <c r="D23" s="2">
        <f>+'概況'!P23/'概況'!O23*100</f>
        <v>80.57718826916314</v>
      </c>
      <c r="E23" s="3">
        <f>+(('概況'!O23*1000)/365)/'概況'!N23*100</f>
        <v>88.48993591424524</v>
      </c>
      <c r="F23" s="3">
        <f>+(('概況'!O23*1000)/365)/'概況'!M23*100</f>
        <v>57.81308283199649</v>
      </c>
      <c r="G23" s="2">
        <f>+'概況'!N23/'概況'!M23*100</f>
        <v>65.33294688790667</v>
      </c>
      <c r="H23" s="18">
        <f>+'概況'!O23/'貸借対照表'!Q10*1000</f>
        <v>0.30478345939884527</v>
      </c>
      <c r="I23" s="19">
        <f>'損益計算書'!R11/'概況'!P23</f>
        <v>210.78140674179903</v>
      </c>
      <c r="J23" s="19">
        <f>'費用構成表'!P32/'概況'!P23</f>
        <v>216.17948243724788</v>
      </c>
      <c r="K23" s="2">
        <f>+'概況'!E23/'概況'!V23</f>
        <v>1981.5581395348838</v>
      </c>
      <c r="L23" s="4">
        <f>+'概況'!P23/'概況'!V23*1000</f>
        <v>272862.0930232558</v>
      </c>
      <c r="M23" s="20">
        <f>'損益計算書'!R10/'概況'!V23</f>
        <v>57842.25581395349</v>
      </c>
      <c r="N23" s="19">
        <f>+('貸借対照表'!Q37+'貸借対照表'!Q45)/'貸借対照表'!Q60*100</f>
        <v>63.07179677228921</v>
      </c>
      <c r="O23" s="19">
        <f>+'貸借対照表'!Q9/('貸借対照表'!Q59+'貸借対照表'!Q25)*100</f>
        <v>94.65451197102676</v>
      </c>
      <c r="P23" s="19">
        <f>+'貸借対照表'!Q18/'貸借対照表'!Q31*100</f>
        <v>1218.7387038737222</v>
      </c>
      <c r="Q23" s="19">
        <f>+('貸借対照表'!Q19+'貸借対照表'!Q20)/'貸借対照表'!Q31*100</f>
        <v>1211.5931706553913</v>
      </c>
      <c r="R23" s="19">
        <f>+'費用構成表'!P19/('貸借対照表'!Q10+'貸借対照表'!Q16-'貸借対照表'!Q11-'貸借対照表'!Q14+'費用構成表'!P19)*100</f>
        <v>2.624486808738817</v>
      </c>
      <c r="S23" s="19">
        <f>+'損益計算書'!R9/'損益計算書'!R23*100</f>
        <v>104.76747790127865</v>
      </c>
      <c r="T23" s="19">
        <f>+('損益計算書'!R10+'損益計算書'!R16)/'費用構成表'!P37*100</f>
        <v>105.07615531544663</v>
      </c>
      <c r="U23" s="21">
        <f>+'費用構成表'!P15/('貸借対照表'!Q26+'貸借対照表'!Q32+'貸借対照表'!Q28+'貸借対照表'!Q42)*100</f>
        <v>2.298931872458496</v>
      </c>
      <c r="V23" s="75">
        <f>+'資本的収支'!Q24/'費用構成表'!P19*100</f>
        <v>97.8545851082868</v>
      </c>
      <c r="W23" s="19">
        <f>+('損益計算書'!R34+'資本的収支'!Q24)/'損益計算書'!R11*100</f>
        <v>64.4924028946514</v>
      </c>
      <c r="X23" s="19">
        <f>+'貸借対照表'!Q$58/('損益計算書'!R10-'損益計算書'!R12)*100</f>
        <v>20.086165362928316</v>
      </c>
      <c r="Y23" s="94">
        <f>('貸借対照表'!Q$31-('貸借対照表'!Q$18-'資本的収支'!Q$19))/('損益計算書'!R$10-'損益計算書'!R$12)</f>
        <v>-1.0964709888962327</v>
      </c>
      <c r="Z23" s="460">
        <v>18478973</v>
      </c>
      <c r="AA23" s="22">
        <f>+'費用構成表'!P14/'概況'!P23</f>
        <v>29.323016056326264</v>
      </c>
      <c r="AB23" s="23">
        <f>+'費用構成表'!P15/'概況'!P23</f>
        <v>36.20697737250353</v>
      </c>
      <c r="AC23" s="23">
        <f>+'費用構成表'!P19/'概況'!P23</f>
        <v>101.91757144549551</v>
      </c>
      <c r="AD23" s="23">
        <f>+'費用構成表'!P20/'概況'!P23</f>
        <v>15.727512066321943</v>
      </c>
      <c r="AE23" s="23">
        <f>+'費用構成表'!P21/'概況'!P23</f>
        <v>0.3456895765558375</v>
      </c>
      <c r="AF23" s="23">
        <f>+'費用構成表'!P22/'概況'!P23</f>
        <v>1.5625066585301204</v>
      </c>
      <c r="AG23" s="23">
        <f>+'費用構成表'!P23/'概況'!P23</f>
        <v>5.758169004361178</v>
      </c>
      <c r="AH23" s="23">
        <f>+'費用構成表'!P24/'概況'!P23</f>
        <v>1.2573861742919799</v>
      </c>
      <c r="AI23" s="23">
        <f>+'費用構成表'!P25/'概況'!P23</f>
        <v>3.2197029421967143</v>
      </c>
      <c r="AJ23" s="23">
        <f>+'費用構成表'!P26/'概況'!P23</f>
        <v>0.5987350284281948</v>
      </c>
      <c r="AK23" s="23">
        <f>+'費用構成表'!P27/'概況'!P23</f>
        <v>14.842662662031335</v>
      </c>
      <c r="AL23" s="23">
        <f>+'費用構成表'!P29/'概況'!P23</f>
        <v>0</v>
      </c>
      <c r="AM23" s="23">
        <f>+'費用構成表'!P30/'概況'!P23</f>
        <v>0</v>
      </c>
      <c r="AN23" s="23">
        <f>+'費用構成表'!P31/'概況'!P23</f>
        <v>5.263839728221173</v>
      </c>
      <c r="AO23" s="26">
        <f>+'費用構成表'!P32/'概況'!P23</f>
        <v>216.17948243724788</v>
      </c>
      <c r="AP23" s="19">
        <f>+('費用構成表'!P19+'費用構成表'!P15+'費用構成表'!P30)/'概況'!P23</f>
        <v>138.12454881799906</v>
      </c>
      <c r="AQ23" s="36"/>
      <c r="BD23" s="5"/>
      <c r="BE23" s="5"/>
      <c r="BG23" s="5"/>
      <c r="BK23" s="5"/>
      <c r="BL23" s="5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25.5" customHeight="1">
      <c r="A24" s="108" t="s">
        <v>44</v>
      </c>
      <c r="B24" s="1">
        <f>+'概況'!E24/'概況'!C24*100</f>
        <v>100</v>
      </c>
      <c r="C24" s="2">
        <f>+'概況'!E24/'概況'!D24*100</f>
        <v>97.28358208955224</v>
      </c>
      <c r="D24" s="2">
        <f>+'概況'!P24/'概況'!O24*100</f>
        <v>96.63853174992639</v>
      </c>
      <c r="E24" s="3">
        <f>+(('概況'!O24*1000)/365)/'概況'!N24*100</f>
        <v>76.33324717842682</v>
      </c>
      <c r="F24" s="3">
        <f>+(('概況'!O24*1000)/365)/'概況'!M24*100</f>
        <v>58.15639269406393</v>
      </c>
      <c r="G24" s="2">
        <f>+'概況'!N24/'概況'!M24*100</f>
        <v>76.1875</v>
      </c>
      <c r="H24" s="18">
        <f>+'概況'!O24/'貸借対照表'!R10*1000</f>
        <v>2.1635865976119644</v>
      </c>
      <c r="I24" s="19">
        <f>'損益計算書'!S11/'概況'!P24</f>
        <v>170.73477885543087</v>
      </c>
      <c r="J24" s="19">
        <f>'費用構成表'!Q32/'概況'!P24</f>
        <v>177.7291423348398</v>
      </c>
      <c r="K24" s="2">
        <f>+'概況'!E24/'概況'!V24</f>
        <v>6518</v>
      </c>
      <c r="L24" s="4">
        <f>+'概況'!P24/'概況'!V24*1000</f>
        <v>984650</v>
      </c>
      <c r="M24" s="20">
        <f>'損益計算書'!S10/'概況'!V24</f>
        <v>168394</v>
      </c>
      <c r="N24" s="19">
        <f>+('貸借対照表'!R37+'貸借対照表'!R45)/'貸借対照表'!R60*100</f>
        <v>98.8309043337393</v>
      </c>
      <c r="O24" s="19">
        <f>+'貸借対照表'!R9/('貸借対照表'!R59+'貸借対照表'!R25)*100</f>
        <v>34.853250943760564</v>
      </c>
      <c r="P24" s="19">
        <f>+'貸借対照表'!R18/'貸借対照表'!R31*100</f>
        <v>5607.258566978193</v>
      </c>
      <c r="Q24" s="19">
        <f>+('貸借対照表'!R19+'貸借対照表'!R20)/'貸借対照表'!R31*100</f>
        <v>5590.728971962617</v>
      </c>
      <c r="R24" s="19">
        <f>+'費用構成表'!Q19/('貸借対照表'!R10+'貸借対照表'!R16-'貸借対照表'!R11-'貸借対照表'!R14+'費用構成表'!Q19)*100</f>
        <v>4.922561792034639</v>
      </c>
      <c r="S24" s="19">
        <f>+'損益計算書'!S9/'損益計算書'!S23*100</f>
        <v>98.13277771435095</v>
      </c>
      <c r="T24" s="19">
        <f>+('損益計算書'!S10+'損益計算書'!S16)/'費用構成表'!Q37*100</f>
        <v>98.21126599634368</v>
      </c>
      <c r="U24" s="21" t="e">
        <f>+'費用構成表'!Q15/('貸借対照表'!R26+'貸借対照表'!R32+'貸借対照表'!R28+'貸借対照表'!R42)*100</f>
        <v>#DIV/0!</v>
      </c>
      <c r="V24" s="75">
        <f>+'資本的収支'!R24/'費用構成表'!Q19*100</f>
        <v>0</v>
      </c>
      <c r="W24" s="19">
        <f>+('損益計算書'!S34+'資本的収支'!R24)/'損益計算書'!S11*100</f>
        <v>0</v>
      </c>
      <c r="X24" s="19">
        <f>+'貸借対照表'!R58/('損益計算書'!S10-'損益計算書'!S12)*100</f>
        <v>1.9430336511330897</v>
      </c>
      <c r="Y24" s="94">
        <f>('貸借対照表'!R$31-('貸借対照表'!R$18-'資本的収支'!R$19))/('損益計算書'!S$10-'損益計算書'!S$12)</f>
        <v>-5.250616293920223</v>
      </c>
      <c r="Z24" s="460">
        <v>0</v>
      </c>
      <c r="AA24" s="22">
        <f>+'費用構成表'!Q14/'概況'!P24</f>
        <v>7.510282841618849</v>
      </c>
      <c r="AB24" s="23">
        <f>+'費用構成表'!Q15/'概況'!P24</f>
        <v>0</v>
      </c>
      <c r="AC24" s="23">
        <f>+'費用構成表'!Q19/'概況'!P24</f>
        <v>24.754989082415072</v>
      </c>
      <c r="AD24" s="23">
        <f>+'費用構成表'!Q20/'概況'!P24</f>
        <v>0</v>
      </c>
      <c r="AE24" s="23">
        <f>+'費用構成表'!Q21/'概況'!P24</f>
        <v>1.2867516376377393</v>
      </c>
      <c r="AF24" s="23">
        <f>+'費用構成表'!Q22/'概況'!P24</f>
        <v>0.3503783070126441</v>
      </c>
      <c r="AG24" s="23">
        <f>+'費用構成表'!Q23/'概況'!P24</f>
        <v>2.6313918651297414</v>
      </c>
      <c r="AH24" s="23">
        <f>+'費用構成表'!Q24/'概況'!P24</f>
        <v>0</v>
      </c>
      <c r="AI24" s="23">
        <f>+'費用構成表'!Q25/'概況'!P24</f>
        <v>0</v>
      </c>
      <c r="AJ24" s="23">
        <f>+'費用構成表'!Q26/'概況'!P24</f>
        <v>0.04062357182755294</v>
      </c>
      <c r="AK24" s="23">
        <f>+'費用構成表'!Q27/'概況'!P24</f>
        <v>6.8186665312547605</v>
      </c>
      <c r="AL24" s="23">
        <f>+'費用構成表'!Q29/'概況'!P24</f>
        <v>125.62027116234195</v>
      </c>
      <c r="AM24" s="23">
        <f>+'費用構成表'!Q30/'概況'!P24</f>
        <v>75.37195957954603</v>
      </c>
      <c r="AN24" s="23">
        <f>+'費用構成表'!Q31/'概況'!P24</f>
        <v>8.715787335601483</v>
      </c>
      <c r="AO24" s="26">
        <f>+'費用構成表'!Q32/'概況'!P24</f>
        <v>177.7291423348398</v>
      </c>
      <c r="AP24" s="19">
        <f>+('費用構成表'!Q19+'費用構成表'!Q15+'費用構成表'!Q30)/'概況'!P24</f>
        <v>100.12694866196111</v>
      </c>
      <c r="AQ24" s="36"/>
      <c r="BD24" s="5"/>
      <c r="BE24" s="5"/>
      <c r="BG24" s="5"/>
      <c r="BK24" s="5"/>
      <c r="BL24" s="5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25.5" customHeight="1">
      <c r="A25" s="107" t="s">
        <v>447</v>
      </c>
      <c r="B25" s="1">
        <f>+'概況'!E25/'概況'!C25*100</f>
        <v>99.68898219423062</v>
      </c>
      <c r="C25" s="2">
        <f>+'概況'!E25/'概況'!D25*100</f>
        <v>85.47333333333333</v>
      </c>
      <c r="D25" s="2">
        <f>+'概況'!P25/'概況'!O25*100</f>
        <v>90.71330827185932</v>
      </c>
      <c r="E25" s="3">
        <f>+(('概況'!O25*1000)/365)/'概況'!N25*100</f>
        <v>76.55074344899165</v>
      </c>
      <c r="F25" s="3">
        <f>+(('概況'!O25*1000)/365)/'概況'!M25*100</f>
        <v>46.82353807629989</v>
      </c>
      <c r="G25" s="2">
        <f>+'概況'!N25/'概況'!M25*100</f>
        <v>61.16666666666667</v>
      </c>
      <c r="H25" s="18">
        <f>+'概況'!O25/'貸借対照表'!S10*1000</f>
        <v>0.7471502242379072</v>
      </c>
      <c r="I25" s="19">
        <f>'損益計算書'!T11/'概況'!P25</f>
        <v>77.28357215186362</v>
      </c>
      <c r="J25" s="19">
        <f>'費用構成表'!R32/'概況'!P25</f>
        <v>72.80901915634406</v>
      </c>
      <c r="K25" s="2">
        <f>+'概況'!E25/'概況'!V25</f>
        <v>6410.5</v>
      </c>
      <c r="L25" s="4">
        <f>+'概況'!P25/'概況'!V25*1000</f>
        <v>720910</v>
      </c>
      <c r="M25" s="20">
        <f>'損益計算書'!T10/'概況'!V25</f>
        <v>56734.25</v>
      </c>
      <c r="N25" s="19">
        <f>+('貸借対照表'!S37+'貸借対照表'!S45)/'貸借対照表'!S60*100</f>
        <v>90.46259736274298</v>
      </c>
      <c r="O25" s="19">
        <f>+'貸借対照表'!S9/('貸借対照表'!S59+'貸借対照表'!S25)*100</f>
        <v>89.63497910943168</v>
      </c>
      <c r="P25" s="19">
        <f>+'貸借対照表'!S18/'貸借対照表'!S31*100</f>
        <v>653.4290181433698</v>
      </c>
      <c r="Q25" s="19">
        <f>+('貸借対照表'!S19+'貸借対照表'!S20)/'貸借対照表'!S31*100</f>
        <v>645.9939484606818</v>
      </c>
      <c r="R25" s="19">
        <f>+'費用構成表'!R19/('貸借対照表'!S10+'貸借対照表'!S16-'貸借対照表'!S11-'貸借対照表'!S14+'費用構成表'!R19)*100</f>
        <v>2.0711153626645165</v>
      </c>
      <c r="S25" s="19">
        <f>+'損益計算書'!T9/'損益計算書'!T23*100</f>
        <v>108.98904464601249</v>
      </c>
      <c r="T25" s="19">
        <f>+('損益計算書'!T10+'損益計算書'!T16)/'費用構成表'!R37*100</f>
        <v>109.2433323415088</v>
      </c>
      <c r="U25" s="21">
        <f>+'費用構成表'!R15/('貸借対照表'!S26+'貸借対照表'!S32+'貸借対照表'!S28+'貸借対照表'!S42)*100</f>
        <v>3.1995272693087653</v>
      </c>
      <c r="V25" s="75">
        <f>+'資本的収支'!S24/'費用構成表'!R19*100</f>
        <v>38.34548996511575</v>
      </c>
      <c r="W25" s="19">
        <f>+('損益計算書'!T34+'資本的収支'!S24)/'損益計算書'!T11*100</f>
        <v>20.536844089061194</v>
      </c>
      <c r="X25" s="19">
        <f>+'貸借対照表'!S58/('損益計算書'!T10-'損益計算書'!T$12)*100</f>
        <v>0</v>
      </c>
      <c r="Y25" s="94">
        <f>('貸借対照表'!S$31-('貸借対照表'!S$18-'資本的収支'!S$19))/('損益計算書'!T$10-'損益計算書'!T$12)</f>
        <v>-2.1798643385952707</v>
      </c>
      <c r="Z25" s="460">
        <v>372305</v>
      </c>
      <c r="AA25" s="22">
        <f>+'費用構成表'!R14/'概況'!P25</f>
        <v>11.404336186209097</v>
      </c>
      <c r="AB25" s="23">
        <f>+'費用構成表'!R15/'概況'!P25</f>
        <v>4.130890124980927</v>
      </c>
      <c r="AC25" s="23">
        <f>+'費用構成表'!R19/'概況'!P25</f>
        <v>30.618246383043655</v>
      </c>
      <c r="AD25" s="23">
        <f>+'費用構成表'!R20/'概況'!P25</f>
        <v>11.628011818396194</v>
      </c>
      <c r="AE25" s="23">
        <f>+'費用構成表'!R21/'概況'!P25</f>
        <v>0.027049146217974506</v>
      </c>
      <c r="AF25" s="23">
        <f>+'費用構成表'!R22/'概況'!P25</f>
        <v>0.6002829756835112</v>
      </c>
      <c r="AG25" s="23">
        <f>+'費用構成表'!R23/'概況'!P25</f>
        <v>3.822599214881192</v>
      </c>
      <c r="AH25" s="23">
        <f>+'費用構成表'!R24/'概況'!P25</f>
        <v>0.04196085503044763</v>
      </c>
      <c r="AI25" s="23">
        <f>+'費用構成表'!R25/'概況'!P25</f>
        <v>0.29754060839771956</v>
      </c>
      <c r="AJ25" s="23">
        <f>+'費用構成表'!R26/'概況'!P25</f>
        <v>0</v>
      </c>
      <c r="AK25" s="23">
        <f>+'費用構成表'!R27/'概況'!P25</f>
        <v>6.841700073518193</v>
      </c>
      <c r="AL25" s="23">
        <f>+'費用構成表'!R29/'概況'!P25</f>
        <v>0</v>
      </c>
      <c r="AM25" s="23">
        <f>+'費用構成表'!R30/'概況'!P25</f>
        <v>0</v>
      </c>
      <c r="AN25" s="23">
        <f>+'費用構成表'!R31/'概況'!P25</f>
        <v>3.396401769985158</v>
      </c>
      <c r="AO25" s="26">
        <f>+'費用構成表'!R32/'概況'!P25</f>
        <v>72.80901915634406</v>
      </c>
      <c r="AP25" s="19">
        <f>+('費用構成表'!R19+'費用構成表'!R15+'費用構成表'!R30)/'概況'!P25</f>
        <v>34.749136508024584</v>
      </c>
      <c r="AQ25" s="36"/>
      <c r="BD25" s="5"/>
      <c r="BE25" s="5"/>
      <c r="BG25" s="5"/>
      <c r="BK25" s="5"/>
      <c r="BL25" s="5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25.5" customHeight="1">
      <c r="A26" s="107" t="s">
        <v>448</v>
      </c>
      <c r="B26" s="1">
        <f>+'概況'!E26/'概況'!C26*100</f>
        <v>99.25062850512474</v>
      </c>
      <c r="C26" s="2">
        <f>+'概況'!E26/'概況'!D26*100</f>
        <v>90.53583241455347</v>
      </c>
      <c r="D26" s="2">
        <f>+'概況'!P26/'概況'!O26*100</f>
        <v>85.15789859320047</v>
      </c>
      <c r="E26" s="3">
        <f>+(('概況'!O26*1000)/365)/'概況'!N26*100</f>
        <v>86.2903844041258</v>
      </c>
      <c r="F26" s="3">
        <f>+(('概況'!O26*1000)/365)/'概況'!M26*100</f>
        <v>59.35203305066319</v>
      </c>
      <c r="G26" s="2">
        <f>+'概況'!N26/'概況'!M26*100</f>
        <v>68.78174603174602</v>
      </c>
      <c r="H26" s="18">
        <f>+'概況'!O26/'貸借対照表'!T10*1000</f>
        <v>0.9681504534747063</v>
      </c>
      <c r="I26" s="19">
        <f>'損益計算書'!U11/'概況'!P26</f>
        <v>150.72554173639583</v>
      </c>
      <c r="J26" s="19">
        <f>'費用構成表'!S32/'概況'!P26</f>
        <v>147.88790563010065</v>
      </c>
      <c r="K26" s="2">
        <f>+'概況'!E26/'概況'!V26</f>
        <v>4105.8</v>
      </c>
      <c r="L26" s="4">
        <f>+'概況'!P26/'概況'!V26*1000</f>
        <v>464893.99999999994</v>
      </c>
      <c r="M26" s="20">
        <f>'損益計算書'!U10/'概況'!V26</f>
        <v>78393.7</v>
      </c>
      <c r="N26" s="19">
        <f>+('貸借対照表'!T37+'貸借対照表'!T45)/'貸借対照表'!T60*100</f>
        <v>82.04909163714666</v>
      </c>
      <c r="O26" s="19">
        <f>+'貸借対照表'!T9/('貸借対照表'!T59+'貸借対照表'!T25)*100</f>
        <v>81.22174376558908</v>
      </c>
      <c r="P26" s="19">
        <f>+'貸借対照表'!T18/'貸借対照表'!T31*100</f>
        <v>1216.8347024610034</v>
      </c>
      <c r="Q26" s="19">
        <f>+('貸借対照表'!T19+'貸借対照表'!T20)/'貸借対照表'!T31*100</f>
        <v>1215.4256002604056</v>
      </c>
      <c r="R26" s="19">
        <f>+'費用構成表'!S19/('貸借対照表'!T10+'貸借対照表'!T16-'貸借対照表'!T11-'貸借対照表'!T14+'費用構成表'!S19)*100</f>
        <v>4.014610690640982</v>
      </c>
      <c r="S26" s="19">
        <f>+'損益計算書'!U9/'損益計算書'!U23*100</f>
        <v>106.46113148851315</v>
      </c>
      <c r="T26" s="19">
        <f>+('損益計算書'!U10+'損益計算書'!U16)/'費用構成表'!S37*100</f>
        <v>106.46113148851315</v>
      </c>
      <c r="U26" s="21">
        <f>+'費用構成表'!S15/('貸借対照表'!T26+'貸借対照表'!T32+'貸借対照表'!T28+'貸借対照表'!T42)*100</f>
        <v>4.381988432173123</v>
      </c>
      <c r="V26" s="75">
        <f>+'資本的収支'!T24/'費用構成表'!S19*100</f>
        <v>50.062641835829346</v>
      </c>
      <c r="W26" s="19">
        <f>+('損益計算書'!U34+'資本的収支'!T24)/'損益計算書'!U11*100</f>
        <v>22.774484311716332</v>
      </c>
      <c r="X26" s="19">
        <f>+'貸借対照表'!T$58/('損益計算書'!U10-'損益計算書'!U12)*100</f>
        <v>0</v>
      </c>
      <c r="Y26" s="94">
        <f>('貸借対照表'!T$31-('貸借対照表'!T$18-'資本的収支'!T$19))/('損益計算書'!U$10-'損益計算書'!U$12)</f>
        <v>-1.80590775742902</v>
      </c>
      <c r="Z26" s="460">
        <v>1079373</v>
      </c>
      <c r="AA26" s="22">
        <f>+'費用構成表'!S14/'概況'!P26</f>
        <v>16.264137631374034</v>
      </c>
      <c r="AB26" s="23">
        <f>+'費用構成表'!S15/'概況'!P26</f>
        <v>10.173932122161181</v>
      </c>
      <c r="AC26" s="23">
        <f>+'費用構成表'!S19/'概況'!P26</f>
        <v>48.24562158255431</v>
      </c>
      <c r="AD26" s="23">
        <f>+'費用構成表'!S20/'概況'!P26</f>
        <v>13.257645828941653</v>
      </c>
      <c r="AE26" s="23">
        <f>+'費用構成表'!S21/'概況'!P26</f>
        <v>0.03785809238234953</v>
      </c>
      <c r="AF26" s="23">
        <f>+'費用構成表'!S22/'概況'!P26</f>
        <v>0.6777889153226327</v>
      </c>
      <c r="AG26" s="23">
        <f>+'費用構成表'!S23/'概況'!P26</f>
        <v>9.15563547819503</v>
      </c>
      <c r="AH26" s="23">
        <f>+'費用構成表'!S24/'概況'!P26</f>
        <v>0.11680081911145337</v>
      </c>
      <c r="AI26" s="23">
        <f>+'費用構成表'!S25/'概況'!P26</f>
        <v>0.3080272062018439</v>
      </c>
      <c r="AJ26" s="23">
        <f>+'費用構成表'!S26/'概況'!P26</f>
        <v>1.502708144222124</v>
      </c>
      <c r="AK26" s="23">
        <f>+'費用構成表'!S27/'概況'!P26</f>
        <v>6.957284886447233</v>
      </c>
      <c r="AL26" s="23">
        <f>+'費用構成表'!S29/'概況'!P26</f>
        <v>32.93718568103697</v>
      </c>
      <c r="AM26" s="23">
        <f>+'費用構成表'!S30/'概況'!P26</f>
        <v>17.77609519589412</v>
      </c>
      <c r="AN26" s="23">
        <f>+'費用構成表'!S31/'概況'!P26</f>
        <v>8.201009262326467</v>
      </c>
      <c r="AO26" s="26">
        <f>+'費用構成表'!S32/'概況'!P26</f>
        <v>147.88790563010065</v>
      </c>
      <c r="AP26" s="19">
        <f>+('費用構成表'!S19+'費用構成表'!S15+'費用構成表'!S30)/'概況'!P26</f>
        <v>76.19564890060961</v>
      </c>
      <c r="AQ26" s="36"/>
      <c r="BD26" s="5"/>
      <c r="BE26" s="5"/>
      <c r="BG26" s="5"/>
      <c r="BK26" s="5"/>
      <c r="BL26" s="5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25.5" customHeight="1">
      <c r="A27" s="107" t="s">
        <v>449</v>
      </c>
      <c r="B27" s="1">
        <f>+'概況'!E27/'概況'!C27*100</f>
        <v>99.93125797898458</v>
      </c>
      <c r="C27" s="2">
        <f>+'概況'!E27/'概況'!D27*100</f>
        <v>94.22222222222221</v>
      </c>
      <c r="D27" s="2">
        <f>+'概況'!P27/'概況'!O27*100</f>
        <v>90.34630254174549</v>
      </c>
      <c r="E27" s="3">
        <f>+(('概況'!O27*1000)/365)/'概況'!N27*100</f>
        <v>89.03194149978214</v>
      </c>
      <c r="F27" s="3">
        <f>+(('概況'!O27*1000)/365)/'概況'!M27*100</f>
        <v>67.97316186748672</v>
      </c>
      <c r="G27" s="2">
        <f>+'概況'!N27/'概況'!M27*100</f>
        <v>76.34693877551021</v>
      </c>
      <c r="H27" s="18">
        <f>+'概況'!O27/'貸借対照表'!U10*1000</f>
        <v>0.6798787324962126</v>
      </c>
      <c r="I27" s="19">
        <f>'損益計算書'!V11/'概況'!P27</f>
        <v>207.1435074749167</v>
      </c>
      <c r="J27" s="19">
        <f>'費用構成表'!T32/'概況'!P27</f>
        <v>226.98344774842036</v>
      </c>
      <c r="K27" s="2">
        <f>+'概況'!E27/'概況'!V27</f>
        <v>3392</v>
      </c>
      <c r="L27" s="4">
        <f>+'概況'!P27/'概況'!V27*1000</f>
        <v>366113.3333333333</v>
      </c>
      <c r="M27" s="20">
        <f>'損益計算書'!V10/'概況'!V27</f>
        <v>79319.66666666667</v>
      </c>
      <c r="N27" s="19">
        <f>+('貸借対照表'!U37+'貸借対照表'!U45)/'貸借対照表'!U60*100</f>
        <v>45.977465375831756</v>
      </c>
      <c r="O27" s="19">
        <f>+'貸借対照表'!U9/('貸借対照表'!U59+'貸借対照表'!U25)*100</f>
        <v>88.07147022090544</v>
      </c>
      <c r="P27" s="19">
        <f>+'貸借対照表'!U18/'貸借対照表'!U31*100</f>
        <v>316.59274838827673</v>
      </c>
      <c r="Q27" s="19">
        <f>+('貸借対照表'!U$19+'貸借対照表'!U$20)/'貸借対照表'!U$31*100</f>
        <v>316.1254629417951</v>
      </c>
      <c r="R27" s="19">
        <f>+'費用構成表'!T$19/('貸借対照表'!U$10+'貸借対照表'!U$16-'貸借対照表'!U$11-'貸借対照表'!U$14+'費用構成表'!T$19)*100</f>
        <v>4.278915272074645</v>
      </c>
      <c r="S27" s="19">
        <f>+'損益計算書'!V9/'損益計算書'!V23*100</f>
        <v>98.30382270403568</v>
      </c>
      <c r="T27" s="19">
        <f>+('損益計算書'!V10+'損益計算書'!V16)/'費用構成表'!T37*100</f>
        <v>98.26100548270223</v>
      </c>
      <c r="U27" s="21">
        <f>+'費用構成表'!T15/('貸借対照表'!U26+'貸借対照表'!U32+'貸借対照表'!U28+'貸借対照表'!U42)*100</f>
        <v>2.2332582066864943</v>
      </c>
      <c r="V27" s="75">
        <f>+'資本的収支'!U24/'費用構成表'!T19*100</f>
        <v>123.67279714521</v>
      </c>
      <c r="W27" s="19">
        <f>+('損益計算書'!V34+'資本的収支'!U24)/'損益計算書'!V11*100</f>
        <v>49.879567850769625</v>
      </c>
      <c r="X27" s="19">
        <f>+'貸借対照表'!U58/('損益計算書'!V10-'損益計算書'!V12)*100</f>
        <v>43.82716309043567</v>
      </c>
      <c r="Y27" s="94">
        <f>('貸借対照表'!U$31-('貸借対照表'!U$18-'資本的収支'!U$19))/('損益計算書'!V$10-'損益計算書'!V$12)</f>
        <v>-0.9963319269582336</v>
      </c>
      <c r="Z27" s="460">
        <v>1046677</v>
      </c>
      <c r="AA27" s="22">
        <f>+'費用構成表'!T14/'概況'!P27</f>
        <v>20.744031902689514</v>
      </c>
      <c r="AB27" s="23">
        <f>+'費用構成表'!T15/'概況'!P27</f>
        <v>21.28211664876086</v>
      </c>
      <c r="AC27" s="23">
        <f>+'費用構成表'!T19/'概況'!P27</f>
        <v>66.33647140229802</v>
      </c>
      <c r="AD27" s="23">
        <f>+'費用構成表'!T20/'概況'!P27</f>
        <v>10.008740462880347</v>
      </c>
      <c r="AE27" s="23">
        <f>+'費用構成表'!T21/'概況'!P27</f>
        <v>0.32048363894604587</v>
      </c>
      <c r="AF27" s="23">
        <f>+'費用構成表'!T22/'概況'!P27</f>
        <v>0.22488482619225378</v>
      </c>
      <c r="AG27" s="23">
        <f>+'費用構成表'!T23/'概況'!P27</f>
        <v>14.415390498388478</v>
      </c>
      <c r="AH27" s="23">
        <f>+'費用構成表'!T24/'概況'!P27</f>
        <v>0</v>
      </c>
      <c r="AI27" s="23">
        <f>+'費用構成表'!T25/'概況'!P27</f>
        <v>0.33505107707995707</v>
      </c>
      <c r="AJ27" s="23">
        <f>+'費用構成表'!T26/'概況'!P27</f>
        <v>0</v>
      </c>
      <c r="AK27" s="23">
        <f>+'費用構成表'!T27/'概況'!P27</f>
        <v>14.226924267531002</v>
      </c>
      <c r="AL27" s="23">
        <f>+'費用構成表'!T29/'概況'!P27</f>
        <v>52.22426571007156</v>
      </c>
      <c r="AM27" s="23">
        <f>+'費用構成表'!T30/'概況'!P27</f>
        <v>31.33455942604294</v>
      </c>
      <c r="AN27" s="23">
        <f>+'費用構成表'!T31/'概況'!P27</f>
        <v>26.570096691370615</v>
      </c>
      <c r="AO27" s="26">
        <f>+'費用構成表'!T32/'概況'!P27</f>
        <v>226.98344774842036</v>
      </c>
      <c r="AP27" s="19">
        <f>+('費用構成表'!T19+'費用構成表'!T15+'費用構成表'!T30)/'概況'!P27</f>
        <v>118.95314747710182</v>
      </c>
      <c r="AQ27" s="36"/>
      <c r="BD27" s="5"/>
      <c r="BE27" s="5"/>
      <c r="BG27" s="5"/>
      <c r="BK27" s="5"/>
      <c r="BL27" s="5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25.5" customHeight="1">
      <c r="A28" s="107" t="s">
        <v>450</v>
      </c>
      <c r="B28" s="1">
        <f>+'概況'!E28/'概況'!C28*100</f>
        <v>99.8770911573916</v>
      </c>
      <c r="C28" s="2">
        <f>+'概況'!E28/'概況'!D28*100</f>
        <v>89.7361963190184</v>
      </c>
      <c r="D28" s="2">
        <f>+'概況'!P28/'概況'!O28*100</f>
        <v>93.64183775069935</v>
      </c>
      <c r="E28" s="3">
        <f>+(('概況'!O28*1000)/365)/'概況'!N28*100</f>
        <v>88.80670334605884</v>
      </c>
      <c r="F28" s="3">
        <f>+(('概況'!O28*1000)/365)/'概況'!M28*100</f>
        <v>72.93857711003093</v>
      </c>
      <c r="G28" s="2">
        <f>+'概況'!N28/'概況'!M28*100</f>
        <v>82.13183730715288</v>
      </c>
      <c r="H28" s="18">
        <f>+'概況'!O28/'貸借対照表'!V10*1000</f>
        <v>1.1082832670648615</v>
      </c>
      <c r="I28" s="19">
        <f>'損益計算書'!W11/'概況'!P28</f>
        <v>126.8450070323488</v>
      </c>
      <c r="J28" s="19">
        <f>'費用構成表'!U32/'概況'!P28</f>
        <v>163.62981715893108</v>
      </c>
      <c r="K28" s="2">
        <f>+'概況'!E28/'概況'!V28</f>
        <v>3656.75</v>
      </c>
      <c r="L28" s="4">
        <f>+'概況'!P28/'概況'!V28*1000</f>
        <v>444375</v>
      </c>
      <c r="M28" s="20">
        <f>'損益計算書'!W10/'概況'!V28</f>
        <v>59640</v>
      </c>
      <c r="N28" s="19">
        <f>+('貸借対照表'!V37+'貸借対照表'!V45)/'貸借対照表'!V60*100</f>
        <v>97.40821808124406</v>
      </c>
      <c r="O28" s="19">
        <f>+'貸借対照表'!V9/('貸借対照表'!V59+'貸借対照表'!V25)*100</f>
        <v>76.176372095009</v>
      </c>
      <c r="P28" s="19">
        <f>+'貸借対照表'!V18/'貸借対照表'!V31*100</f>
        <v>1305.7056043214045</v>
      </c>
      <c r="Q28" s="19">
        <f>+('貸借対照表'!V19+'貸借対照表'!V20)/'貸借対照表'!V31*100</f>
        <v>1303.1982894440694</v>
      </c>
      <c r="R28" s="19">
        <f>+'費用構成表'!U19/('貸借対照表'!V10+'貸借対照表'!V16-'貸借対照表'!V11-'貸借対照表'!V14+'費用構成表'!U19)*100</f>
        <v>3.0704181060267515</v>
      </c>
      <c r="S28" s="19">
        <f>+'損益計算書'!W9/'損益計算書'!W23*100</f>
        <v>94.69290017950782</v>
      </c>
      <c r="T28" s="19">
        <f>+('損益計算書'!W10+'損益計算書'!W16)/'費用構成表'!U37*100</f>
        <v>94.76695765349302</v>
      </c>
      <c r="U28" s="21" t="e">
        <f>+'費用構成表'!U15/('貸借対照表'!V26+'貸借対照表'!V32+'貸借対照表'!V28+'貸借対照表'!V42)*100</f>
        <v>#DIV/0!</v>
      </c>
      <c r="V28" s="75">
        <f>+'資本的収支'!V24/'費用構成表'!U19*100</f>
        <v>0</v>
      </c>
      <c r="W28" s="19">
        <f>+('損益計算書'!W34+'資本的収支'!V24)/'損益計算書'!W11*100</f>
        <v>0</v>
      </c>
      <c r="X28" s="19">
        <f>+'貸借対照表'!V$58/('損益計算書'!W$10-'損益計算書'!W$12)*100</f>
        <v>0</v>
      </c>
      <c r="Y28" s="94">
        <f>('貸借対照表'!V$31-('貸借対照表'!V$18-'資本的収支'!V$19))/('損益計算書'!W$10-'損益計算書'!W$12)</f>
        <v>-2.3007494577705243</v>
      </c>
      <c r="Z28" s="460">
        <v>0</v>
      </c>
      <c r="AA28" s="22">
        <f>+'費用構成表'!U14/'概況'!P28</f>
        <v>21.060478199718705</v>
      </c>
      <c r="AB28" s="23">
        <f>+'費用構成表'!U15/'概況'!P28</f>
        <v>0</v>
      </c>
      <c r="AC28" s="23">
        <f>+'費用構成表'!U19/'概況'!P28</f>
        <v>29.222503516174402</v>
      </c>
      <c r="AD28" s="23">
        <f>+'費用構成表'!U20/'概況'!P28</f>
        <v>0.7049226441631505</v>
      </c>
      <c r="AE28" s="23">
        <f>+'費用構成表'!U21/'概況'!P28</f>
        <v>0.007876230661040788</v>
      </c>
      <c r="AF28" s="23">
        <f>+'費用構成表'!U22/'概況'!P28</f>
        <v>0.5845288326300985</v>
      </c>
      <c r="AG28" s="23">
        <f>+'費用構成表'!U23/'概況'!P28</f>
        <v>4.608157524613221</v>
      </c>
      <c r="AH28" s="23">
        <f>+'費用構成表'!U24/'概況'!P28</f>
        <v>0.002250351617440225</v>
      </c>
      <c r="AI28" s="23">
        <f>+'費用構成表'!U25/'概況'!P28</f>
        <v>0.018565400843881856</v>
      </c>
      <c r="AJ28" s="23">
        <f>+'費用構成表'!U26/'概況'!P28</f>
        <v>0</v>
      </c>
      <c r="AK28" s="23">
        <f>+'費用構成表'!U27/'概況'!P28</f>
        <v>12.965963431786216</v>
      </c>
      <c r="AL28" s="23">
        <f>+'費用構成表'!U29/'概況'!P28</f>
        <v>92.07819971870605</v>
      </c>
      <c r="AM28" s="23">
        <f>+'費用構成表'!U30/'概況'!P28</f>
        <v>64.14402250351617</v>
      </c>
      <c r="AN28" s="23">
        <f>+'費用構成表'!U31/'概況'!P28</f>
        <v>2.3763713080168776</v>
      </c>
      <c r="AO28" s="26">
        <f>+'費用構成表'!U32/'概況'!P28</f>
        <v>163.62981715893108</v>
      </c>
      <c r="AP28" s="19">
        <f>+('費用構成表'!U19+'費用構成表'!U15+'費用構成表'!U30)/'概況'!P28</f>
        <v>93.36652601969058</v>
      </c>
      <c r="AQ28" s="36"/>
      <c r="BD28" s="5"/>
      <c r="BE28" s="5"/>
      <c r="BG28" s="5"/>
      <c r="BK28" s="5"/>
      <c r="BL28" s="5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25.5" customHeight="1">
      <c r="A29" s="107" t="s">
        <v>451</v>
      </c>
      <c r="B29" s="1">
        <f>+'概況'!E29/'概況'!C29*100</f>
        <v>97.56369113890891</v>
      </c>
      <c r="C29" s="2">
        <f>+'概況'!E29/'概況'!D29*100</f>
        <v>91.39263803680981</v>
      </c>
      <c r="D29" s="2">
        <f>+'概況'!P29/'概況'!O29*100</f>
        <v>84.8317749167964</v>
      </c>
      <c r="E29" s="3">
        <f>+(('概況'!O29*1000)/365)/'概況'!N29*100</f>
        <v>82.72545862936576</v>
      </c>
      <c r="F29" s="3">
        <f>+(('概況'!O29*1000)/365)/'概況'!M29*100</f>
        <v>67.87117593090575</v>
      </c>
      <c r="G29" s="2">
        <f>+'概況'!N29/'概況'!M29*100</f>
        <v>82.04387990762125</v>
      </c>
      <c r="H29" s="18">
        <f>+'概況'!O29/'貸借対照表'!W10*1000</f>
        <v>0.41228954705111714</v>
      </c>
      <c r="I29" s="19">
        <f>'損益計算書'!X11/'概況'!P29</f>
        <v>179.62394158017065</v>
      </c>
      <c r="J29" s="19">
        <f>'費用構成表'!V32/'概況'!P29</f>
        <v>161.3748880451446</v>
      </c>
      <c r="K29" s="2">
        <f>+'概況'!E29/'概況'!V29</f>
        <v>14897</v>
      </c>
      <c r="L29" s="4">
        <f>+'概況'!P29/'概況'!V29*1000</f>
        <v>1819930</v>
      </c>
      <c r="M29" s="20">
        <f>'損益計算書'!X10/'概況'!V29</f>
        <v>331863</v>
      </c>
      <c r="N29" s="19">
        <f>+('貸借対照表'!W37+'貸借対照表'!W45)/'貸借対照表'!W60*100</f>
        <v>75.70184269866148</v>
      </c>
      <c r="O29" s="19">
        <f>+'貸借対照表'!W9/('貸借対照表'!W59+'貸借対照表'!W25)*100</f>
        <v>88.70241825229876</v>
      </c>
      <c r="P29" s="19">
        <f>+'貸借対照表'!W18/'貸借対照表'!W31*100</f>
        <v>544.5300761966087</v>
      </c>
      <c r="Q29" s="19">
        <f>+('貸借対照表'!W19+'貸借対照表'!W20)/'貸借対照表'!W31*100</f>
        <v>511.7205945481863</v>
      </c>
      <c r="R29" s="19">
        <f>+'費用構成表'!V19/('貸借対照表'!W10+'貸借対照表'!W16-'貸借対照表'!W11-'貸借対照表'!W14+'費用構成表'!V19)*100</f>
        <v>2.0394215148749106</v>
      </c>
      <c r="S29" s="19">
        <f>+'損益計算書'!X9/'損益計算書'!X23*100</f>
        <v>113.41199747078142</v>
      </c>
      <c r="T29" s="19">
        <f>+('損益計算書'!X10+'損益計算書'!X16)/'費用構成表'!V37*100</f>
        <v>113.41199747078142</v>
      </c>
      <c r="U29" s="21">
        <f>+'費用構成表'!V15/('貸借対照表'!W26+'貸借対照表'!W32+'貸借対照表'!W28+'貸借対照表'!W42)*100</f>
        <v>1.5099948877008444</v>
      </c>
      <c r="V29" s="75">
        <f>+'資本的収支'!W24/'費用構成表'!V19*100</f>
        <v>88.77830393758151</v>
      </c>
      <c r="W29" s="19">
        <f>+('損益計算書'!X34+'資本的収支'!W24)/'損益計算書'!X11*100</f>
        <v>29.174403416303917</v>
      </c>
      <c r="X29" s="19">
        <f>+'貸借対照表'!W58/('損益計算書'!X10-'損益計算書'!X12)*100</f>
        <v>0</v>
      </c>
      <c r="Y29" s="94">
        <f>('貸借対照表'!W$31-('貸借対照表'!W$18-'資本的収支'!W$19))/('損益計算書'!X$10-'損益計算書'!X$12)</f>
        <v>-2.000365216866379</v>
      </c>
      <c r="Z29" s="460">
        <v>1312521</v>
      </c>
      <c r="AA29" s="22">
        <f>+'費用構成表'!V14/'概況'!P29</f>
        <v>2.334705180968499</v>
      </c>
      <c r="AB29" s="23">
        <f>+'費用構成表'!V15/'概況'!P29</f>
        <v>10.889979284917551</v>
      </c>
      <c r="AC29" s="23">
        <f>+'費用構成表'!V19/'概況'!P29</f>
        <v>46.76168863637612</v>
      </c>
      <c r="AD29" s="23">
        <f>+'費用構成表'!V20/'概況'!P29</f>
        <v>9.062436467336655</v>
      </c>
      <c r="AE29" s="23">
        <f>+'費用構成表'!V21/'概況'!P29</f>
        <v>0.06154082849340359</v>
      </c>
      <c r="AF29" s="23">
        <f>+'費用構成表'!V22/'概況'!P29</f>
        <v>1.6456676905155692</v>
      </c>
      <c r="AG29" s="23">
        <f>+'費用構成表'!V23/'概況'!P29</f>
        <v>16.017649030457214</v>
      </c>
      <c r="AH29" s="23">
        <f>+'費用構成表'!V24/'概況'!P29</f>
        <v>0.5780442104916123</v>
      </c>
      <c r="AI29" s="23">
        <f>+'費用構成表'!V25/'概況'!P29</f>
        <v>0.5044150049727187</v>
      </c>
      <c r="AJ29" s="23">
        <f>+'費用構成表'!V26/'概況'!P29</f>
        <v>0</v>
      </c>
      <c r="AK29" s="23">
        <f>+'費用構成表'!V27/'概況'!P29</f>
        <v>4.963377712329595</v>
      </c>
      <c r="AL29" s="23">
        <f>+'費用構成表'!V29/'概況'!P29</f>
        <v>63.91674405059535</v>
      </c>
      <c r="AM29" s="23">
        <f>+'費用構成表'!V30/'概況'!P29</f>
        <v>30.04071585170858</v>
      </c>
      <c r="AN29" s="23">
        <f>+'費用構成表'!V31/'概況'!P29</f>
        <v>4.561713912073541</v>
      </c>
      <c r="AO29" s="26">
        <f>+'費用構成表'!V32/'概況'!P29</f>
        <v>161.3748880451446</v>
      </c>
      <c r="AP29" s="19">
        <f>+('費用構成表'!V19+'費用構成表'!V15+'費用構成表'!V30)/'概況'!P29</f>
        <v>87.69238377300225</v>
      </c>
      <c r="AQ29" s="36"/>
      <c r="BD29" s="5"/>
      <c r="BE29" s="5"/>
      <c r="BG29" s="5"/>
      <c r="BK29" s="5"/>
      <c r="BL29" s="5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25.5" customHeight="1">
      <c r="A30" s="107" t="s">
        <v>452</v>
      </c>
      <c r="B30" s="1">
        <f>+'概況'!E30/'概況'!C30*100</f>
        <v>100</v>
      </c>
      <c r="C30" s="2">
        <f>+'概況'!E30/'概況'!D30*100</f>
        <v>91</v>
      </c>
      <c r="D30" s="2">
        <f>+'概況'!P30/'概況'!O30*100</f>
        <v>88.52821578796342</v>
      </c>
      <c r="E30" s="3">
        <f>+(('概況'!O30*1000)/365)/'概況'!N30*100</f>
        <v>86.80669575796607</v>
      </c>
      <c r="F30" s="3">
        <f>+(('概況'!O30*1000)/365)/'概況'!M30*100</f>
        <v>68.43615288820769</v>
      </c>
      <c r="G30" s="2">
        <f>+'概況'!N30/'概況'!M30*100</f>
        <v>78.83741258741259</v>
      </c>
      <c r="H30" s="18">
        <f>+'概況'!O30/'貸借対照表'!X10*1000</f>
        <v>0.4700207606401159</v>
      </c>
      <c r="I30" s="19">
        <f>'損益計算書'!Y11/'概況'!P30</f>
        <v>135.0940785832872</v>
      </c>
      <c r="J30" s="19">
        <f>'費用構成表'!W32/'概況'!P30</f>
        <v>126.51711597754762</v>
      </c>
      <c r="K30" s="2">
        <f>+'概況'!E30/'概況'!V30</f>
        <v>3867.5</v>
      </c>
      <c r="L30" s="4">
        <f>+'概況'!P30/'概況'!V30*1000</f>
        <v>421633.3333333334</v>
      </c>
      <c r="M30" s="20">
        <f>'損益計算書'!Y10/'概況'!V30</f>
        <v>59265.5</v>
      </c>
      <c r="N30" s="19">
        <f>+('貸借対照表'!X37+'貸借対照表'!X45)/'貸借対照表'!X60*100</f>
        <v>60.3153532970531</v>
      </c>
      <c r="O30" s="19">
        <f>+'貸借対照表'!X9/('貸借対照表'!X59+'貸借対照表'!X25)*100</f>
        <v>94.12004932197762</v>
      </c>
      <c r="P30" s="19">
        <f>+'貸借対照表'!X18/'貸借対照表'!X31*100</f>
        <v>219.36549340037712</v>
      </c>
      <c r="Q30" s="19">
        <f>+('貸借対照表'!X19+'貸借対照表'!X20)/'貸借対照表'!X31*100</f>
        <v>218.44343180389694</v>
      </c>
      <c r="R30" s="19">
        <f>+'費用構成表'!W19/('貸借対照表'!X10+'貸借対照表'!X16-'貸借対照表'!X11-'貸借対照表'!X14+'費用構成表'!W19)*100</f>
        <v>1.7122691093760491</v>
      </c>
      <c r="S30" s="19">
        <f>+'損益計算書'!Y9/'損益計算書'!Y23*100</f>
        <v>108.01293589651281</v>
      </c>
      <c r="T30" s="19">
        <f>+('損益計算書'!Y10+'損益計算書'!Y16)/'費用構成表'!W37*100</f>
        <v>108.03627154448125</v>
      </c>
      <c r="U30" s="21">
        <f>+'費用構成表'!W15/('貸借対照表'!X26+'貸借対照表'!X32+'貸借対照表'!X28+'貸借対照表'!X42)*100</f>
        <v>2.4612235741778354</v>
      </c>
      <c r="V30" s="75">
        <f>+'資本的収支'!X24/'費用構成表'!W19*100</f>
        <v>152.26820436652397</v>
      </c>
      <c r="W30" s="19">
        <f>+('損益計算書'!Y34+'資本的収支'!X24)/'損益計算書'!Y11*100</f>
        <v>62.97441779489176</v>
      </c>
      <c r="X30" s="19">
        <f>+'貸借対照表'!X58/('損益計算書'!Y10-'損益計算書'!Y12)*100</f>
        <v>0</v>
      </c>
      <c r="Y30" s="94">
        <f>('貸借対照表'!X$31-('貸借対照表'!X$18-'資本的収支'!X$19))/('損益計算書'!Y$10-'損益計算書'!Y$12)</f>
        <v>-1.1093162223416435</v>
      </c>
      <c r="Z30" s="460">
        <v>2371544</v>
      </c>
      <c r="AA30" s="22">
        <f>+'費用構成表'!W14/'概況'!P30</f>
        <v>12.483595541149498</v>
      </c>
      <c r="AB30" s="23">
        <f>+'費用構成表'!W15/'概況'!P30</f>
        <v>23.07257490710728</v>
      </c>
      <c r="AC30" s="23">
        <f>+'費用構成表'!W19/'概況'!P30</f>
        <v>40.71902917226658</v>
      </c>
      <c r="AD30" s="23">
        <f>+'費用構成表'!W20/'概況'!P30</f>
        <v>5.569214957704166</v>
      </c>
      <c r="AE30" s="23">
        <f>+'費用構成表'!W21/'概況'!P30</f>
        <v>0.0450628508182465</v>
      </c>
      <c r="AF30" s="23">
        <f>+'費用構成表'!W22/'概況'!P30</f>
        <v>0.5502411257806941</v>
      </c>
      <c r="AG30" s="23">
        <f>+'費用構成表'!W23/'概況'!P30</f>
        <v>3.8418056763380504</v>
      </c>
      <c r="AH30" s="23">
        <f>+'費用構成表'!W24/'概況'!P30</f>
        <v>0.1739267926318286</v>
      </c>
      <c r="AI30" s="23">
        <f>+'費用構成表'!W25/'概況'!P30</f>
        <v>0.6557830658550082</v>
      </c>
      <c r="AJ30" s="23">
        <f>+'費用構成表'!W26/'概況'!P30</f>
        <v>0</v>
      </c>
      <c r="AK30" s="23">
        <f>+'費用構成表'!W27/'概況'!P30</f>
        <v>7.956755474741086</v>
      </c>
      <c r="AL30" s="23">
        <f>+'費用構成表'!W29/'概況'!P30</f>
        <v>27.438137402166177</v>
      </c>
      <c r="AM30" s="23">
        <f>+'費用構成表'!W30/'概況'!P30</f>
        <v>16.46296149893272</v>
      </c>
      <c r="AN30" s="23">
        <f>+'費用構成表'!W31/'概況'!P30</f>
        <v>4.010989010989011</v>
      </c>
      <c r="AO30" s="26">
        <f>+'費用構成表'!W32/'概況'!P30</f>
        <v>126.51711597754762</v>
      </c>
      <c r="AP30" s="19">
        <f>+('費用構成表'!W19+'費用構成表'!W15+'費用構成表'!W30)/'概況'!P30</f>
        <v>80.25456557830658</v>
      </c>
      <c r="AQ30" s="36"/>
      <c r="BD30" s="5"/>
      <c r="BE30" s="5"/>
      <c r="BG30" s="5"/>
      <c r="BK30" s="5"/>
      <c r="BL30" s="5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25.5" customHeight="1">
      <c r="A31" s="107" t="s">
        <v>453</v>
      </c>
      <c r="B31" s="1">
        <f>+'概況'!E31/'概況'!C31*100</f>
        <v>99.78966154630633</v>
      </c>
      <c r="C31" s="2">
        <f>+'概況'!E31/'概況'!D31*100</f>
        <v>95.46341463414633</v>
      </c>
      <c r="D31" s="2">
        <f>+'概況'!P31/'概況'!O31*100</f>
        <v>89.77067754758944</v>
      </c>
      <c r="E31" s="3">
        <f>+(('概況'!O31*1000)/365)/'概況'!N31*100</f>
        <v>77.42963392351683</v>
      </c>
      <c r="F31" s="3">
        <f>+(('概況'!O31*1000)/365)/'概況'!M31*100</f>
        <v>65.52736139998567</v>
      </c>
      <c r="G31" s="2">
        <f>+'概況'!N31/'概況'!M31*100</f>
        <v>84.6282722513089</v>
      </c>
      <c r="H31" s="18">
        <f>+'概況'!O31/'貸借対照表'!Y10*1000</f>
        <v>0.6566452079923667</v>
      </c>
      <c r="I31" s="19">
        <f>'損益計算書'!Z11/'概況'!P31</f>
        <v>139.52313372056165</v>
      </c>
      <c r="J31" s="19">
        <f>'費用構成表'!X32/'概況'!P31</f>
        <v>111.26132057528275</v>
      </c>
      <c r="K31" s="2">
        <f>+'概況'!E31/'概況'!V31</f>
        <v>3131.2</v>
      </c>
      <c r="L31" s="4">
        <f>+'概況'!P31/'概況'!V31*1000</f>
        <v>410093.99999999994</v>
      </c>
      <c r="M31" s="20">
        <f>'損益計算書'!Z10/'概況'!V31</f>
        <v>57447.2</v>
      </c>
      <c r="N31" s="19">
        <f>+('貸借対照表'!Y37+'貸借対照表'!Y45)/'貸借対照表'!Y60*100</f>
        <v>85.25445065110132</v>
      </c>
      <c r="O31" s="19">
        <f>+'貸借対照表'!Y9/('貸借対照表'!Y59+'貸借対照表'!Y25)*100</f>
        <v>82.38078497796621</v>
      </c>
      <c r="P31" s="19">
        <f>+'貸借対照表'!Y18/'貸借対照表'!Y31*100</f>
        <v>5189.72167133967</v>
      </c>
      <c r="Q31" s="19">
        <f>+('貸借対照表'!Y19+'貸借対照表'!Y20)/'貸借対照表'!Y31*100</f>
        <v>5140.887642754565</v>
      </c>
      <c r="R31" s="19">
        <f>+'費用構成表'!X19/('貸借対照表'!Y10+'貸借対照表'!Y16-'貸借対照表'!Y11-'貸借対照表'!Y14+'費用構成表'!X19)*100</f>
        <v>3.121287994078757</v>
      </c>
      <c r="S31" s="19">
        <f>+'損益計算書'!Z9/'損益計算書'!Z23*100</f>
        <v>124.4422727546689</v>
      </c>
      <c r="T31" s="19">
        <f>+('損益計算書'!Z10+'損益計算書'!Z16)/'費用構成表'!X37*100</f>
        <v>126.70269749011563</v>
      </c>
      <c r="U31" s="21">
        <f>+'費用構成表'!X15/('貸借対照表'!Y26+'貸借対照表'!Y32+'貸借対照表'!Y28+'貸借対照表'!Y42)*100</f>
        <v>1.8687317132306929</v>
      </c>
      <c r="V31" s="75">
        <f>+'資本的収支'!Y24/'費用構成表'!X19*100</f>
        <v>30.70252418023119</v>
      </c>
      <c r="W31" s="19">
        <f>+('損益計算書'!Z34+'資本的収支'!Y24)/'損益計算書'!Z11*100</f>
        <v>15.360308716199212</v>
      </c>
      <c r="X31" s="19">
        <f>+'貸借対照表'!Y58/('損益計算書'!Z10-'損益計算書'!Z12)*100</f>
        <v>0</v>
      </c>
      <c r="Y31" s="94">
        <f>('貸借対照表'!Y$31-('貸借対照表'!Y$18-'資本的収支'!Y$19))/('損益計算書'!Z$10-'損益計算書'!Z$12)</f>
        <v>-2.5911445640518598</v>
      </c>
      <c r="Z31" s="460">
        <v>610414</v>
      </c>
      <c r="AA31" s="22">
        <f>+'費用構成表'!X14/'概況'!P31</f>
        <v>15.982677142313715</v>
      </c>
      <c r="AB31" s="23">
        <f>+'費用構成表'!X15/'概況'!P31</f>
        <v>5.5631147980706865</v>
      </c>
      <c r="AC31" s="23">
        <f>+'費用構成表'!X19/'概況'!P31</f>
        <v>51.683272615546684</v>
      </c>
      <c r="AD31" s="23">
        <f>+'費用構成表'!X20/'概況'!P31</f>
        <v>9.464171628943609</v>
      </c>
      <c r="AE31" s="23">
        <f>+'費用構成表'!X21/'概況'!P31</f>
        <v>0.07949396967524519</v>
      </c>
      <c r="AF31" s="23">
        <f>+'費用構成表'!X22/'概況'!P31</f>
        <v>0.4633084122176867</v>
      </c>
      <c r="AG31" s="23">
        <f>+'費用構成表'!X23/'概況'!P31</f>
        <v>6.78624900632538</v>
      </c>
      <c r="AH31" s="23">
        <f>+'費用構成表'!X24/'概況'!P31</f>
        <v>0</v>
      </c>
      <c r="AI31" s="23">
        <f>+'費用構成表'!X25/'概況'!P31</f>
        <v>0.3535774724819188</v>
      </c>
      <c r="AJ31" s="23">
        <f>+'費用構成表'!X26/'概況'!P31</f>
        <v>0</v>
      </c>
      <c r="AK31" s="23">
        <f>+'費用構成表'!X27/'概況'!P31</f>
        <v>10.542460996747089</v>
      </c>
      <c r="AL31" s="23">
        <f>+'費用構成表'!X29/'概況'!P31</f>
        <v>4.68868113164299</v>
      </c>
      <c r="AM31" s="23">
        <f>+'費用構成表'!X30/'概況'!P31</f>
        <v>2.815939760152551</v>
      </c>
      <c r="AN31" s="23">
        <f>+'費用構成表'!X31/'概況'!P31</f>
        <v>4.713065784917605</v>
      </c>
      <c r="AO31" s="26">
        <f>+'費用構成表'!X32/'概況'!P31</f>
        <v>111.26132057528275</v>
      </c>
      <c r="AP31" s="19">
        <f>+('費用構成表'!X19+'費用構成表'!X15+'費用構成表'!X30)/'概況'!P31</f>
        <v>60.06232717376992</v>
      </c>
      <c r="AQ31" s="36"/>
      <c r="BD31" s="5"/>
      <c r="BE31" s="5"/>
      <c r="BG31" s="5"/>
      <c r="BK31" s="5"/>
      <c r="BL31" s="5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25.5" customHeight="1">
      <c r="A32" s="107" t="s">
        <v>454</v>
      </c>
      <c r="B32" s="1">
        <f>+'概況'!E32/'概況'!C32*100</f>
        <v>57.25070345206231</v>
      </c>
      <c r="C32" s="2">
        <f>+'概況'!E32/'概況'!D32*100</f>
        <v>65.68503937007874</v>
      </c>
      <c r="D32" s="2">
        <f>+'概況'!P32/'概況'!O32*100</f>
        <v>69.9290667091735</v>
      </c>
      <c r="E32" s="3">
        <f>+(('概況'!O32*1000)/365)/'概況'!N32*100</f>
        <v>73.2169168599647</v>
      </c>
      <c r="F32" s="3">
        <f>+(('概況'!O32*1000)/365)/'概況'!M32*100</f>
        <v>67.40263228579103</v>
      </c>
      <c r="G32" s="2">
        <f>+'概況'!N32/'概況'!M32*100</f>
        <v>92.05882352941175</v>
      </c>
      <c r="H32" s="18">
        <f>+'概況'!O32/'貸借対照表'!Z10*1000</f>
        <v>0.7759037575088956</v>
      </c>
      <c r="I32" s="19">
        <f>'損益計算書'!AA11/'概況'!P32</f>
        <v>196.68566218372465</v>
      </c>
      <c r="J32" s="19">
        <f>'費用構成表'!Y32/'概況'!P32</f>
        <v>191.8680191474812</v>
      </c>
      <c r="K32" s="2">
        <f>+'概況'!E32/'概況'!V32</f>
        <v>4171</v>
      </c>
      <c r="L32" s="4">
        <f>+'概況'!P32/'概況'!V32*1000</f>
        <v>438700</v>
      </c>
      <c r="M32" s="20">
        <f>'損益計算書'!AA10/'概況'!V32</f>
        <v>87738.5</v>
      </c>
      <c r="N32" s="19">
        <f>+('貸借対照表'!Z37+'貸借対照表'!Z45)/'貸借対照表'!Z60*100</f>
        <v>70.52425373745491</v>
      </c>
      <c r="O32" s="19">
        <f>+'貸借対照表'!Z9/('貸借対照表'!Z59+'貸借対照表'!Z25)*100</f>
        <v>89.21208129510848</v>
      </c>
      <c r="P32" s="19">
        <f>+'貸借対照表'!Z18/'貸借対照表'!Z31*100</f>
        <v>1143.479884750827</v>
      </c>
      <c r="Q32" s="19">
        <f>+('貸借対照表'!Z19+'貸借対照表'!Z20)/'貸借対照表'!Z31*100</f>
        <v>1093.0103510831286</v>
      </c>
      <c r="R32" s="19">
        <f>+'費用構成表'!Y19/('貸借対照表'!Z10+'貸借対照表'!Z16-'貸借対照表'!Z11-'貸借対照表'!Z14+'費用構成表'!Y19)*100</f>
        <v>4.5949250246046445</v>
      </c>
      <c r="S32" s="19">
        <f>+'損益計算書'!AA9/'損益計算書'!AA23*100</f>
        <v>102.67707328480809</v>
      </c>
      <c r="T32" s="19">
        <f>+('損益計算書'!AA10+'損益計算書'!AA16)/'費用構成表'!Y37*100</f>
        <v>102.68547807122685</v>
      </c>
      <c r="U32" s="21">
        <f>+'費用構成表'!Y15/('貸借対照表'!Z26+'貸借対照表'!Z32+'貸借対照表'!Z28+'貸借対照表'!Z42)*100</f>
        <v>2.273887330321952</v>
      </c>
      <c r="V32" s="75">
        <f>+'資本的収支'!Z24/'費用構成表'!Y19*100</f>
        <v>70.59347852115955</v>
      </c>
      <c r="W32" s="19">
        <f>+('損益計算書'!AA34+'資本的収支'!Z24)/'損益計算書'!AA11*100</f>
        <v>37.61502445356141</v>
      </c>
      <c r="X32" s="19">
        <f>+'貸借対照表'!Z58/('損益計算書'!AA10-'損益計算書'!AA12)*100</f>
        <v>0</v>
      </c>
      <c r="Y32" s="94">
        <f>('貸借対照表'!Z$31-('貸借対照表'!Z$18-'資本的収支'!Z$19))/('損益計算書'!AA$10-'損益計算書'!AA$12)</f>
        <v>-1.1161849645001485</v>
      </c>
      <c r="Z32" s="460">
        <v>521134</v>
      </c>
      <c r="AA32" s="22">
        <f>+'費用構成表'!Y14/'概況'!P32</f>
        <v>14.90426259402781</v>
      </c>
      <c r="AB32" s="23">
        <f>+'費用構成表'!Y15/'概況'!P32</f>
        <v>13.50581262821974</v>
      </c>
      <c r="AC32" s="23">
        <f>+'費用構成表'!Y19/'概況'!P32</f>
        <v>85.67016184180534</v>
      </c>
      <c r="AD32" s="23">
        <f>+'費用構成表'!Y20/'概況'!P32</f>
        <v>27.968999316161387</v>
      </c>
      <c r="AE32" s="23">
        <f>+'費用構成表'!Y21/'概況'!P32</f>
        <v>0</v>
      </c>
      <c r="AF32" s="23">
        <f>+'費用構成表'!Y22/'概況'!P32</f>
        <v>2.360382949623889</v>
      </c>
      <c r="AG32" s="23">
        <f>+'費用構成表'!Y23/'概況'!P32</f>
        <v>16.674264873489857</v>
      </c>
      <c r="AH32" s="23">
        <f>+'費用構成表'!Y24/'概況'!P32</f>
        <v>3.2436744928196948</v>
      </c>
      <c r="AI32" s="23">
        <f>+'費用構成表'!Y25/'概況'!P32</f>
        <v>0.933439708228858</v>
      </c>
      <c r="AJ32" s="23">
        <f>+'費用構成表'!Y26/'概況'!P32</f>
        <v>1.226350581262822</v>
      </c>
      <c r="AK32" s="23">
        <f>+'費用構成表'!Y27/'概況'!P32</f>
        <v>15.490084340095738</v>
      </c>
      <c r="AL32" s="23">
        <f>+'費用構成表'!Y29/'概況'!P32</f>
        <v>0</v>
      </c>
      <c r="AM32" s="23">
        <f>+'費用構成表'!Y30/'概況'!P32</f>
        <v>0</v>
      </c>
      <c r="AN32" s="23">
        <f>+'費用構成表'!Y31/'概況'!P32</f>
        <v>9.890585821746068</v>
      </c>
      <c r="AO32" s="26">
        <f>+'費用構成表'!Y32/'概況'!P32</f>
        <v>191.8680191474812</v>
      </c>
      <c r="AP32" s="19">
        <f>+('費用構成表'!Y19+'費用構成表'!Y15+'費用構成表'!Y30)/'概況'!P32</f>
        <v>99.17597447002508</v>
      </c>
      <c r="AQ32" s="36"/>
      <c r="BD32" s="5"/>
      <c r="BE32" s="5"/>
      <c r="BG32" s="5"/>
      <c r="BK32" s="5"/>
      <c r="BL32" s="5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25.5" customHeight="1">
      <c r="A33" s="107" t="s">
        <v>455</v>
      </c>
      <c r="B33" s="1">
        <f>+'概況'!E33/'概況'!C33*100</f>
        <v>98.49661878947074</v>
      </c>
      <c r="C33" s="2">
        <f>+'概況'!E33/'概況'!D33*100</f>
        <v>79.35164340387213</v>
      </c>
      <c r="D33" s="2">
        <f>+'概況'!P33/'概況'!O33*100</f>
        <v>58.10198881248778</v>
      </c>
      <c r="E33" s="3">
        <f>+(('概況'!O33*1000)/365)/'概況'!N33*100</f>
        <v>80.0285612146628</v>
      </c>
      <c r="F33" s="3">
        <f>+(('概況'!O33*1000)/365)/'概況'!M33*100</f>
        <v>80.0285612146628</v>
      </c>
      <c r="G33" s="2">
        <f>+'概況'!N33/'概況'!M33*100</f>
        <v>100</v>
      </c>
      <c r="H33" s="18">
        <f>+'概況'!O33/'貸借対照表'!AA10*1000</f>
        <v>1.0158095649496217</v>
      </c>
      <c r="I33" s="19">
        <f>'損益計算書'!AB11/'概況'!P33</f>
        <v>140.60783343205588</v>
      </c>
      <c r="J33" s="19">
        <f>'費用構成表'!Z32/'概況'!P33</f>
        <v>142.4355531032692</v>
      </c>
      <c r="K33" s="2">
        <f>+'概況'!E33/'概況'!V33</f>
        <v>1602.1818181818182</v>
      </c>
      <c r="L33" s="4">
        <f>+'概況'!P33/'概況'!V33*1000</f>
        <v>224074.54545454547</v>
      </c>
      <c r="M33" s="20">
        <f>'損益計算書'!AB10/'概況'!V33</f>
        <v>31833.18181818182</v>
      </c>
      <c r="N33" s="19">
        <f>+('貸借対照表'!AA37+'貸借対照表'!AA45)/'貸借対照表'!AA60*100</f>
        <v>63.18227537937459</v>
      </c>
      <c r="O33" s="19">
        <f>+'貸借対照表'!AA9/('貸借対照表'!AA59+'貸借対照表'!AA25)*100</f>
        <v>91.82021552811183</v>
      </c>
      <c r="P33" s="19">
        <f>+'貸借対照表'!AA18/'貸借対照表'!AA31*100</f>
        <v>8474.38127090301</v>
      </c>
      <c r="Q33" s="19">
        <f>+('貸借対照表'!AA19+'貸借対照表'!AA20)/'貸借対照表'!AA31*100</f>
        <v>8297.36900780379</v>
      </c>
      <c r="R33" s="19">
        <f>+'費用構成表'!Z19/('貸借対照表'!AA10+'貸借対照表'!AA16-'貸借対照表'!AA11-'貸借対照表'!AA14+'費用構成表'!Z19)*100</f>
        <v>3.2611753552018654</v>
      </c>
      <c r="S33" s="19">
        <f>+'損益計算書'!AB9/'損益計算書'!AB23*100</f>
        <v>102.46818149642529</v>
      </c>
      <c r="T33" s="19">
        <f>+('損益計算書'!AB10+'損益計算書'!AB16)/'費用構成表'!Z37*100</f>
        <v>102.52275579553923</v>
      </c>
      <c r="U33" s="21">
        <f>+'費用構成表'!Z15/('貸借対照表'!AA26+'貸借対照表'!AA32+'貸借対照表'!AA28+'貸借対照表'!AA42)*100</f>
        <v>2.145136204061681</v>
      </c>
      <c r="V33" s="75">
        <f>+'資本的収支'!AA24/'費用構成表'!Z19*100</f>
        <v>105.71718662118434</v>
      </c>
      <c r="W33" s="19">
        <f>+('損益計算書'!AB34+'資本的収支'!AA24)/'損益計算書'!AB11*100</f>
        <v>52.20660582330419</v>
      </c>
      <c r="X33" s="19">
        <f>+'貸借対照表'!AA$58/('損益計算書'!AB10-'損益計算書'!AB12)*100</f>
        <v>0</v>
      </c>
      <c r="Y33" s="94">
        <f>('貸借対照表'!AA$31-('貸借対照表'!AA$18-'資本的収支'!AA$19))/('損益計算書'!AB$10-'損益計算書'!AB$12)</f>
        <v>-1.0726114831579399</v>
      </c>
      <c r="Z33" s="460">
        <v>1687725</v>
      </c>
      <c r="AA33" s="22">
        <f>+'費用構成表'!Z14/'概況'!P33</f>
        <v>32.89854837270064</v>
      </c>
      <c r="AB33" s="23">
        <f>+'費用構成表'!Z15/'概況'!P33</f>
        <v>14.688293668503176</v>
      </c>
      <c r="AC33" s="23">
        <f>+'費用構成表'!Z19/'概況'!P33</f>
        <v>55.542798257073535</v>
      </c>
      <c r="AD33" s="23">
        <f>+'費用構成表'!Z20/'概況'!P33</f>
        <v>14.233493723679619</v>
      </c>
      <c r="AE33" s="23">
        <f>+'費用構成表'!Z21/'概況'!P33</f>
        <v>0.009737019336097564</v>
      </c>
      <c r="AF33" s="23">
        <f>+'費用構成表'!Z22/'概況'!P33</f>
        <v>1.1404483897404272</v>
      </c>
      <c r="AG33" s="23">
        <f>+'費用構成表'!Z23/'概況'!P33</f>
        <v>5.8328802914614455</v>
      </c>
      <c r="AH33" s="23">
        <f>+'費用構成表'!Z24/'概況'!P33</f>
        <v>2.0618138444186593</v>
      </c>
      <c r="AI33" s="23">
        <f>+'費用構成表'!Z25/'概況'!P33</f>
        <v>0.6105922542011181</v>
      </c>
      <c r="AJ33" s="23">
        <f>+'費用構成表'!Z26/'概況'!P33</f>
        <v>0</v>
      </c>
      <c r="AK33" s="23">
        <f>+'費用構成表'!Z27/'概況'!P33</f>
        <v>7.49101354257106</v>
      </c>
      <c r="AL33" s="23">
        <f>+'費用構成表'!Z29/'概況'!P33</f>
        <v>0</v>
      </c>
      <c r="AM33" s="23">
        <f>+'費用構成表'!Z30/'概況'!P33</f>
        <v>0</v>
      </c>
      <c r="AN33" s="23">
        <f>+'費用構成表'!Z31/'概況'!P33</f>
        <v>7.925933739583417</v>
      </c>
      <c r="AO33" s="26">
        <f>+'費用構成表'!Z32/'概況'!P33</f>
        <v>142.4355531032692</v>
      </c>
      <c r="AP33" s="19">
        <f>+('費用構成表'!Z19+'費用構成表'!Z15+'費用構成表'!Z30)/'概況'!P33</f>
        <v>70.2310919255767</v>
      </c>
      <c r="AQ33" s="36"/>
      <c r="BD33" s="5"/>
      <c r="BE33" s="5"/>
      <c r="BG33" s="5"/>
      <c r="BK33" s="5"/>
      <c r="BL33" s="5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25.5" customHeight="1">
      <c r="A34" s="107" t="s">
        <v>456</v>
      </c>
      <c r="B34" s="1">
        <f>+'概況'!E34/'概況'!C34*100</f>
        <v>96.74594594594595</v>
      </c>
      <c r="C34" s="2">
        <f>+'概況'!E34/'概況'!D34*100</f>
        <v>84.5042492917847</v>
      </c>
      <c r="D34" s="2">
        <f>+'概況'!P34/'概況'!O34*100</f>
        <v>79.4345310280309</v>
      </c>
      <c r="E34" s="3">
        <f>+(('概況'!O34*1000)/365)/'概況'!N34*100</f>
        <v>77.81069954409794</v>
      </c>
      <c r="F34" s="3">
        <f>+(('概況'!O34*1000)/365)/'概況'!M34*100</f>
        <v>64.2646561091615</v>
      </c>
      <c r="G34" s="2">
        <f>+'概況'!N34/'概況'!M34*100</f>
        <v>82.59102730819245</v>
      </c>
      <c r="H34" s="18">
        <f>+'概況'!O34/'貸借対照表'!AB10*1000</f>
        <v>0.6642399503241222</v>
      </c>
      <c r="I34" s="19">
        <f>'損益計算書'!AC11/'概況'!P34</f>
        <v>154.29388980004885</v>
      </c>
      <c r="J34" s="19">
        <f>'費用構成表'!AA32/'概況'!P34</f>
        <v>217.0080608577311</v>
      </c>
      <c r="K34" s="2">
        <f>+'概況'!E34/'概況'!V34</f>
        <v>4474.5</v>
      </c>
      <c r="L34" s="4">
        <f>+'概況'!P34/'概況'!V34*1000</f>
        <v>573140</v>
      </c>
      <c r="M34" s="20">
        <f>'損益計算書'!AC10/'概況'!V34</f>
        <v>89916.5</v>
      </c>
      <c r="N34" s="19">
        <f>+('貸借対照表'!AB37+'貸借対照表'!AB45)/'貸借対照表'!AB60*100</f>
        <v>14.973727916065323</v>
      </c>
      <c r="O34" s="19">
        <f>+'貸借対照表'!AB9/('貸借対照表'!AB59+'貸借対照表'!AB25)*100</f>
        <v>93.17339264454104</v>
      </c>
      <c r="P34" s="19">
        <f>+'貸借対照表'!AB18/'貸借対照表'!AB31*100</f>
        <v>843.3822155800486</v>
      </c>
      <c r="Q34" s="19">
        <f>+('貸借対照表'!AB19+'貸借対照表'!AB20)/'貸借対照表'!AB31*100</f>
        <v>778.1010648234635</v>
      </c>
      <c r="R34" s="19">
        <f>+'費用構成表'!AA19/('貸借対照表'!AB10+'貸借対照表'!AB16-'貸借対照表'!AB11-'貸借対照表'!AB14+'費用構成表'!AA19)*100</f>
        <v>5.87452116333734</v>
      </c>
      <c r="S34" s="19">
        <f>+'損益計算書'!AC9/'損益計算書'!AC23*100</f>
        <v>77.70751591947</v>
      </c>
      <c r="T34" s="19">
        <f>+('損益計算書'!AC10+'損益計算書'!AC16)/'費用構成表'!AA37*100</f>
        <v>77.70751591947</v>
      </c>
      <c r="U34" s="21">
        <f>+'費用構成表'!AA15/('貸借対照表'!AB26+'貸借対照表'!A32+'貸借対照表'!AB28+'貸借対照表'!AB42)*100</f>
        <v>2.047447184703159</v>
      </c>
      <c r="V34" s="75">
        <f>+'資本的収支'!AB24/'費用構成表'!AA19*100</f>
        <v>90.69113037908078</v>
      </c>
      <c r="W34" s="19">
        <f>+('損益計算書'!AC34+'資本的収支'!AB24)/'損益計算書'!AC11*100</f>
        <v>90.10482630721911</v>
      </c>
      <c r="X34" s="19">
        <f>+'貸借対照表'!AB58/('損益計算書'!AC10-'損益計算書'!AC12)*100</f>
        <v>560.9804652093887</v>
      </c>
      <c r="Y34" s="94">
        <f>('貸借対照表'!AB$31-('貸借対照表'!AB$18-'資本的収支'!AB$19))/('損益計算書'!AC$10-'損益計算書'!AC$12)</f>
        <v>-0.8851156350614181</v>
      </c>
      <c r="Z34" s="460">
        <v>1724996</v>
      </c>
      <c r="AA34" s="22">
        <f>+'費用構成表'!AA14/'概況'!P34</f>
        <v>15.785846390061765</v>
      </c>
      <c r="AB34" s="23">
        <f>+'費用構成表'!AA15/'概況'!P34</f>
        <v>35.27672121994626</v>
      </c>
      <c r="AC34" s="23">
        <f>+'費用構成表'!AA19/'概況'!P34</f>
        <v>114.39875074152913</v>
      </c>
      <c r="AD34" s="23">
        <f>+'費用構成表'!AA20/'概況'!P34</f>
        <v>18.010433750916008</v>
      </c>
      <c r="AE34" s="23">
        <f>+'費用構成表'!AA21/'概況'!P34</f>
        <v>0.1360924032522595</v>
      </c>
      <c r="AF34" s="23">
        <f>+'費用構成表'!AA22/'概況'!P34</f>
        <v>2.0143420455735073</v>
      </c>
      <c r="AG34" s="23">
        <f>+'費用構成表'!AA23/'概況'!P34</f>
        <v>4.866175803468612</v>
      </c>
      <c r="AH34" s="23">
        <f>+'費用構成表'!AA24/'概況'!P34</f>
        <v>0.7293156994800573</v>
      </c>
      <c r="AI34" s="23">
        <f>+'費用構成表'!AA25/'概況'!P34</f>
        <v>1.080015354014726</v>
      </c>
      <c r="AJ34" s="23">
        <f>+'費用構成表'!AA26/'概況'!P34</f>
        <v>0</v>
      </c>
      <c r="AK34" s="23">
        <f>+'費用構成表'!AA27/'概況'!P34</f>
        <v>20.9617196496493</v>
      </c>
      <c r="AL34" s="23">
        <f>+'費用構成表'!AA29/'概況'!P34</f>
        <v>0</v>
      </c>
      <c r="AM34" s="23">
        <f>+'費用構成表'!AA30/'概況'!P34</f>
        <v>0</v>
      </c>
      <c r="AN34" s="23">
        <f>+'費用構成表'!AA31/'概況'!P34</f>
        <v>3.639599399797606</v>
      </c>
      <c r="AO34" s="26">
        <f>+'費用構成表'!AA32/'概況'!P34</f>
        <v>217.0080608577311</v>
      </c>
      <c r="AP34" s="19">
        <f>+('費用構成表'!AA19+'費用構成表'!AA15+'費用構成表'!AA30)/'概況'!P34</f>
        <v>149.67547196147538</v>
      </c>
      <c r="AQ34" s="36"/>
      <c r="BD34" s="5"/>
      <c r="BE34" s="5"/>
      <c r="BG34" s="5"/>
      <c r="BK34" s="5"/>
      <c r="BL34" s="5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ht="25.5" customHeight="1" thickBot="1">
      <c r="A35" s="107" t="s">
        <v>105</v>
      </c>
      <c r="B35" s="1">
        <f>+'概況'!E35/'概況'!C35*100</f>
        <v>95.15053027711255</v>
      </c>
      <c r="C35" s="2">
        <f>+'概況'!E35/'概況'!D35*100</f>
        <v>85.51114527286703</v>
      </c>
      <c r="D35" s="2">
        <f>+'概況'!P35/'概況'!O35*100</f>
        <v>68.22401871822176</v>
      </c>
      <c r="E35" s="3">
        <f>+(('概況'!O35*1000)/365)/'概況'!N35*100</f>
        <v>87.17741970632717</v>
      </c>
      <c r="F35" s="3">
        <f>+(('概況'!O35*1000)/365)/'概況'!M35*100</f>
        <v>78.28532289628181</v>
      </c>
      <c r="G35" s="2">
        <f>+'概況'!N35/'概況'!M35*100</f>
        <v>89.8</v>
      </c>
      <c r="H35" s="18">
        <f>+'概況'!O35/'貸借対照表'!AC10*1000</f>
        <v>0.7484676580426437</v>
      </c>
      <c r="I35" s="19">
        <f>'損益計算書'!AD11/'概況'!P35</f>
        <v>144.68456188947758</v>
      </c>
      <c r="J35" s="19">
        <f>'費用構成表'!AB32/'概況'!P35</f>
        <v>204.78524999816798</v>
      </c>
      <c r="K35" s="2">
        <f>+'概況'!E35/'概況'!V35</f>
        <v>2781.25</v>
      </c>
      <c r="L35" s="4">
        <f>+'概況'!P35/'概況'!V35*1000</f>
        <v>341152.5</v>
      </c>
      <c r="M35" s="20">
        <f>'損益計算書'!AD10/'概況'!V35</f>
        <v>49386.25</v>
      </c>
      <c r="N35" s="19">
        <f>+('貸借対照表'!AC37+'貸借対照表'!AC45)/'貸借対照表'!AC60*100</f>
        <v>37.007430221474785</v>
      </c>
      <c r="O35" s="19">
        <f>+'貸借対照表'!AC9/('貸借対照表'!AC59+'貸借対照表'!AC25)*100</f>
        <v>96.51663747748019</v>
      </c>
      <c r="P35" s="19">
        <f>+'貸借対照表'!AC18/'貸借対照表'!AC31*100</f>
        <v>255.44649576481513</v>
      </c>
      <c r="Q35" s="19">
        <f>+('貸借対照表'!AC19+'貸借対照表'!AC20)/'貸借対照表'!AC31*100</f>
        <v>244.72323187036653</v>
      </c>
      <c r="R35" s="19">
        <f>+'費用構成表'!AB19/('貸借対照表'!AC10+'貸借対照表'!AC16-'貸借対照表'!AC11-'貸借対照表'!AC14+'費用構成表'!AB19)*100</f>
        <v>4.755743345795533</v>
      </c>
      <c r="S35" s="19">
        <f>+'損益計算書'!AD9/'損益計算書'!AD23*100</f>
        <v>82.9431247144815</v>
      </c>
      <c r="T35" s="19">
        <f>+('損益計算書'!AD10+'損益計算書'!AD16)/'費用構成表'!AB37*100</f>
        <v>83.16276140446303</v>
      </c>
      <c r="U35" s="21">
        <f>+'費用構成表'!AB15/('貸借対照表'!AC26+'貸借対照表'!AC32+'貸借対照表'!AC28+'貸借対照表'!AC42)*100</f>
        <v>1.8961203127299802</v>
      </c>
      <c r="V35" s="75">
        <f>+'資本的収支'!AC24/'費用構成表'!AB19*100</f>
        <v>80.40749276712597</v>
      </c>
      <c r="W35" s="19">
        <f>+('損益計算書'!AD34+'資本的収支'!AC24)/'損益計算書'!AD11*100</f>
        <v>66.4689674733334</v>
      </c>
      <c r="X35" s="19">
        <f>+'貸借対照表'!AC58/('損益計算書'!AD10-'損益計算書'!AD12)*100</f>
        <v>211.5406616214027</v>
      </c>
      <c r="Y35" s="94">
        <f>('貸借対照表'!AC$31-('貸借対照表'!AC$18-'資本的収支'!AC$19))/('損益計算書'!AD$10-'損益計算書'!AD$12)</f>
        <v>-0.49143739401149106</v>
      </c>
      <c r="Z35" s="460">
        <v>1732485</v>
      </c>
      <c r="AA35" s="22">
        <f>+'費用構成表'!AB14/'概況'!P35</f>
        <v>20.085592220487907</v>
      </c>
      <c r="AB35" s="23">
        <f>+'費用構成表'!AB15/'概況'!P35</f>
        <v>24.072812012223274</v>
      </c>
      <c r="AC35" s="23">
        <f>+'費用構成表'!AB19/'概況'!P35</f>
        <v>89.66517906214963</v>
      </c>
      <c r="AD35" s="23">
        <f>+'費用構成表'!AB20/'概況'!P35</f>
        <v>19.854024226702137</v>
      </c>
      <c r="AE35" s="23">
        <f>+'費用構成表'!AB21/'概況'!P35</f>
        <v>0.01758744256600787</v>
      </c>
      <c r="AF35" s="23">
        <f>+'費用構成表'!AB22/'概況'!P35</f>
        <v>1.079429287488733</v>
      </c>
      <c r="AG35" s="23">
        <f>+'費用構成表'!AB23/'概況'!P35</f>
        <v>10.76058360996915</v>
      </c>
      <c r="AH35" s="23">
        <f>+'費用構成表'!AB24/'概況'!P35</f>
        <v>2.0416089578707473</v>
      </c>
      <c r="AI35" s="23">
        <f>+'費用構成表'!AB25/'概況'!P35</f>
        <v>2.613200841266003</v>
      </c>
      <c r="AJ35" s="23">
        <f>+'費用構成表'!AB26/'概況'!P35</f>
        <v>0</v>
      </c>
      <c r="AK35" s="23">
        <f>+'費用構成表'!AB27/'概況'!P35</f>
        <v>15.344310828734951</v>
      </c>
      <c r="AL35" s="23">
        <f>+'費用構成表'!AB29/'概況'!P35</f>
        <v>0</v>
      </c>
      <c r="AM35" s="23">
        <f>+'費用構成表'!AB30/'概況'!P35</f>
        <v>0</v>
      </c>
      <c r="AN35" s="23">
        <f>+'費用構成表'!AB31/'概況'!P35</f>
        <v>19.25092150870945</v>
      </c>
      <c r="AO35" s="26">
        <f>+'費用構成表'!AB32/'概況'!P35</f>
        <v>204.78524999816798</v>
      </c>
      <c r="AP35" s="19">
        <f>+('費用構成表'!AB19+'費用構成表'!AB15+'費用構成表'!AB30)/'概況'!P35</f>
        <v>113.7379910743729</v>
      </c>
      <c r="AQ35" s="36"/>
      <c r="BD35" s="5"/>
      <c r="BE35" s="5"/>
      <c r="BG35" s="5"/>
      <c r="BK35" s="5"/>
      <c r="BL35" s="5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s="29" customFormat="1" ht="45.75" customHeight="1" thickBot="1">
      <c r="A36" s="109" t="s">
        <v>229</v>
      </c>
      <c r="B36" s="79">
        <f>+'概況'!E36/'概況'!C36*100</f>
        <v>97.99910921299458</v>
      </c>
      <c r="C36" s="80">
        <f>+'概況'!E36/'概況'!D36*100</f>
        <v>92.98708258414528</v>
      </c>
      <c r="D36" s="80">
        <f>+'概況'!P36/'概況'!O36*100</f>
        <v>86.87661049325276</v>
      </c>
      <c r="E36" s="81">
        <f>+(('概況'!O36*1000)/365)/'概況'!N36*100</f>
        <v>86.16610942061249</v>
      </c>
      <c r="F36" s="81">
        <f>+(('概況'!O36*1000)/365)/'概況'!M36*100</f>
        <v>56.75397601109092</v>
      </c>
      <c r="G36" s="80">
        <f>+'概況'!N36/'概況'!M36*100</f>
        <v>65.86577529461293</v>
      </c>
      <c r="H36" s="81">
        <f>+'概況'!O36/'貸借対照表'!AD10*1000</f>
        <v>0.7030977039115847</v>
      </c>
      <c r="I36" s="80">
        <f>'損益計算書'!AE11/'概況'!P36</f>
        <v>167.82118842619124</v>
      </c>
      <c r="J36" s="80">
        <f>'費用構成表'!AC32/'概況'!P36</f>
        <v>166.2821514837194</v>
      </c>
      <c r="K36" s="82">
        <f>+'概況'!E36/'概況'!V36</f>
        <v>3706.453608247423</v>
      </c>
      <c r="L36" s="83">
        <f>+'概況'!P36/'概況'!V36*1000</f>
        <v>454805.7731958762</v>
      </c>
      <c r="M36" s="83">
        <f>'損益計算書'!AE10/'概況'!V36</f>
        <v>78576.09690721649</v>
      </c>
      <c r="N36" s="84">
        <f>+('貸借対照表'!AD37+'貸借対照表'!AD45)/'貸借対照表'!AD60*100</f>
        <v>69.54136673797653</v>
      </c>
      <c r="O36" s="80">
        <f>+'貸借対照表'!AD9/('貸借対照表'!AD59+'貸借対照表'!AD25)*100</f>
        <v>90.15512487382121</v>
      </c>
      <c r="P36" s="82">
        <f>+'貸借対照表'!AD18/'貸借対照表'!AD31*100</f>
        <v>704.9911761624362</v>
      </c>
      <c r="Q36" s="82">
        <f>+('貸借対照表'!AD19+'貸借対照表'!AD20)/'貸借対照表'!AD31*100</f>
        <v>658.5499170607718</v>
      </c>
      <c r="R36" s="80">
        <f>+'費用構成表'!AC19/('貸借対照表'!AD10+'貸借対照表'!AD16-'貸借対照表'!AD11-'貸借対照表'!AD14+'費用構成表'!AC19)*100</f>
        <v>3.3194048412046104</v>
      </c>
      <c r="S36" s="80">
        <f>+'損益計算書'!AE9/'損益計算書'!AE23*100</f>
        <v>105.66799510364362</v>
      </c>
      <c r="T36" s="80">
        <f>+('損益計算書'!AE10+'損益計算書'!AE16)/'費用構成表'!AC37*100</f>
        <v>105.88384317618431</v>
      </c>
      <c r="U36" s="85">
        <f>+'費用構成表'!AC15/('貸借対照表'!AD26+'貸借対照表'!AD32+'貸借対照表'!AD28+'貸借対照表'!AD42)*100</f>
        <v>2.36443222171925</v>
      </c>
      <c r="V36" s="86">
        <v>61.91123804844859</v>
      </c>
      <c r="W36" s="80">
        <f>+('損益計算書'!AE34+'資本的収支'!AD24)/'損益計算書'!AE11*100</f>
        <v>27.11315362968612</v>
      </c>
      <c r="X36" s="80">
        <f>+'貸借対照表'!AD58/('損益計算書'!AE10-'損益計算書'!AE12)*100</f>
        <v>7.886767327648564</v>
      </c>
      <c r="Y36" s="85">
        <f>('貸借対照表'!AD$31-('貸借対照表'!AD$18-'資本的収支'!AD$19))/('損益計算書'!AE$10-'損益計算書'!AE$12)</f>
        <v>-1.064137587082425</v>
      </c>
      <c r="Z36" s="87">
        <f>SUM(Z10:Z35)</f>
        <v>114889989</v>
      </c>
      <c r="AA36" s="88">
        <f>+'費用構成表'!AC14/'概況'!P36</f>
        <v>18.055624061568373</v>
      </c>
      <c r="AB36" s="89">
        <f>+'費用構成表'!AC$15/'概況'!P36</f>
        <v>12.341994407491498</v>
      </c>
      <c r="AC36" s="89">
        <f>+'費用構成表'!AC19/'概況'!P36</f>
        <v>53.22551192125517</v>
      </c>
      <c r="AD36" s="89">
        <f>+'費用構成表'!AC20/'概況'!P36</f>
        <v>7.871374117783598</v>
      </c>
      <c r="AE36" s="89">
        <f>+'費用構成表'!AC21/'概況'!P36</f>
        <v>0.29434565474420266</v>
      </c>
      <c r="AF36" s="89">
        <f>+'費用構成表'!AC22/'概況'!P36</f>
        <v>0.8305346612216478</v>
      </c>
      <c r="AG36" s="89">
        <f>+'費用構成表'!AC23/'概況'!P36</f>
        <v>4.960445333410706</v>
      </c>
      <c r="AH36" s="89">
        <f>+'費用構成表'!AC24/'概況'!P36</f>
        <v>0.669224157315596</v>
      </c>
      <c r="AI36" s="89">
        <f>+'費用構成表'!AC25/'概況'!P36</f>
        <v>0.7616846071824929</v>
      </c>
      <c r="AJ36" s="89">
        <f>+'費用構成表'!AC26/'概況'!P36</f>
        <v>0.3045187976469394</v>
      </c>
      <c r="AK36" s="89">
        <f>+'費用構成表'!AC27/'概況'!P36</f>
        <v>15.671241558648806</v>
      </c>
      <c r="AL36" s="89">
        <f>+'費用構成表'!AC29/'概況'!P36</f>
        <v>42.79586890608793</v>
      </c>
      <c r="AM36" s="89">
        <f>+'費用構成表'!AC30/'概況'!P36</f>
        <v>24.038538258996255</v>
      </c>
      <c r="AN36" s="89">
        <f>+'費用構成表'!AC31/'概況'!P36</f>
        <v>8.148021042629278</v>
      </c>
      <c r="AO36" s="90">
        <f>+'費用構成表'!AC32/'概況'!P36</f>
        <v>166.2821514837194</v>
      </c>
      <c r="AP36" s="91">
        <f>+('費用構成表'!$AC$19+'費用構成表'!$AC$15+'費用構成表'!$AC$30)/'概況'!P36</f>
        <v>89.60604458774291</v>
      </c>
      <c r="AQ36" s="41"/>
      <c r="BD36" s="24"/>
      <c r="BE36" s="24"/>
      <c r="BK36" s="24"/>
      <c r="BL36" s="24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ht="17.25">
      <c r="AH37" s="28" t="s">
        <v>228</v>
      </c>
    </row>
    <row r="38" spans="2:77" ht="17.25">
      <c r="B38" s="6"/>
      <c r="C38" s="6"/>
      <c r="D38" s="6"/>
      <c r="E38" s="59"/>
      <c r="F38" s="59"/>
      <c r="G38" s="6"/>
      <c r="H38" s="60"/>
      <c r="I38" s="25"/>
      <c r="J38" s="25"/>
      <c r="K38" s="6"/>
      <c r="L38" s="61"/>
      <c r="M38" s="62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2"/>
      <c r="Z38" s="62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25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42:77" ht="17.25">
      <c r="AP39" s="25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42:77" ht="17.25">
      <c r="AP40" s="25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42:77" ht="17.25">
      <c r="AP41" s="25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42:77" ht="17.25">
      <c r="AP42" s="25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42:77" ht="17.25">
      <c r="AP43" s="25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42:77" ht="17.25">
      <c r="AP44" s="25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42:77" ht="17.25">
      <c r="AP45" s="25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42:77" ht="17.25">
      <c r="AP46" s="25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</row>
    <row r="47" spans="42:77" ht="17.25">
      <c r="AP47" s="25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</row>
    <row r="48" spans="42:77" ht="17.25">
      <c r="AP48" s="25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</row>
    <row r="49" spans="42:77" ht="17.25">
      <c r="AP49" s="25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</row>
    <row r="50" spans="42:77" ht="17.25">
      <c r="AP50" s="25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</row>
    <row r="51" spans="42:77" ht="17.25">
      <c r="AP51" s="25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</row>
    <row r="52" spans="42:77" ht="17.25">
      <c r="AP52" s="25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</row>
  </sheetData>
  <sheetProtection/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50" r:id="rId1"/>
  <colBreaks count="1" manualBreakCount="1">
    <brk id="2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B67"/>
  <sheetViews>
    <sheetView showZeros="0" zoomScale="75" zoomScaleNormal="75" zoomScalePageLayoutView="0" workbookViewId="0" topLeftCell="A1">
      <pane xSplit="5" ySplit="8" topLeftCell="F4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L68" sqref="AL68"/>
    </sheetView>
  </sheetViews>
  <sheetFormatPr defaultColWidth="12.66015625" defaultRowHeight="18"/>
  <cols>
    <col min="1" max="3" width="2.66015625" style="461" customWidth="1"/>
    <col min="4" max="4" width="20.66015625" style="461" customWidth="1"/>
    <col min="5" max="5" width="10.66015625" style="461" customWidth="1"/>
    <col min="6" max="32" width="12.66015625" style="461" customWidth="1"/>
    <col min="33" max="33" width="1.66015625" style="461" customWidth="1"/>
    <col min="34" max="16384" width="12.66015625" style="461" customWidth="1"/>
  </cols>
  <sheetData>
    <row r="1" spans="1:4" ht="21">
      <c r="A1" s="572" t="s">
        <v>256</v>
      </c>
      <c r="B1" s="572"/>
      <c r="C1" s="572"/>
      <c r="D1" s="572"/>
    </row>
    <row r="3" spans="1:32" ht="18" thickBot="1">
      <c r="A3" s="462" t="s">
        <v>464</v>
      </c>
      <c r="B3" s="462"/>
      <c r="C3" s="462"/>
      <c r="D3" s="462"/>
      <c r="E3" s="462"/>
      <c r="F3" s="462"/>
      <c r="G3" s="462"/>
      <c r="H3" s="462"/>
      <c r="I3" s="462"/>
      <c r="J3" s="463"/>
      <c r="K3" s="462"/>
      <c r="L3" s="462"/>
      <c r="M3" s="462"/>
      <c r="N3" s="462"/>
      <c r="O3" s="462"/>
      <c r="P3" s="462"/>
      <c r="Q3" s="463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4" t="s">
        <v>46</v>
      </c>
    </row>
    <row r="4" spans="1:33" ht="17.25">
      <c r="A4" s="465"/>
      <c r="F4" s="466"/>
      <c r="G4" s="467"/>
      <c r="H4" s="467"/>
      <c r="I4" s="467"/>
      <c r="J4" s="467"/>
      <c r="K4" s="467"/>
      <c r="L4" s="468"/>
      <c r="M4" s="468"/>
      <c r="N4" s="468"/>
      <c r="O4" s="468"/>
      <c r="P4" s="468"/>
      <c r="Q4" s="467"/>
      <c r="R4" s="467"/>
      <c r="S4" s="467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7"/>
      <c r="AE4" s="469"/>
      <c r="AF4" s="465"/>
      <c r="AG4" s="465"/>
    </row>
    <row r="5" spans="1:33" ht="17.25">
      <c r="A5" s="465"/>
      <c r="D5" s="461" t="s">
        <v>465</v>
      </c>
      <c r="F5" s="470"/>
      <c r="G5" s="471"/>
      <c r="H5" s="471"/>
      <c r="I5" s="471"/>
      <c r="J5" s="471"/>
      <c r="K5" s="471"/>
      <c r="L5" s="468"/>
      <c r="M5" s="468"/>
      <c r="N5" s="468"/>
      <c r="O5" s="468"/>
      <c r="P5" s="468"/>
      <c r="Q5" s="471"/>
      <c r="R5" s="471"/>
      <c r="S5" s="471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71"/>
      <c r="AE5" s="472"/>
      <c r="AF5" s="465"/>
      <c r="AG5" s="465"/>
    </row>
    <row r="6" spans="1:33" ht="17.25">
      <c r="A6" s="465"/>
      <c r="F6" s="473" t="s">
        <v>434</v>
      </c>
      <c r="G6" s="474" t="s">
        <v>43</v>
      </c>
      <c r="H6" s="474" t="s">
        <v>435</v>
      </c>
      <c r="I6" s="474" t="s">
        <v>436</v>
      </c>
      <c r="J6" s="474" t="s">
        <v>437</v>
      </c>
      <c r="K6" s="474" t="s">
        <v>438</v>
      </c>
      <c r="L6" s="475" t="s">
        <v>439</v>
      </c>
      <c r="M6" s="475" t="s">
        <v>440</v>
      </c>
      <c r="N6" s="475" t="s">
        <v>441</v>
      </c>
      <c r="O6" s="475" t="s">
        <v>442</v>
      </c>
      <c r="P6" s="475" t="s">
        <v>443</v>
      </c>
      <c r="Q6" s="476" t="s">
        <v>444</v>
      </c>
      <c r="R6" s="476" t="s">
        <v>445</v>
      </c>
      <c r="S6" s="476" t="s">
        <v>446</v>
      </c>
      <c r="T6" s="477" t="s">
        <v>44</v>
      </c>
      <c r="U6" s="477" t="s">
        <v>447</v>
      </c>
      <c r="V6" s="477" t="s">
        <v>448</v>
      </c>
      <c r="W6" s="477" t="s">
        <v>449</v>
      </c>
      <c r="X6" s="477" t="s">
        <v>450</v>
      </c>
      <c r="Y6" s="475" t="s">
        <v>451</v>
      </c>
      <c r="Z6" s="475" t="s">
        <v>452</v>
      </c>
      <c r="AA6" s="475" t="s">
        <v>453</v>
      </c>
      <c r="AB6" s="475" t="s">
        <v>454</v>
      </c>
      <c r="AC6" s="475" t="s">
        <v>455</v>
      </c>
      <c r="AD6" s="474" t="s">
        <v>456</v>
      </c>
      <c r="AE6" s="478" t="s">
        <v>105</v>
      </c>
      <c r="AF6" s="479" t="s">
        <v>479</v>
      </c>
      <c r="AG6" s="465"/>
    </row>
    <row r="7" spans="1:33" ht="17.25">
      <c r="A7" s="465"/>
      <c r="B7" s="461" t="s">
        <v>466</v>
      </c>
      <c r="F7" s="470"/>
      <c r="G7" s="471"/>
      <c r="H7" s="471"/>
      <c r="I7" s="471"/>
      <c r="J7" s="471"/>
      <c r="K7" s="471"/>
      <c r="L7" s="468"/>
      <c r="M7" s="468"/>
      <c r="N7" s="468"/>
      <c r="O7" s="468"/>
      <c r="P7" s="468"/>
      <c r="Q7" s="471"/>
      <c r="R7" s="471"/>
      <c r="S7" s="471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71"/>
      <c r="AE7" s="472"/>
      <c r="AF7" s="465"/>
      <c r="AG7" s="465"/>
    </row>
    <row r="8" spans="1:33" ht="18" thickBot="1">
      <c r="A8" s="480"/>
      <c r="B8" s="462"/>
      <c r="C8" s="462"/>
      <c r="D8" s="462"/>
      <c r="E8" s="462"/>
      <c r="F8" s="481"/>
      <c r="G8" s="482"/>
      <c r="H8" s="482"/>
      <c r="I8" s="482"/>
      <c r="J8" s="482"/>
      <c r="K8" s="483">
        <v>242012</v>
      </c>
      <c r="L8" s="484">
        <v>242055</v>
      </c>
      <c r="M8" s="484">
        <v>242071</v>
      </c>
      <c r="N8" s="484"/>
      <c r="O8" s="484">
        <v>242098</v>
      </c>
      <c r="P8" s="484">
        <v>242101</v>
      </c>
      <c r="Q8" s="483"/>
      <c r="R8" s="483">
        <v>242063</v>
      </c>
      <c r="S8" s="483"/>
      <c r="T8" s="484"/>
      <c r="U8" s="484"/>
      <c r="V8" s="484"/>
      <c r="W8" s="484"/>
      <c r="X8" s="484"/>
      <c r="Y8" s="484">
        <v>243035</v>
      </c>
      <c r="Z8" s="484">
        <v>243248</v>
      </c>
      <c r="AA8" s="484">
        <v>243418</v>
      </c>
      <c r="AB8" s="484">
        <v>243434</v>
      </c>
      <c r="AC8" s="484">
        <v>243442</v>
      </c>
      <c r="AD8" s="483">
        <v>244074</v>
      </c>
      <c r="AE8" s="485"/>
      <c r="AF8" s="480"/>
      <c r="AG8" s="465"/>
    </row>
    <row r="9" spans="1:33" ht="17.25">
      <c r="A9" s="486" t="s">
        <v>516</v>
      </c>
      <c r="F9" s="470"/>
      <c r="G9" s="471"/>
      <c r="H9" s="471"/>
      <c r="I9" s="487"/>
      <c r="J9" s="471"/>
      <c r="K9" s="471"/>
      <c r="L9" s="468"/>
      <c r="M9" s="468"/>
      <c r="N9" s="468"/>
      <c r="O9" s="468"/>
      <c r="P9" s="468"/>
      <c r="Q9" s="471"/>
      <c r="R9" s="471"/>
      <c r="S9" s="471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71"/>
      <c r="AE9" s="472"/>
      <c r="AF9" s="465"/>
      <c r="AG9" s="465"/>
    </row>
    <row r="10" spans="1:33" ht="17.25">
      <c r="A10" s="465"/>
      <c r="B10" s="461" t="s">
        <v>467</v>
      </c>
      <c r="F10" s="470"/>
      <c r="G10" s="471"/>
      <c r="H10" s="471"/>
      <c r="I10" s="487"/>
      <c r="J10" s="471"/>
      <c r="K10" s="471"/>
      <c r="L10" s="468"/>
      <c r="M10" s="468"/>
      <c r="N10" s="468"/>
      <c r="O10" s="468"/>
      <c r="P10" s="468"/>
      <c r="Q10" s="471"/>
      <c r="R10" s="471"/>
      <c r="S10" s="471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71"/>
      <c r="AE10" s="472"/>
      <c r="AF10" s="465"/>
      <c r="AG10" s="465"/>
    </row>
    <row r="11" spans="1:34" ht="17.25">
      <c r="A11" s="465"/>
      <c r="C11" s="137" t="s">
        <v>480</v>
      </c>
      <c r="E11" s="102" t="s">
        <v>468</v>
      </c>
      <c r="F11" s="138">
        <v>3967</v>
      </c>
      <c r="G11" s="139">
        <v>4225</v>
      </c>
      <c r="H11" s="139">
        <v>13841</v>
      </c>
      <c r="I11" s="139">
        <v>4305</v>
      </c>
      <c r="J11" s="140">
        <v>8958</v>
      </c>
      <c r="K11" s="139">
        <v>1407</v>
      </c>
      <c r="L11" s="141">
        <v>3847</v>
      </c>
      <c r="M11" s="141">
        <v>1584</v>
      </c>
      <c r="N11" s="141">
        <v>1542</v>
      </c>
      <c r="O11" s="141">
        <v>516</v>
      </c>
      <c r="P11" s="141">
        <v>0</v>
      </c>
      <c r="Q11" s="139">
        <v>2000</v>
      </c>
      <c r="R11" s="139">
        <v>2679</v>
      </c>
      <c r="S11" s="139">
        <v>1637</v>
      </c>
      <c r="T11" s="141">
        <v>42</v>
      </c>
      <c r="U11" s="141">
        <v>700</v>
      </c>
      <c r="V11" s="141">
        <v>3793</v>
      </c>
      <c r="W11" s="141">
        <v>0</v>
      </c>
      <c r="X11" s="141">
        <v>0</v>
      </c>
      <c r="Y11" s="141">
        <v>2310</v>
      </c>
      <c r="Z11" s="141">
        <v>0</v>
      </c>
      <c r="AA11" s="141">
        <v>500</v>
      </c>
      <c r="AB11" s="141">
        <v>2264</v>
      </c>
      <c r="AC11" s="141">
        <v>0</v>
      </c>
      <c r="AD11" s="139">
        <v>2801</v>
      </c>
      <c r="AE11" s="142">
        <v>0</v>
      </c>
      <c r="AF11" s="143">
        <f>SUM(F11:AE11)</f>
        <v>62918</v>
      </c>
      <c r="AG11" s="465"/>
      <c r="AH11" s="488"/>
    </row>
    <row r="12" spans="1:34" ht="17.25">
      <c r="A12" s="465"/>
      <c r="B12" s="489"/>
      <c r="C12" s="489"/>
      <c r="D12" s="490"/>
      <c r="E12" s="103" t="s">
        <v>469</v>
      </c>
      <c r="F12" s="491">
        <v>3967</v>
      </c>
      <c r="G12" s="492">
        <v>4225</v>
      </c>
      <c r="H12" s="492">
        <v>13841</v>
      </c>
      <c r="I12" s="492">
        <v>4305</v>
      </c>
      <c r="J12" s="493">
        <v>9652</v>
      </c>
      <c r="K12" s="492">
        <v>1407</v>
      </c>
      <c r="L12" s="494">
        <v>3847</v>
      </c>
      <c r="M12" s="494">
        <v>1584</v>
      </c>
      <c r="N12" s="494">
        <v>1542</v>
      </c>
      <c r="O12" s="494">
        <v>516</v>
      </c>
      <c r="P12" s="494">
        <v>0</v>
      </c>
      <c r="Q12" s="492">
        <v>39725</v>
      </c>
      <c r="R12" s="492">
        <v>700</v>
      </c>
      <c r="S12" s="492">
        <v>1637</v>
      </c>
      <c r="T12" s="494">
        <v>42</v>
      </c>
      <c r="U12" s="494">
        <v>700</v>
      </c>
      <c r="V12" s="494">
        <v>3793</v>
      </c>
      <c r="W12" s="494">
        <v>0</v>
      </c>
      <c r="X12" s="494">
        <v>0</v>
      </c>
      <c r="Y12" s="494">
        <v>2424</v>
      </c>
      <c r="Z12" s="494">
        <v>0</v>
      </c>
      <c r="AA12" s="494">
        <v>500</v>
      </c>
      <c r="AB12" s="494">
        <v>2264</v>
      </c>
      <c r="AC12" s="494">
        <v>0</v>
      </c>
      <c r="AD12" s="492">
        <v>2801</v>
      </c>
      <c r="AE12" s="495">
        <v>0</v>
      </c>
      <c r="AF12" s="496">
        <f aca="true" t="shared" si="0" ref="AF12:AF60">SUM(F12:AE12)</f>
        <v>99472</v>
      </c>
      <c r="AG12" s="465"/>
      <c r="AH12" s="488"/>
    </row>
    <row r="13" spans="1:34" ht="17.25">
      <c r="A13" s="465"/>
      <c r="B13" s="489"/>
      <c r="C13" s="489"/>
      <c r="D13" s="497" t="s">
        <v>481</v>
      </c>
      <c r="E13" s="102" t="s">
        <v>468</v>
      </c>
      <c r="F13" s="138">
        <v>3500</v>
      </c>
      <c r="G13" s="139">
        <v>4225</v>
      </c>
      <c r="H13" s="139">
        <v>13841</v>
      </c>
      <c r="I13" s="139">
        <v>4305</v>
      </c>
      <c r="J13" s="140">
        <v>8958</v>
      </c>
      <c r="K13" s="139">
        <v>1407</v>
      </c>
      <c r="L13" s="141">
        <v>3847</v>
      </c>
      <c r="M13" s="141">
        <v>0</v>
      </c>
      <c r="N13" s="141">
        <v>1542</v>
      </c>
      <c r="O13" s="141">
        <v>516</v>
      </c>
      <c r="P13" s="141">
        <v>0</v>
      </c>
      <c r="Q13" s="139">
        <v>2000</v>
      </c>
      <c r="R13" s="139">
        <v>2679</v>
      </c>
      <c r="S13" s="139">
        <v>1637</v>
      </c>
      <c r="T13" s="141">
        <v>42</v>
      </c>
      <c r="U13" s="141">
        <v>700</v>
      </c>
      <c r="V13" s="141">
        <v>3793</v>
      </c>
      <c r="W13" s="141">
        <v>0</v>
      </c>
      <c r="X13" s="141">
        <v>0</v>
      </c>
      <c r="Y13" s="141">
        <v>2310</v>
      </c>
      <c r="Z13" s="141">
        <v>0</v>
      </c>
      <c r="AA13" s="141">
        <v>500</v>
      </c>
      <c r="AB13" s="141">
        <v>2264</v>
      </c>
      <c r="AC13" s="141">
        <v>0</v>
      </c>
      <c r="AD13" s="139">
        <v>2801</v>
      </c>
      <c r="AE13" s="142">
        <v>0</v>
      </c>
      <c r="AF13" s="143">
        <f t="shared" si="0"/>
        <v>60867</v>
      </c>
      <c r="AG13" s="465"/>
      <c r="AH13" s="488"/>
    </row>
    <row r="14" spans="1:34" ht="17.25">
      <c r="A14" s="465"/>
      <c r="B14" s="489"/>
      <c r="C14" s="489"/>
      <c r="D14" s="490"/>
      <c r="E14" s="103" t="s">
        <v>469</v>
      </c>
      <c r="F14" s="491">
        <v>3500</v>
      </c>
      <c r="G14" s="492">
        <v>4225</v>
      </c>
      <c r="H14" s="492">
        <v>13841</v>
      </c>
      <c r="I14" s="492">
        <v>4305</v>
      </c>
      <c r="J14" s="493">
        <v>8958</v>
      </c>
      <c r="K14" s="492">
        <v>1407</v>
      </c>
      <c r="L14" s="494">
        <v>3847</v>
      </c>
      <c r="M14" s="494">
        <v>0</v>
      </c>
      <c r="N14" s="494">
        <v>1542</v>
      </c>
      <c r="O14" s="494">
        <v>516</v>
      </c>
      <c r="P14" s="494">
        <v>0</v>
      </c>
      <c r="Q14" s="492">
        <v>2000</v>
      </c>
      <c r="R14" s="492">
        <v>700</v>
      </c>
      <c r="S14" s="492">
        <v>1637</v>
      </c>
      <c r="T14" s="494">
        <v>42</v>
      </c>
      <c r="U14" s="494">
        <v>700</v>
      </c>
      <c r="V14" s="494">
        <v>3793</v>
      </c>
      <c r="W14" s="494">
        <v>0</v>
      </c>
      <c r="X14" s="494">
        <v>0</v>
      </c>
      <c r="Y14" s="494">
        <v>2424</v>
      </c>
      <c r="Z14" s="494">
        <v>0</v>
      </c>
      <c r="AA14" s="494">
        <v>500</v>
      </c>
      <c r="AB14" s="494">
        <v>2264</v>
      </c>
      <c r="AC14" s="494">
        <v>0</v>
      </c>
      <c r="AD14" s="492">
        <v>2801</v>
      </c>
      <c r="AE14" s="495">
        <v>0</v>
      </c>
      <c r="AF14" s="496">
        <f t="shared" si="0"/>
        <v>59002</v>
      </c>
      <c r="AG14" s="465"/>
      <c r="AH14" s="488"/>
    </row>
    <row r="15" spans="1:34" ht="17.25">
      <c r="A15" s="465"/>
      <c r="B15" s="489"/>
      <c r="C15" s="489"/>
      <c r="D15" s="498" t="s">
        <v>513</v>
      </c>
      <c r="E15" s="102" t="s">
        <v>468</v>
      </c>
      <c r="F15" s="138">
        <v>467</v>
      </c>
      <c r="G15" s="139">
        <v>0</v>
      </c>
      <c r="H15" s="139">
        <v>0</v>
      </c>
      <c r="I15" s="139">
        <v>0</v>
      </c>
      <c r="J15" s="140">
        <v>0</v>
      </c>
      <c r="K15" s="139">
        <v>0</v>
      </c>
      <c r="L15" s="141">
        <v>0</v>
      </c>
      <c r="M15" s="141">
        <v>1584</v>
      </c>
      <c r="N15" s="141">
        <v>0</v>
      </c>
      <c r="O15" s="141">
        <v>0</v>
      </c>
      <c r="P15" s="141">
        <v>0</v>
      </c>
      <c r="Q15" s="139">
        <v>0</v>
      </c>
      <c r="R15" s="139">
        <v>0</v>
      </c>
      <c r="S15" s="139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39">
        <v>0</v>
      </c>
      <c r="AE15" s="142">
        <v>0</v>
      </c>
      <c r="AF15" s="143">
        <f t="shared" si="0"/>
        <v>2051</v>
      </c>
      <c r="AG15" s="465"/>
      <c r="AH15" s="488"/>
    </row>
    <row r="16" spans="1:34" ht="17.25">
      <c r="A16" s="465"/>
      <c r="B16" s="489"/>
      <c r="C16" s="489"/>
      <c r="D16" s="101"/>
      <c r="E16" s="103" t="s">
        <v>469</v>
      </c>
      <c r="F16" s="491">
        <v>467</v>
      </c>
      <c r="G16" s="492">
        <v>0</v>
      </c>
      <c r="H16" s="492">
        <v>0</v>
      </c>
      <c r="I16" s="492">
        <v>0</v>
      </c>
      <c r="J16" s="493">
        <v>0</v>
      </c>
      <c r="K16" s="492">
        <v>0</v>
      </c>
      <c r="L16" s="494">
        <v>0</v>
      </c>
      <c r="M16" s="494">
        <v>1584</v>
      </c>
      <c r="N16" s="494">
        <v>0</v>
      </c>
      <c r="O16" s="494">
        <v>0</v>
      </c>
      <c r="P16" s="494">
        <v>0</v>
      </c>
      <c r="Q16" s="492">
        <v>0</v>
      </c>
      <c r="R16" s="492">
        <v>0</v>
      </c>
      <c r="S16" s="492">
        <v>0</v>
      </c>
      <c r="T16" s="494">
        <v>0</v>
      </c>
      <c r="U16" s="494">
        <v>0</v>
      </c>
      <c r="V16" s="494">
        <v>0</v>
      </c>
      <c r="W16" s="494">
        <v>0</v>
      </c>
      <c r="X16" s="494">
        <v>0</v>
      </c>
      <c r="Y16" s="494">
        <v>0</v>
      </c>
      <c r="Z16" s="494">
        <v>0</v>
      </c>
      <c r="AA16" s="494">
        <v>0</v>
      </c>
      <c r="AB16" s="494">
        <v>0</v>
      </c>
      <c r="AC16" s="494">
        <v>0</v>
      </c>
      <c r="AD16" s="492">
        <v>0</v>
      </c>
      <c r="AE16" s="495">
        <v>0</v>
      </c>
      <c r="AF16" s="496">
        <f t="shared" si="0"/>
        <v>2051</v>
      </c>
      <c r="AG16" s="465"/>
      <c r="AH16" s="488"/>
    </row>
    <row r="17" spans="1:34" ht="17.25">
      <c r="A17" s="465"/>
      <c r="B17" s="490"/>
      <c r="C17" s="490"/>
      <c r="D17" s="499" t="s">
        <v>482</v>
      </c>
      <c r="E17" s="103" t="s">
        <v>469</v>
      </c>
      <c r="F17" s="491">
        <v>0</v>
      </c>
      <c r="G17" s="492">
        <v>0</v>
      </c>
      <c r="H17" s="492">
        <v>0</v>
      </c>
      <c r="I17" s="492">
        <v>0</v>
      </c>
      <c r="J17" s="493">
        <v>694</v>
      </c>
      <c r="K17" s="492">
        <v>0</v>
      </c>
      <c r="L17" s="494">
        <v>0</v>
      </c>
      <c r="M17" s="494">
        <v>0</v>
      </c>
      <c r="N17" s="494">
        <v>0</v>
      </c>
      <c r="O17" s="494">
        <v>0</v>
      </c>
      <c r="P17" s="494">
        <v>0</v>
      </c>
      <c r="Q17" s="492">
        <v>37725</v>
      </c>
      <c r="R17" s="492">
        <v>0</v>
      </c>
      <c r="S17" s="492">
        <v>0</v>
      </c>
      <c r="T17" s="494">
        <v>0</v>
      </c>
      <c r="U17" s="494">
        <v>0</v>
      </c>
      <c r="V17" s="494">
        <v>0</v>
      </c>
      <c r="W17" s="494">
        <v>0</v>
      </c>
      <c r="X17" s="494">
        <v>0</v>
      </c>
      <c r="Y17" s="494">
        <v>0</v>
      </c>
      <c r="Z17" s="494">
        <v>0</v>
      </c>
      <c r="AA17" s="494">
        <v>0</v>
      </c>
      <c r="AB17" s="494">
        <v>0</v>
      </c>
      <c r="AC17" s="494">
        <v>0</v>
      </c>
      <c r="AD17" s="492">
        <v>0</v>
      </c>
      <c r="AE17" s="495">
        <v>0</v>
      </c>
      <c r="AF17" s="496">
        <f t="shared" si="0"/>
        <v>38419</v>
      </c>
      <c r="AG17" s="465"/>
      <c r="AH17" s="488"/>
    </row>
    <row r="18" spans="1:34" ht="17.25">
      <c r="A18" s="465"/>
      <c r="B18" s="461" t="s">
        <v>470</v>
      </c>
      <c r="F18" s="470"/>
      <c r="G18" s="471"/>
      <c r="H18" s="471"/>
      <c r="I18" s="487"/>
      <c r="J18" s="471"/>
      <c r="K18" s="471"/>
      <c r="L18" s="468"/>
      <c r="M18" s="468"/>
      <c r="N18" s="468"/>
      <c r="O18" s="468"/>
      <c r="P18" s="468"/>
      <c r="Q18" s="471"/>
      <c r="R18" s="471"/>
      <c r="S18" s="471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71"/>
      <c r="AE18" s="472"/>
      <c r="AF18" s="465"/>
      <c r="AG18" s="465"/>
      <c r="AH18" s="488"/>
    </row>
    <row r="19" spans="1:34" ht="17.25">
      <c r="A19" s="465"/>
      <c r="C19" s="137" t="s">
        <v>477</v>
      </c>
      <c r="E19" s="102" t="s">
        <v>468</v>
      </c>
      <c r="F19" s="138">
        <v>39122</v>
      </c>
      <c r="G19" s="139">
        <v>0</v>
      </c>
      <c r="H19" s="139">
        <v>172</v>
      </c>
      <c r="I19" s="139">
        <v>0</v>
      </c>
      <c r="J19" s="140">
        <v>10200</v>
      </c>
      <c r="K19" s="139">
        <v>11887</v>
      </c>
      <c r="L19" s="141">
        <v>12468</v>
      </c>
      <c r="M19" s="141">
        <v>4772</v>
      </c>
      <c r="N19" s="141">
        <v>655</v>
      </c>
      <c r="O19" s="141">
        <v>7525</v>
      </c>
      <c r="P19" s="141">
        <v>5607</v>
      </c>
      <c r="Q19" s="139">
        <v>24494</v>
      </c>
      <c r="R19" s="139">
        <v>8811</v>
      </c>
      <c r="S19" s="139">
        <v>66721</v>
      </c>
      <c r="T19" s="141">
        <v>1415</v>
      </c>
      <c r="U19" s="141">
        <v>0</v>
      </c>
      <c r="V19" s="141">
        <v>5017</v>
      </c>
      <c r="W19" s="141">
        <v>391</v>
      </c>
      <c r="X19" s="141">
        <v>0</v>
      </c>
      <c r="Y19" s="141">
        <v>1002</v>
      </c>
      <c r="Z19" s="141">
        <v>18739</v>
      </c>
      <c r="AA19" s="141">
        <v>120</v>
      </c>
      <c r="AB19" s="141">
        <v>0</v>
      </c>
      <c r="AC19" s="141">
        <v>11208</v>
      </c>
      <c r="AD19" s="139">
        <v>12435</v>
      </c>
      <c r="AE19" s="142">
        <v>3829</v>
      </c>
      <c r="AF19" s="143">
        <f t="shared" si="0"/>
        <v>246590</v>
      </c>
      <c r="AG19" s="465"/>
      <c r="AH19" s="488"/>
    </row>
    <row r="20" spans="1:34" ht="17.25">
      <c r="A20" s="465"/>
      <c r="C20" s="500"/>
      <c r="D20" s="490"/>
      <c r="E20" s="103" t="s">
        <v>469</v>
      </c>
      <c r="F20" s="491">
        <v>39122</v>
      </c>
      <c r="G20" s="492">
        <v>0</v>
      </c>
      <c r="H20" s="492">
        <v>6759</v>
      </c>
      <c r="I20" s="492">
        <v>0</v>
      </c>
      <c r="J20" s="493">
        <v>10200</v>
      </c>
      <c r="K20" s="492">
        <v>8222</v>
      </c>
      <c r="L20" s="494">
        <v>15402</v>
      </c>
      <c r="M20" s="494">
        <v>4772</v>
      </c>
      <c r="N20" s="494">
        <v>0</v>
      </c>
      <c r="O20" s="494">
        <v>7525</v>
      </c>
      <c r="P20" s="494">
        <v>11215</v>
      </c>
      <c r="Q20" s="492">
        <v>31130</v>
      </c>
      <c r="R20" s="492">
        <v>0</v>
      </c>
      <c r="S20" s="492">
        <v>66721</v>
      </c>
      <c r="T20" s="494">
        <v>1415</v>
      </c>
      <c r="U20" s="494">
        <v>0</v>
      </c>
      <c r="V20" s="494">
        <v>5017</v>
      </c>
      <c r="W20" s="494">
        <v>1391</v>
      </c>
      <c r="X20" s="494">
        <v>42000</v>
      </c>
      <c r="Y20" s="494">
        <v>1002</v>
      </c>
      <c r="Z20" s="494">
        <v>3051</v>
      </c>
      <c r="AA20" s="494">
        <v>120</v>
      </c>
      <c r="AB20" s="494">
        <v>0</v>
      </c>
      <c r="AC20" s="494">
        <v>11488</v>
      </c>
      <c r="AD20" s="492">
        <v>12435</v>
      </c>
      <c r="AE20" s="495">
        <v>33913</v>
      </c>
      <c r="AF20" s="496">
        <f t="shared" si="0"/>
        <v>312900</v>
      </c>
      <c r="AG20" s="465"/>
      <c r="AH20" s="488"/>
    </row>
    <row r="21" spans="1:34" ht="17.25">
      <c r="A21" s="465"/>
      <c r="D21" s="137" t="s">
        <v>483</v>
      </c>
      <c r="E21" s="102" t="s">
        <v>468</v>
      </c>
      <c r="F21" s="138">
        <v>0</v>
      </c>
      <c r="G21" s="139">
        <v>0</v>
      </c>
      <c r="H21" s="139">
        <v>0</v>
      </c>
      <c r="I21" s="139">
        <v>0</v>
      </c>
      <c r="J21" s="140">
        <v>0</v>
      </c>
      <c r="K21" s="139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39">
        <v>0</v>
      </c>
      <c r="R21" s="139">
        <v>0</v>
      </c>
      <c r="S21" s="139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39">
        <v>0</v>
      </c>
      <c r="AE21" s="142">
        <v>0</v>
      </c>
      <c r="AF21" s="143">
        <f t="shared" si="0"/>
        <v>0</v>
      </c>
      <c r="AG21" s="465"/>
      <c r="AH21" s="488"/>
    </row>
    <row r="22" spans="1:34" ht="17.25">
      <c r="A22" s="465"/>
      <c r="D22" s="501" t="s">
        <v>484</v>
      </c>
      <c r="E22" s="103" t="s">
        <v>469</v>
      </c>
      <c r="F22" s="491">
        <v>0</v>
      </c>
      <c r="G22" s="492">
        <v>0</v>
      </c>
      <c r="H22" s="492">
        <v>0</v>
      </c>
      <c r="I22" s="492">
        <v>0</v>
      </c>
      <c r="J22" s="493">
        <v>0</v>
      </c>
      <c r="K22" s="492">
        <v>0</v>
      </c>
      <c r="L22" s="494">
        <v>0</v>
      </c>
      <c r="M22" s="494">
        <v>0</v>
      </c>
      <c r="N22" s="494">
        <v>0</v>
      </c>
      <c r="O22" s="494">
        <v>0</v>
      </c>
      <c r="P22" s="494">
        <v>0</v>
      </c>
      <c r="Q22" s="492">
        <v>0</v>
      </c>
      <c r="R22" s="492">
        <v>0</v>
      </c>
      <c r="S22" s="492">
        <v>0</v>
      </c>
      <c r="T22" s="494">
        <v>0</v>
      </c>
      <c r="U22" s="494">
        <v>0</v>
      </c>
      <c r="V22" s="494">
        <v>0</v>
      </c>
      <c r="W22" s="494">
        <v>0</v>
      </c>
      <c r="X22" s="494">
        <v>0</v>
      </c>
      <c r="Y22" s="494">
        <v>0</v>
      </c>
      <c r="Z22" s="494">
        <v>0</v>
      </c>
      <c r="AA22" s="494">
        <v>0</v>
      </c>
      <c r="AB22" s="494">
        <v>0</v>
      </c>
      <c r="AC22" s="494">
        <v>0</v>
      </c>
      <c r="AD22" s="492">
        <v>0</v>
      </c>
      <c r="AE22" s="495">
        <v>0</v>
      </c>
      <c r="AF22" s="496">
        <f t="shared" si="0"/>
        <v>0</v>
      </c>
      <c r="AG22" s="465"/>
      <c r="AH22" s="488"/>
    </row>
    <row r="23" spans="1:34" ht="17.25">
      <c r="A23" s="465"/>
      <c r="D23" s="137" t="s">
        <v>485</v>
      </c>
      <c r="E23" s="102" t="s">
        <v>468</v>
      </c>
      <c r="F23" s="138">
        <v>0</v>
      </c>
      <c r="G23" s="139">
        <v>0</v>
      </c>
      <c r="H23" s="139">
        <v>0</v>
      </c>
      <c r="I23" s="139">
        <v>0</v>
      </c>
      <c r="J23" s="140">
        <v>0</v>
      </c>
      <c r="K23" s="139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39">
        <v>0</v>
      </c>
      <c r="R23" s="139">
        <v>0</v>
      </c>
      <c r="S23" s="139">
        <v>0</v>
      </c>
      <c r="T23" s="141">
        <v>0</v>
      </c>
      <c r="U23" s="141">
        <v>0</v>
      </c>
      <c r="V23" s="141">
        <v>4321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39">
        <v>0</v>
      </c>
      <c r="AE23" s="142">
        <v>0</v>
      </c>
      <c r="AF23" s="143">
        <f t="shared" si="0"/>
        <v>4321</v>
      </c>
      <c r="AG23" s="465"/>
      <c r="AH23" s="488"/>
    </row>
    <row r="24" spans="1:34" ht="17.25">
      <c r="A24" s="465"/>
      <c r="D24" s="501" t="s">
        <v>484</v>
      </c>
      <c r="E24" s="103" t="s">
        <v>469</v>
      </c>
      <c r="F24" s="491">
        <v>0</v>
      </c>
      <c r="G24" s="492">
        <v>0</v>
      </c>
      <c r="H24" s="492">
        <v>0</v>
      </c>
      <c r="I24" s="492">
        <v>0</v>
      </c>
      <c r="J24" s="493">
        <v>0</v>
      </c>
      <c r="K24" s="492">
        <v>0</v>
      </c>
      <c r="L24" s="494">
        <v>0</v>
      </c>
      <c r="M24" s="494">
        <v>0</v>
      </c>
      <c r="N24" s="494">
        <v>0</v>
      </c>
      <c r="O24" s="494">
        <v>0</v>
      </c>
      <c r="P24" s="494">
        <v>0</v>
      </c>
      <c r="Q24" s="492">
        <v>0</v>
      </c>
      <c r="R24" s="492">
        <v>0</v>
      </c>
      <c r="S24" s="492">
        <v>0</v>
      </c>
      <c r="T24" s="494">
        <v>0</v>
      </c>
      <c r="U24" s="494">
        <v>0</v>
      </c>
      <c r="V24" s="494">
        <v>4321</v>
      </c>
      <c r="W24" s="494">
        <v>0</v>
      </c>
      <c r="X24" s="494">
        <v>0</v>
      </c>
      <c r="Y24" s="494">
        <v>0</v>
      </c>
      <c r="Z24" s="494">
        <v>0</v>
      </c>
      <c r="AA24" s="494">
        <v>0</v>
      </c>
      <c r="AB24" s="494">
        <v>0</v>
      </c>
      <c r="AC24" s="494">
        <v>0</v>
      </c>
      <c r="AD24" s="492">
        <v>0</v>
      </c>
      <c r="AE24" s="495">
        <v>0</v>
      </c>
      <c r="AF24" s="496">
        <f t="shared" si="0"/>
        <v>4321</v>
      </c>
      <c r="AG24" s="465"/>
      <c r="AH24" s="488"/>
    </row>
    <row r="25" spans="1:34" ht="17.25">
      <c r="A25" s="465"/>
      <c r="D25" s="137" t="s">
        <v>483</v>
      </c>
      <c r="E25" s="102" t="s">
        <v>468</v>
      </c>
      <c r="F25" s="138">
        <v>0</v>
      </c>
      <c r="G25" s="139">
        <v>0</v>
      </c>
      <c r="H25" s="139">
        <v>0</v>
      </c>
      <c r="I25" s="139">
        <v>0</v>
      </c>
      <c r="J25" s="140">
        <v>0</v>
      </c>
      <c r="K25" s="139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39">
        <v>0</v>
      </c>
      <c r="R25" s="139">
        <v>0</v>
      </c>
      <c r="S25" s="139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39">
        <v>0</v>
      </c>
      <c r="AE25" s="142">
        <v>0</v>
      </c>
      <c r="AF25" s="143">
        <f t="shared" si="0"/>
        <v>0</v>
      </c>
      <c r="AG25" s="465"/>
      <c r="AH25" s="488"/>
    </row>
    <row r="26" spans="1:34" ht="17.25">
      <c r="A26" s="465"/>
      <c r="D26" s="502" t="s">
        <v>486</v>
      </c>
      <c r="E26" s="103" t="s">
        <v>469</v>
      </c>
      <c r="F26" s="491">
        <v>0</v>
      </c>
      <c r="G26" s="492">
        <v>0</v>
      </c>
      <c r="H26" s="492">
        <v>0</v>
      </c>
      <c r="I26" s="492">
        <v>0</v>
      </c>
      <c r="J26" s="493">
        <v>0</v>
      </c>
      <c r="K26" s="492">
        <v>0</v>
      </c>
      <c r="L26" s="494">
        <v>0</v>
      </c>
      <c r="M26" s="494">
        <v>0</v>
      </c>
      <c r="N26" s="494">
        <v>0</v>
      </c>
      <c r="O26" s="494">
        <v>0</v>
      </c>
      <c r="P26" s="494">
        <v>0</v>
      </c>
      <c r="Q26" s="492">
        <v>0</v>
      </c>
      <c r="R26" s="492">
        <v>0</v>
      </c>
      <c r="S26" s="492">
        <v>0</v>
      </c>
      <c r="T26" s="494">
        <v>0</v>
      </c>
      <c r="U26" s="494">
        <v>0</v>
      </c>
      <c r="V26" s="494">
        <v>0</v>
      </c>
      <c r="W26" s="494">
        <v>0</v>
      </c>
      <c r="X26" s="494">
        <v>0</v>
      </c>
      <c r="Y26" s="494">
        <v>0</v>
      </c>
      <c r="Z26" s="494">
        <v>0</v>
      </c>
      <c r="AA26" s="494">
        <v>0</v>
      </c>
      <c r="AB26" s="494">
        <v>0</v>
      </c>
      <c r="AC26" s="494">
        <v>0</v>
      </c>
      <c r="AD26" s="492">
        <v>0</v>
      </c>
      <c r="AE26" s="495">
        <v>0</v>
      </c>
      <c r="AF26" s="496">
        <f t="shared" si="0"/>
        <v>0</v>
      </c>
      <c r="AG26" s="465"/>
      <c r="AH26" s="488"/>
    </row>
    <row r="27" spans="1:34" ht="17.25">
      <c r="A27" s="465"/>
      <c r="D27" s="137" t="s">
        <v>487</v>
      </c>
      <c r="E27" s="102" t="s">
        <v>468</v>
      </c>
      <c r="F27" s="138">
        <v>0</v>
      </c>
      <c r="G27" s="139">
        <v>0</v>
      </c>
      <c r="H27" s="139">
        <v>0</v>
      </c>
      <c r="I27" s="139">
        <v>0</v>
      </c>
      <c r="J27" s="140">
        <v>0</v>
      </c>
      <c r="K27" s="139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39">
        <v>0</v>
      </c>
      <c r="R27" s="139">
        <v>0</v>
      </c>
      <c r="S27" s="139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921</v>
      </c>
      <c r="Z27" s="141">
        <v>945</v>
      </c>
      <c r="AA27" s="141">
        <v>0</v>
      </c>
      <c r="AB27" s="141">
        <v>0</v>
      </c>
      <c r="AC27" s="141">
        <v>0</v>
      </c>
      <c r="AD27" s="139">
        <v>0</v>
      </c>
      <c r="AE27" s="142">
        <v>0</v>
      </c>
      <c r="AF27" s="143">
        <f t="shared" si="0"/>
        <v>1866</v>
      </c>
      <c r="AG27" s="465"/>
      <c r="AH27" s="488"/>
    </row>
    <row r="28" spans="1:34" ht="17.25">
      <c r="A28" s="465"/>
      <c r="D28" s="502" t="s">
        <v>486</v>
      </c>
      <c r="E28" s="103" t="s">
        <v>469</v>
      </c>
      <c r="F28" s="491">
        <v>0</v>
      </c>
      <c r="G28" s="492">
        <v>0</v>
      </c>
      <c r="H28" s="492">
        <v>0</v>
      </c>
      <c r="I28" s="492">
        <v>0</v>
      </c>
      <c r="J28" s="493">
        <v>0</v>
      </c>
      <c r="K28" s="492">
        <v>0</v>
      </c>
      <c r="L28" s="494">
        <v>0</v>
      </c>
      <c r="M28" s="494">
        <v>0</v>
      </c>
      <c r="N28" s="494">
        <v>0</v>
      </c>
      <c r="O28" s="494">
        <v>0</v>
      </c>
      <c r="P28" s="494">
        <v>0</v>
      </c>
      <c r="Q28" s="492">
        <v>0</v>
      </c>
      <c r="R28" s="492">
        <v>0</v>
      </c>
      <c r="S28" s="492">
        <v>0</v>
      </c>
      <c r="T28" s="494">
        <v>0</v>
      </c>
      <c r="U28" s="494">
        <v>0</v>
      </c>
      <c r="V28" s="494">
        <v>0</v>
      </c>
      <c r="W28" s="494">
        <v>0</v>
      </c>
      <c r="X28" s="494">
        <v>0</v>
      </c>
      <c r="Y28" s="494">
        <v>921</v>
      </c>
      <c r="Z28" s="494">
        <v>945</v>
      </c>
      <c r="AA28" s="494">
        <v>0</v>
      </c>
      <c r="AB28" s="494">
        <v>0</v>
      </c>
      <c r="AC28" s="494">
        <v>0</v>
      </c>
      <c r="AD28" s="492">
        <v>0</v>
      </c>
      <c r="AE28" s="495">
        <v>0</v>
      </c>
      <c r="AF28" s="496">
        <f t="shared" si="0"/>
        <v>1866</v>
      </c>
      <c r="AG28" s="465"/>
      <c r="AH28" s="488"/>
    </row>
    <row r="29" spans="1:34" ht="17.25">
      <c r="A29" s="465"/>
      <c r="D29" s="137" t="s">
        <v>488</v>
      </c>
      <c r="E29" s="102" t="s">
        <v>468</v>
      </c>
      <c r="F29" s="138">
        <v>0</v>
      </c>
      <c r="G29" s="139">
        <v>0</v>
      </c>
      <c r="H29" s="139">
        <v>0</v>
      </c>
      <c r="I29" s="139">
        <v>0</v>
      </c>
      <c r="J29" s="140">
        <v>0</v>
      </c>
      <c r="K29" s="139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39">
        <v>0</v>
      </c>
      <c r="R29" s="139">
        <v>0</v>
      </c>
      <c r="S29" s="139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39">
        <v>0</v>
      </c>
      <c r="AE29" s="142">
        <v>0</v>
      </c>
      <c r="AF29" s="143">
        <f t="shared" si="0"/>
        <v>0</v>
      </c>
      <c r="AG29" s="465"/>
      <c r="AH29" s="488"/>
    </row>
    <row r="30" spans="1:34" ht="17.25">
      <c r="A30" s="465"/>
      <c r="D30" s="490"/>
      <c r="E30" s="103" t="s">
        <v>469</v>
      </c>
      <c r="F30" s="491">
        <v>0</v>
      </c>
      <c r="G30" s="492">
        <v>0</v>
      </c>
      <c r="H30" s="492">
        <v>0</v>
      </c>
      <c r="I30" s="492">
        <v>0</v>
      </c>
      <c r="J30" s="493">
        <v>0</v>
      </c>
      <c r="K30" s="492">
        <v>0</v>
      </c>
      <c r="L30" s="494">
        <v>0</v>
      </c>
      <c r="M30" s="494">
        <v>0</v>
      </c>
      <c r="N30" s="494">
        <v>0</v>
      </c>
      <c r="O30" s="494">
        <v>0</v>
      </c>
      <c r="P30" s="494">
        <v>0</v>
      </c>
      <c r="Q30" s="492">
        <v>0</v>
      </c>
      <c r="R30" s="492">
        <v>0</v>
      </c>
      <c r="S30" s="492">
        <v>0</v>
      </c>
      <c r="T30" s="494">
        <v>0</v>
      </c>
      <c r="U30" s="494">
        <v>0</v>
      </c>
      <c r="V30" s="494">
        <v>0</v>
      </c>
      <c r="W30" s="494">
        <v>0</v>
      </c>
      <c r="X30" s="494">
        <v>0</v>
      </c>
      <c r="Y30" s="494">
        <v>0</v>
      </c>
      <c r="Z30" s="494">
        <v>0</v>
      </c>
      <c r="AA30" s="494">
        <v>0</v>
      </c>
      <c r="AB30" s="494">
        <v>0</v>
      </c>
      <c r="AC30" s="494">
        <v>0</v>
      </c>
      <c r="AD30" s="492">
        <v>0</v>
      </c>
      <c r="AE30" s="495">
        <v>0</v>
      </c>
      <c r="AF30" s="496">
        <f t="shared" si="0"/>
        <v>0</v>
      </c>
      <c r="AG30" s="465"/>
      <c r="AH30" s="488"/>
    </row>
    <row r="31" spans="1:34" ht="17.25">
      <c r="A31" s="465"/>
      <c r="D31" s="137" t="s">
        <v>489</v>
      </c>
      <c r="E31" s="102" t="s">
        <v>468</v>
      </c>
      <c r="F31" s="138">
        <v>32251</v>
      </c>
      <c r="G31" s="139">
        <v>0</v>
      </c>
      <c r="H31" s="139">
        <v>0</v>
      </c>
      <c r="I31" s="139">
        <v>0</v>
      </c>
      <c r="J31" s="140">
        <v>0</v>
      </c>
      <c r="K31" s="139">
        <v>6432</v>
      </c>
      <c r="L31" s="141">
        <v>6591</v>
      </c>
      <c r="M31" s="141">
        <v>0</v>
      </c>
      <c r="N31" s="141">
        <v>0</v>
      </c>
      <c r="O31" s="141">
        <v>0</v>
      </c>
      <c r="P31" s="141">
        <v>0</v>
      </c>
      <c r="Q31" s="139">
        <v>21306</v>
      </c>
      <c r="R31" s="139">
        <v>90</v>
      </c>
      <c r="S31" s="139">
        <v>60633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81</v>
      </c>
      <c r="Z31" s="141">
        <v>15947</v>
      </c>
      <c r="AA31" s="141">
        <v>0</v>
      </c>
      <c r="AB31" s="141">
        <v>0</v>
      </c>
      <c r="AC31" s="141">
        <v>0</v>
      </c>
      <c r="AD31" s="139">
        <v>4424</v>
      </c>
      <c r="AE31" s="142">
        <v>0</v>
      </c>
      <c r="AF31" s="143">
        <f t="shared" si="0"/>
        <v>147755</v>
      </c>
      <c r="AG31" s="465"/>
      <c r="AH31" s="488"/>
    </row>
    <row r="32" spans="1:34" ht="17.25">
      <c r="A32" s="465"/>
      <c r="D32" s="101" t="s">
        <v>490</v>
      </c>
      <c r="E32" s="103" t="s">
        <v>469</v>
      </c>
      <c r="F32" s="491">
        <v>32251</v>
      </c>
      <c r="G32" s="492">
        <v>0</v>
      </c>
      <c r="H32" s="492">
        <v>0</v>
      </c>
      <c r="I32" s="492">
        <v>0</v>
      </c>
      <c r="J32" s="493">
        <v>0</v>
      </c>
      <c r="K32" s="492">
        <v>2767</v>
      </c>
      <c r="L32" s="494">
        <v>9525</v>
      </c>
      <c r="M32" s="494">
        <v>0</v>
      </c>
      <c r="N32" s="494">
        <v>0</v>
      </c>
      <c r="O32" s="494">
        <v>0</v>
      </c>
      <c r="P32" s="494">
        <v>0</v>
      </c>
      <c r="Q32" s="492">
        <v>21306</v>
      </c>
      <c r="R32" s="492">
        <v>0</v>
      </c>
      <c r="S32" s="492">
        <v>60633</v>
      </c>
      <c r="T32" s="494">
        <v>0</v>
      </c>
      <c r="U32" s="494">
        <v>0</v>
      </c>
      <c r="V32" s="494">
        <v>0</v>
      </c>
      <c r="W32" s="494">
        <v>0</v>
      </c>
      <c r="X32" s="494">
        <v>0</v>
      </c>
      <c r="Y32" s="494">
        <v>81</v>
      </c>
      <c r="Z32" s="494">
        <v>259</v>
      </c>
      <c r="AA32" s="494">
        <v>0</v>
      </c>
      <c r="AB32" s="494">
        <v>0</v>
      </c>
      <c r="AC32" s="494">
        <v>0</v>
      </c>
      <c r="AD32" s="492">
        <v>4424</v>
      </c>
      <c r="AE32" s="495">
        <v>0</v>
      </c>
      <c r="AF32" s="496">
        <f t="shared" si="0"/>
        <v>131246</v>
      </c>
      <c r="AG32" s="465"/>
      <c r="AH32" s="488"/>
    </row>
    <row r="33" spans="1:34" ht="17.25">
      <c r="A33" s="465"/>
      <c r="D33" s="100" t="s">
        <v>546</v>
      </c>
      <c r="E33" s="102" t="s">
        <v>468</v>
      </c>
      <c r="F33" s="138">
        <v>0</v>
      </c>
      <c r="G33" s="139">
        <v>0</v>
      </c>
      <c r="H33" s="139">
        <v>0</v>
      </c>
      <c r="I33" s="139">
        <v>0</v>
      </c>
      <c r="J33" s="140">
        <v>0</v>
      </c>
      <c r="K33" s="139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39">
        <v>0</v>
      </c>
      <c r="R33" s="139">
        <v>0</v>
      </c>
      <c r="S33" s="139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139">
        <v>0</v>
      </c>
      <c r="AE33" s="142">
        <v>0</v>
      </c>
      <c r="AF33" s="143">
        <f t="shared" si="0"/>
        <v>0</v>
      </c>
      <c r="AG33" s="465"/>
      <c r="AH33" s="488"/>
    </row>
    <row r="34" spans="1:34" ht="17.25">
      <c r="A34" s="465"/>
      <c r="D34" s="101" t="s">
        <v>490</v>
      </c>
      <c r="E34" s="103" t="s">
        <v>469</v>
      </c>
      <c r="F34" s="491">
        <v>0</v>
      </c>
      <c r="G34" s="492">
        <v>0</v>
      </c>
      <c r="H34" s="492">
        <v>0</v>
      </c>
      <c r="I34" s="492">
        <v>0</v>
      </c>
      <c r="J34" s="493">
        <v>0</v>
      </c>
      <c r="K34" s="492">
        <v>0</v>
      </c>
      <c r="L34" s="494">
        <v>0</v>
      </c>
      <c r="M34" s="494">
        <v>0</v>
      </c>
      <c r="N34" s="494">
        <v>0</v>
      </c>
      <c r="O34" s="494">
        <v>0</v>
      </c>
      <c r="P34" s="494">
        <v>0</v>
      </c>
      <c r="Q34" s="492">
        <v>0</v>
      </c>
      <c r="R34" s="492">
        <v>0</v>
      </c>
      <c r="S34" s="492">
        <v>0</v>
      </c>
      <c r="T34" s="494">
        <v>0</v>
      </c>
      <c r="U34" s="494">
        <v>0</v>
      </c>
      <c r="V34" s="494">
        <v>0</v>
      </c>
      <c r="W34" s="494">
        <v>0</v>
      </c>
      <c r="X34" s="494">
        <v>0</v>
      </c>
      <c r="Y34" s="494">
        <v>0</v>
      </c>
      <c r="Z34" s="494">
        <v>0</v>
      </c>
      <c r="AA34" s="494">
        <v>0</v>
      </c>
      <c r="AB34" s="494">
        <v>0</v>
      </c>
      <c r="AC34" s="494">
        <v>0</v>
      </c>
      <c r="AD34" s="492">
        <v>0</v>
      </c>
      <c r="AE34" s="495">
        <v>0</v>
      </c>
      <c r="AF34" s="496">
        <f t="shared" si="0"/>
        <v>0</v>
      </c>
      <c r="AG34" s="465"/>
      <c r="AH34" s="488"/>
    </row>
    <row r="35" spans="1:34" ht="17.25">
      <c r="A35" s="465"/>
      <c r="D35" s="100" t="s">
        <v>517</v>
      </c>
      <c r="E35" s="102" t="s">
        <v>468</v>
      </c>
      <c r="F35" s="138">
        <v>0</v>
      </c>
      <c r="G35" s="139">
        <v>0</v>
      </c>
      <c r="H35" s="139">
        <v>31</v>
      </c>
      <c r="I35" s="139">
        <v>0</v>
      </c>
      <c r="J35" s="140">
        <v>0</v>
      </c>
      <c r="K35" s="139">
        <v>0</v>
      </c>
      <c r="L35" s="141">
        <v>0</v>
      </c>
      <c r="M35" s="141">
        <v>402</v>
      </c>
      <c r="N35" s="141">
        <v>0</v>
      </c>
      <c r="O35" s="141">
        <v>0</v>
      </c>
      <c r="P35" s="141">
        <v>0</v>
      </c>
      <c r="Q35" s="139">
        <v>0</v>
      </c>
      <c r="R35" s="139">
        <v>0</v>
      </c>
      <c r="S35" s="139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39">
        <v>0</v>
      </c>
      <c r="AE35" s="142">
        <v>0</v>
      </c>
      <c r="AF35" s="143">
        <f aca="true" t="shared" si="1" ref="AF35:AF44">SUM(F35:AE35)</f>
        <v>433</v>
      </c>
      <c r="AG35" s="465"/>
      <c r="AH35" s="488"/>
    </row>
    <row r="36" spans="1:34" ht="17.25">
      <c r="A36" s="465"/>
      <c r="D36" s="101" t="s">
        <v>518</v>
      </c>
      <c r="E36" s="103" t="s">
        <v>469</v>
      </c>
      <c r="F36" s="491">
        <v>0</v>
      </c>
      <c r="G36" s="492">
        <v>0</v>
      </c>
      <c r="H36" s="492">
        <v>31</v>
      </c>
      <c r="I36" s="492">
        <v>0</v>
      </c>
      <c r="J36" s="493">
        <v>0</v>
      </c>
      <c r="K36" s="492">
        <v>0</v>
      </c>
      <c r="L36" s="494">
        <v>0</v>
      </c>
      <c r="M36" s="494">
        <v>402</v>
      </c>
      <c r="N36" s="494">
        <v>0</v>
      </c>
      <c r="O36" s="494">
        <v>0</v>
      </c>
      <c r="P36" s="494">
        <v>0</v>
      </c>
      <c r="Q36" s="492">
        <v>0</v>
      </c>
      <c r="R36" s="492">
        <v>0</v>
      </c>
      <c r="S36" s="492">
        <v>0</v>
      </c>
      <c r="T36" s="494">
        <v>0</v>
      </c>
      <c r="U36" s="494">
        <v>0</v>
      </c>
      <c r="V36" s="494">
        <v>0</v>
      </c>
      <c r="W36" s="494">
        <v>0</v>
      </c>
      <c r="X36" s="494">
        <v>0</v>
      </c>
      <c r="Y36" s="494">
        <v>0</v>
      </c>
      <c r="Z36" s="494">
        <v>0</v>
      </c>
      <c r="AA36" s="494">
        <v>0</v>
      </c>
      <c r="AB36" s="494">
        <v>0</v>
      </c>
      <c r="AC36" s="494">
        <v>0</v>
      </c>
      <c r="AD36" s="492">
        <v>0</v>
      </c>
      <c r="AE36" s="495">
        <v>0</v>
      </c>
      <c r="AF36" s="496">
        <f t="shared" si="1"/>
        <v>433</v>
      </c>
      <c r="AG36" s="465"/>
      <c r="AH36" s="488"/>
    </row>
    <row r="37" spans="1:34" ht="17.25">
      <c r="A37" s="465"/>
      <c r="D37" s="100" t="s">
        <v>517</v>
      </c>
      <c r="E37" s="102" t="s">
        <v>468</v>
      </c>
      <c r="F37" s="138">
        <v>0</v>
      </c>
      <c r="G37" s="139">
        <v>0</v>
      </c>
      <c r="H37" s="139">
        <v>141</v>
      </c>
      <c r="I37" s="139">
        <v>0</v>
      </c>
      <c r="J37" s="140">
        <v>0</v>
      </c>
      <c r="K37" s="139">
        <v>0</v>
      </c>
      <c r="L37" s="141">
        <v>0</v>
      </c>
      <c r="M37" s="141">
        <v>4370</v>
      </c>
      <c r="N37" s="141">
        <v>0</v>
      </c>
      <c r="O37" s="141">
        <v>7052</v>
      </c>
      <c r="P37" s="141">
        <v>5607</v>
      </c>
      <c r="Q37" s="139">
        <v>3188</v>
      </c>
      <c r="R37" s="139">
        <v>0</v>
      </c>
      <c r="S37" s="139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11208</v>
      </c>
      <c r="AD37" s="139">
        <v>5600</v>
      </c>
      <c r="AE37" s="142">
        <v>0</v>
      </c>
      <c r="AF37" s="143">
        <f t="shared" si="1"/>
        <v>37166</v>
      </c>
      <c r="AG37" s="465"/>
      <c r="AH37" s="488"/>
    </row>
    <row r="38" spans="1:34" ht="17.25">
      <c r="A38" s="465"/>
      <c r="D38" s="101" t="s">
        <v>519</v>
      </c>
      <c r="E38" s="103" t="s">
        <v>469</v>
      </c>
      <c r="F38" s="491">
        <v>0</v>
      </c>
      <c r="G38" s="492">
        <v>0</v>
      </c>
      <c r="H38" s="492">
        <v>141</v>
      </c>
      <c r="I38" s="492">
        <v>0</v>
      </c>
      <c r="J38" s="493">
        <v>0</v>
      </c>
      <c r="K38" s="492">
        <v>0</v>
      </c>
      <c r="L38" s="494">
        <v>0</v>
      </c>
      <c r="M38" s="494">
        <v>4370</v>
      </c>
      <c r="N38" s="494">
        <v>0</v>
      </c>
      <c r="O38" s="494">
        <v>7052</v>
      </c>
      <c r="P38" s="494">
        <v>11215</v>
      </c>
      <c r="Q38" s="492">
        <v>3188</v>
      </c>
      <c r="R38" s="492">
        <v>0</v>
      </c>
      <c r="S38" s="492">
        <v>0</v>
      </c>
      <c r="T38" s="494">
        <v>0</v>
      </c>
      <c r="U38" s="494">
        <v>0</v>
      </c>
      <c r="V38" s="494">
        <v>0</v>
      </c>
      <c r="W38" s="494">
        <v>0</v>
      </c>
      <c r="X38" s="494">
        <v>0</v>
      </c>
      <c r="Y38" s="494">
        <v>0</v>
      </c>
      <c r="Z38" s="494">
        <v>0</v>
      </c>
      <c r="AA38" s="494">
        <v>0</v>
      </c>
      <c r="AB38" s="494">
        <v>0</v>
      </c>
      <c r="AC38" s="494">
        <v>11208</v>
      </c>
      <c r="AD38" s="492">
        <v>5600</v>
      </c>
      <c r="AE38" s="495">
        <v>0</v>
      </c>
      <c r="AF38" s="496">
        <f t="shared" si="1"/>
        <v>42774</v>
      </c>
      <c r="AG38" s="465"/>
      <c r="AH38" s="488"/>
    </row>
    <row r="39" spans="1:34" ht="17.25">
      <c r="A39" s="465"/>
      <c r="D39" s="100" t="s">
        <v>520</v>
      </c>
      <c r="E39" s="102" t="s">
        <v>468</v>
      </c>
      <c r="F39" s="138">
        <v>0</v>
      </c>
      <c r="G39" s="139">
        <v>0</v>
      </c>
      <c r="H39" s="139">
        <v>0</v>
      </c>
      <c r="I39" s="139">
        <v>0</v>
      </c>
      <c r="J39" s="140">
        <v>0</v>
      </c>
      <c r="K39" s="139">
        <v>0</v>
      </c>
      <c r="L39" s="141">
        <v>0</v>
      </c>
      <c r="M39" s="141">
        <v>0</v>
      </c>
      <c r="N39" s="141">
        <v>0</v>
      </c>
      <c r="O39" s="141">
        <v>473</v>
      </c>
      <c r="P39" s="141">
        <v>0</v>
      </c>
      <c r="Q39" s="139">
        <v>0</v>
      </c>
      <c r="R39" s="139">
        <v>0</v>
      </c>
      <c r="S39" s="139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1">
        <v>0</v>
      </c>
      <c r="AD39" s="139">
        <v>0</v>
      </c>
      <c r="AE39" s="142">
        <v>0</v>
      </c>
      <c r="AF39" s="143">
        <f t="shared" si="1"/>
        <v>473</v>
      </c>
      <c r="AG39" s="465"/>
      <c r="AH39" s="488"/>
    </row>
    <row r="40" spans="1:34" ht="17.25">
      <c r="A40" s="465"/>
      <c r="D40" s="101"/>
      <c r="E40" s="103" t="s">
        <v>469</v>
      </c>
      <c r="F40" s="491">
        <v>0</v>
      </c>
      <c r="G40" s="492">
        <v>0</v>
      </c>
      <c r="H40" s="492">
        <v>0</v>
      </c>
      <c r="I40" s="492">
        <v>0</v>
      </c>
      <c r="J40" s="493">
        <v>0</v>
      </c>
      <c r="K40" s="492">
        <v>0</v>
      </c>
      <c r="L40" s="494">
        <v>0</v>
      </c>
      <c r="M40" s="494">
        <v>0</v>
      </c>
      <c r="N40" s="494">
        <v>0</v>
      </c>
      <c r="O40" s="494">
        <v>473</v>
      </c>
      <c r="P40" s="494">
        <v>0</v>
      </c>
      <c r="Q40" s="492">
        <v>0</v>
      </c>
      <c r="R40" s="492">
        <v>0</v>
      </c>
      <c r="S40" s="492">
        <v>0</v>
      </c>
      <c r="T40" s="494">
        <v>0</v>
      </c>
      <c r="U40" s="494">
        <v>0</v>
      </c>
      <c r="V40" s="494">
        <v>0</v>
      </c>
      <c r="W40" s="494">
        <v>0</v>
      </c>
      <c r="X40" s="494">
        <v>0</v>
      </c>
      <c r="Y40" s="494">
        <v>0</v>
      </c>
      <c r="Z40" s="494">
        <v>0</v>
      </c>
      <c r="AA40" s="494">
        <v>0</v>
      </c>
      <c r="AB40" s="494">
        <v>0</v>
      </c>
      <c r="AC40" s="494">
        <v>0</v>
      </c>
      <c r="AD40" s="492">
        <v>0</v>
      </c>
      <c r="AE40" s="495">
        <v>0</v>
      </c>
      <c r="AF40" s="496">
        <f t="shared" si="1"/>
        <v>473</v>
      </c>
      <c r="AG40" s="465"/>
      <c r="AH40" s="488"/>
    </row>
    <row r="41" spans="1:34" ht="17.25">
      <c r="A41" s="465"/>
      <c r="D41" s="100" t="s">
        <v>521</v>
      </c>
      <c r="E41" s="102" t="s">
        <v>468</v>
      </c>
      <c r="F41" s="138">
        <v>0</v>
      </c>
      <c r="G41" s="139">
        <v>0</v>
      </c>
      <c r="H41" s="139">
        <v>0</v>
      </c>
      <c r="I41" s="139">
        <v>0</v>
      </c>
      <c r="J41" s="140">
        <v>0</v>
      </c>
      <c r="K41" s="139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39">
        <v>0</v>
      </c>
      <c r="R41" s="139">
        <v>0</v>
      </c>
      <c r="S41" s="139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39">
        <v>0</v>
      </c>
      <c r="AE41" s="142">
        <v>0</v>
      </c>
      <c r="AF41" s="143">
        <f t="shared" si="1"/>
        <v>0</v>
      </c>
      <c r="AG41" s="465"/>
      <c r="AH41" s="488"/>
    </row>
    <row r="42" spans="1:34" ht="17.25">
      <c r="A42" s="465"/>
      <c r="D42" s="101" t="s">
        <v>522</v>
      </c>
      <c r="E42" s="103" t="s">
        <v>469</v>
      </c>
      <c r="F42" s="491">
        <v>0</v>
      </c>
      <c r="G42" s="492">
        <v>0</v>
      </c>
      <c r="H42" s="492">
        <v>0</v>
      </c>
      <c r="I42" s="492">
        <v>0</v>
      </c>
      <c r="J42" s="493">
        <v>0</v>
      </c>
      <c r="K42" s="492">
        <v>0</v>
      </c>
      <c r="L42" s="494">
        <v>0</v>
      </c>
      <c r="M42" s="494">
        <v>0</v>
      </c>
      <c r="N42" s="494">
        <v>0</v>
      </c>
      <c r="O42" s="494">
        <v>0</v>
      </c>
      <c r="P42" s="494">
        <v>0</v>
      </c>
      <c r="Q42" s="492">
        <v>0</v>
      </c>
      <c r="R42" s="492">
        <v>0</v>
      </c>
      <c r="S42" s="492">
        <v>0</v>
      </c>
      <c r="T42" s="494">
        <v>0</v>
      </c>
      <c r="U42" s="494">
        <v>0</v>
      </c>
      <c r="V42" s="494">
        <v>0</v>
      </c>
      <c r="W42" s="494">
        <v>0</v>
      </c>
      <c r="X42" s="494">
        <v>0</v>
      </c>
      <c r="Y42" s="494">
        <v>0</v>
      </c>
      <c r="Z42" s="494">
        <v>0</v>
      </c>
      <c r="AA42" s="494">
        <v>0</v>
      </c>
      <c r="AB42" s="494">
        <v>0</v>
      </c>
      <c r="AC42" s="494">
        <v>0</v>
      </c>
      <c r="AD42" s="492">
        <v>0</v>
      </c>
      <c r="AE42" s="495">
        <v>0</v>
      </c>
      <c r="AF42" s="496">
        <f t="shared" si="1"/>
        <v>0</v>
      </c>
      <c r="AG42" s="465"/>
      <c r="AH42" s="488"/>
    </row>
    <row r="43" spans="1:34" ht="17.25">
      <c r="A43" s="465"/>
      <c r="D43" s="100" t="s">
        <v>524</v>
      </c>
      <c r="E43" s="102" t="s">
        <v>468</v>
      </c>
      <c r="F43" s="138">
        <v>0</v>
      </c>
      <c r="G43" s="139">
        <v>0</v>
      </c>
      <c r="H43" s="139">
        <v>0</v>
      </c>
      <c r="I43" s="139">
        <v>0</v>
      </c>
      <c r="J43" s="140">
        <v>0</v>
      </c>
      <c r="K43" s="139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39">
        <v>0</v>
      </c>
      <c r="R43" s="139">
        <v>0</v>
      </c>
      <c r="S43" s="139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0</v>
      </c>
      <c r="AC43" s="141">
        <v>0</v>
      </c>
      <c r="AD43" s="139">
        <v>0</v>
      </c>
      <c r="AE43" s="142">
        <v>0</v>
      </c>
      <c r="AF43" s="143">
        <f t="shared" si="1"/>
        <v>0</v>
      </c>
      <c r="AG43" s="465"/>
      <c r="AH43" s="488"/>
    </row>
    <row r="44" spans="1:34" ht="17.25">
      <c r="A44" s="465"/>
      <c r="D44" s="101" t="s">
        <v>523</v>
      </c>
      <c r="E44" s="103" t="s">
        <v>469</v>
      </c>
      <c r="F44" s="491">
        <v>0</v>
      </c>
      <c r="G44" s="492">
        <v>0</v>
      </c>
      <c r="H44" s="492">
        <v>0</v>
      </c>
      <c r="I44" s="492">
        <v>0</v>
      </c>
      <c r="J44" s="493">
        <v>0</v>
      </c>
      <c r="K44" s="492">
        <v>0</v>
      </c>
      <c r="L44" s="494">
        <v>0</v>
      </c>
      <c r="M44" s="494">
        <v>0</v>
      </c>
      <c r="N44" s="494">
        <v>0</v>
      </c>
      <c r="O44" s="494">
        <v>0</v>
      </c>
      <c r="P44" s="494">
        <v>0</v>
      </c>
      <c r="Q44" s="492">
        <v>0</v>
      </c>
      <c r="R44" s="492">
        <v>0</v>
      </c>
      <c r="S44" s="492">
        <v>0</v>
      </c>
      <c r="T44" s="494">
        <v>0</v>
      </c>
      <c r="U44" s="494">
        <v>0</v>
      </c>
      <c r="V44" s="494">
        <v>0</v>
      </c>
      <c r="W44" s="494">
        <v>0</v>
      </c>
      <c r="X44" s="494">
        <v>0</v>
      </c>
      <c r="Y44" s="494">
        <v>0</v>
      </c>
      <c r="Z44" s="494">
        <v>0</v>
      </c>
      <c r="AA44" s="494">
        <v>0</v>
      </c>
      <c r="AB44" s="494">
        <v>0</v>
      </c>
      <c r="AC44" s="494">
        <v>0</v>
      </c>
      <c r="AD44" s="492">
        <v>0</v>
      </c>
      <c r="AE44" s="495">
        <v>0</v>
      </c>
      <c r="AF44" s="496">
        <f t="shared" si="1"/>
        <v>0</v>
      </c>
      <c r="AG44" s="465"/>
      <c r="AH44" s="488"/>
    </row>
    <row r="45" spans="1:34" ht="17.25">
      <c r="A45" s="465"/>
      <c r="D45" s="100" t="s">
        <v>526</v>
      </c>
      <c r="E45" s="102" t="s">
        <v>468</v>
      </c>
      <c r="F45" s="138">
        <v>0</v>
      </c>
      <c r="G45" s="139">
        <v>0</v>
      </c>
      <c r="H45" s="139">
        <v>0</v>
      </c>
      <c r="I45" s="139">
        <v>0</v>
      </c>
      <c r="J45" s="140">
        <v>0</v>
      </c>
      <c r="K45" s="139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39">
        <v>0</v>
      </c>
      <c r="R45" s="139">
        <v>0</v>
      </c>
      <c r="S45" s="139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1">
        <v>0</v>
      </c>
      <c r="AD45" s="139">
        <v>0</v>
      </c>
      <c r="AE45" s="142">
        <v>0</v>
      </c>
      <c r="AF45" s="143">
        <f>SUM(F45:AE45)</f>
        <v>0</v>
      </c>
      <c r="AG45" s="465"/>
      <c r="AH45" s="488"/>
    </row>
    <row r="46" spans="1:34" ht="17.25">
      <c r="A46" s="465"/>
      <c r="D46" s="101" t="s">
        <v>527</v>
      </c>
      <c r="E46" s="103" t="s">
        <v>469</v>
      </c>
      <c r="F46" s="491">
        <v>0</v>
      </c>
      <c r="G46" s="492">
        <v>0</v>
      </c>
      <c r="H46" s="492">
        <v>0</v>
      </c>
      <c r="I46" s="492">
        <v>0</v>
      </c>
      <c r="J46" s="493">
        <v>0</v>
      </c>
      <c r="K46" s="492">
        <v>0</v>
      </c>
      <c r="L46" s="494">
        <v>0</v>
      </c>
      <c r="M46" s="494">
        <v>0</v>
      </c>
      <c r="N46" s="494">
        <v>0</v>
      </c>
      <c r="O46" s="494">
        <v>0</v>
      </c>
      <c r="P46" s="494">
        <v>0</v>
      </c>
      <c r="Q46" s="492">
        <v>0</v>
      </c>
      <c r="R46" s="492">
        <v>0</v>
      </c>
      <c r="S46" s="492">
        <v>0</v>
      </c>
      <c r="T46" s="494">
        <v>0</v>
      </c>
      <c r="U46" s="494">
        <v>0</v>
      </c>
      <c r="V46" s="494">
        <v>0</v>
      </c>
      <c r="W46" s="494">
        <v>0</v>
      </c>
      <c r="X46" s="494">
        <v>0</v>
      </c>
      <c r="Y46" s="494">
        <v>0</v>
      </c>
      <c r="Z46" s="494">
        <v>0</v>
      </c>
      <c r="AA46" s="494">
        <v>0</v>
      </c>
      <c r="AB46" s="494">
        <v>0</v>
      </c>
      <c r="AC46" s="494">
        <v>0</v>
      </c>
      <c r="AD46" s="492">
        <v>0</v>
      </c>
      <c r="AE46" s="495">
        <v>0</v>
      </c>
      <c r="AF46" s="496">
        <f>SUM(F46:AE46)</f>
        <v>0</v>
      </c>
      <c r="AG46" s="465"/>
      <c r="AH46" s="488"/>
    </row>
    <row r="47" spans="1:34" ht="17.25">
      <c r="A47" s="465"/>
      <c r="D47" s="150" t="s">
        <v>511</v>
      </c>
      <c r="E47" s="102" t="s">
        <v>468</v>
      </c>
      <c r="F47" s="138">
        <v>0</v>
      </c>
      <c r="G47" s="139">
        <v>0</v>
      </c>
      <c r="H47" s="139">
        <v>0</v>
      </c>
      <c r="I47" s="139">
        <v>0</v>
      </c>
      <c r="J47" s="140">
        <v>7756</v>
      </c>
      <c r="K47" s="487">
        <v>0</v>
      </c>
      <c r="L47" s="503">
        <v>5197</v>
      </c>
      <c r="M47" s="503">
        <v>0</v>
      </c>
      <c r="N47" s="503">
        <v>0</v>
      </c>
      <c r="O47" s="503">
        <v>0</v>
      </c>
      <c r="P47" s="503">
        <v>0</v>
      </c>
      <c r="Q47" s="487">
        <v>0</v>
      </c>
      <c r="R47" s="487">
        <v>6321</v>
      </c>
      <c r="S47" s="487">
        <v>0</v>
      </c>
      <c r="T47" s="503">
        <v>0</v>
      </c>
      <c r="U47" s="503">
        <v>0</v>
      </c>
      <c r="V47" s="503">
        <v>0</v>
      </c>
      <c r="W47" s="503">
        <v>0</v>
      </c>
      <c r="X47" s="503">
        <v>0</v>
      </c>
      <c r="Y47" s="503">
        <v>0</v>
      </c>
      <c r="Z47" s="503">
        <v>1427</v>
      </c>
      <c r="AA47" s="503">
        <v>0</v>
      </c>
      <c r="AB47" s="503">
        <v>0</v>
      </c>
      <c r="AC47" s="503">
        <v>0</v>
      </c>
      <c r="AD47" s="487">
        <v>477</v>
      </c>
      <c r="AE47" s="504">
        <v>759</v>
      </c>
      <c r="AF47" s="465">
        <f t="shared" si="0"/>
        <v>21937</v>
      </c>
      <c r="AG47" s="465"/>
      <c r="AH47" s="488"/>
    </row>
    <row r="48" spans="1:34" ht="17.25">
      <c r="A48" s="465"/>
      <c r="D48" s="101"/>
      <c r="E48" s="103" t="s">
        <v>469</v>
      </c>
      <c r="F48" s="491">
        <v>0</v>
      </c>
      <c r="G48" s="492">
        <v>0</v>
      </c>
      <c r="H48" s="492">
        <v>0</v>
      </c>
      <c r="I48" s="492">
        <v>0</v>
      </c>
      <c r="J48" s="493">
        <v>7756</v>
      </c>
      <c r="K48" s="505">
        <v>0</v>
      </c>
      <c r="L48" s="506">
        <v>5197</v>
      </c>
      <c r="M48" s="506">
        <v>0</v>
      </c>
      <c r="N48" s="506">
        <v>0</v>
      </c>
      <c r="O48" s="506">
        <v>0</v>
      </c>
      <c r="P48" s="506">
        <v>0</v>
      </c>
      <c r="Q48" s="505">
        <v>0</v>
      </c>
      <c r="R48" s="505">
        <v>0</v>
      </c>
      <c r="S48" s="505">
        <v>0</v>
      </c>
      <c r="T48" s="506">
        <v>0</v>
      </c>
      <c r="U48" s="506">
        <v>0</v>
      </c>
      <c r="V48" s="506">
        <v>0</v>
      </c>
      <c r="W48" s="506">
        <v>0</v>
      </c>
      <c r="X48" s="506">
        <v>0</v>
      </c>
      <c r="Y48" s="506">
        <v>0</v>
      </c>
      <c r="Z48" s="506">
        <v>1427</v>
      </c>
      <c r="AA48" s="506">
        <v>0</v>
      </c>
      <c r="AB48" s="506">
        <v>0</v>
      </c>
      <c r="AC48" s="506">
        <v>0</v>
      </c>
      <c r="AD48" s="505">
        <v>477</v>
      </c>
      <c r="AE48" s="507">
        <v>759</v>
      </c>
      <c r="AF48" s="508">
        <f t="shared" si="0"/>
        <v>15616</v>
      </c>
      <c r="AG48" s="465"/>
      <c r="AH48" s="488"/>
    </row>
    <row r="49" spans="1:34" ht="17.25">
      <c r="A49" s="465"/>
      <c r="D49" s="150" t="s">
        <v>551</v>
      </c>
      <c r="E49" s="102" t="s">
        <v>468</v>
      </c>
      <c r="F49" s="138">
        <v>4966</v>
      </c>
      <c r="G49" s="139">
        <v>0</v>
      </c>
      <c r="H49" s="139">
        <v>0</v>
      </c>
      <c r="I49" s="139">
        <v>0</v>
      </c>
      <c r="J49" s="140">
        <v>2444</v>
      </c>
      <c r="K49" s="139">
        <v>5455</v>
      </c>
      <c r="L49" s="141">
        <v>680</v>
      </c>
      <c r="M49" s="141">
        <v>0</v>
      </c>
      <c r="N49" s="141">
        <v>655</v>
      </c>
      <c r="O49" s="141">
        <v>0</v>
      </c>
      <c r="P49" s="141">
        <v>0</v>
      </c>
      <c r="Q49" s="139">
        <v>0</v>
      </c>
      <c r="R49" s="139">
        <v>2400</v>
      </c>
      <c r="S49" s="139">
        <v>3568</v>
      </c>
      <c r="T49" s="141">
        <v>0</v>
      </c>
      <c r="U49" s="141">
        <v>0</v>
      </c>
      <c r="V49" s="141">
        <v>696</v>
      </c>
      <c r="W49" s="141">
        <v>0</v>
      </c>
      <c r="X49" s="141">
        <v>0</v>
      </c>
      <c r="Y49" s="141">
        <v>0</v>
      </c>
      <c r="Z49" s="141">
        <v>420</v>
      </c>
      <c r="AA49" s="141">
        <v>120</v>
      </c>
      <c r="AB49" s="141">
        <v>0</v>
      </c>
      <c r="AC49" s="141">
        <v>0</v>
      </c>
      <c r="AD49" s="139">
        <v>0</v>
      </c>
      <c r="AE49" s="142">
        <v>340</v>
      </c>
      <c r="AF49" s="143">
        <f t="shared" si="0"/>
        <v>21744</v>
      </c>
      <c r="AG49" s="465"/>
      <c r="AH49" s="488"/>
    </row>
    <row r="50" spans="1:34" ht="17.25">
      <c r="A50" s="465"/>
      <c r="D50" s="101" t="s">
        <v>478</v>
      </c>
      <c r="E50" s="103" t="s">
        <v>469</v>
      </c>
      <c r="F50" s="491">
        <v>4966</v>
      </c>
      <c r="G50" s="492">
        <v>0</v>
      </c>
      <c r="H50" s="492">
        <v>0</v>
      </c>
      <c r="I50" s="492">
        <v>0</v>
      </c>
      <c r="J50" s="493">
        <v>2444</v>
      </c>
      <c r="K50" s="492">
        <v>5455</v>
      </c>
      <c r="L50" s="494">
        <v>680</v>
      </c>
      <c r="M50" s="494">
        <v>0</v>
      </c>
      <c r="N50" s="494">
        <v>0</v>
      </c>
      <c r="O50" s="494">
        <v>0</v>
      </c>
      <c r="P50" s="494">
        <v>0</v>
      </c>
      <c r="Q50" s="492">
        <v>0</v>
      </c>
      <c r="R50" s="492">
        <v>0</v>
      </c>
      <c r="S50" s="492">
        <v>3568</v>
      </c>
      <c r="T50" s="494">
        <v>0</v>
      </c>
      <c r="U50" s="494">
        <v>0</v>
      </c>
      <c r="V50" s="494">
        <v>696</v>
      </c>
      <c r="W50" s="494">
        <v>0</v>
      </c>
      <c r="X50" s="494">
        <v>0</v>
      </c>
      <c r="Y50" s="494">
        <v>0</v>
      </c>
      <c r="Z50" s="494">
        <v>420</v>
      </c>
      <c r="AA50" s="494">
        <v>120</v>
      </c>
      <c r="AB50" s="494">
        <v>0</v>
      </c>
      <c r="AC50" s="494">
        <v>0</v>
      </c>
      <c r="AD50" s="492">
        <v>0</v>
      </c>
      <c r="AE50" s="495">
        <v>340</v>
      </c>
      <c r="AF50" s="496">
        <f t="shared" si="0"/>
        <v>18689</v>
      </c>
      <c r="AG50" s="465"/>
      <c r="AH50" s="488"/>
    </row>
    <row r="51" spans="1:34" ht="17.25">
      <c r="A51" s="465"/>
      <c r="D51" s="150" t="s">
        <v>512</v>
      </c>
      <c r="E51" s="102" t="s">
        <v>468</v>
      </c>
      <c r="F51" s="138">
        <v>0</v>
      </c>
      <c r="G51" s="139">
        <v>0</v>
      </c>
      <c r="H51" s="139">
        <v>0</v>
      </c>
      <c r="I51" s="139">
        <v>0</v>
      </c>
      <c r="J51" s="140">
        <v>0</v>
      </c>
      <c r="K51" s="139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39">
        <v>0</v>
      </c>
      <c r="R51" s="139">
        <v>0</v>
      </c>
      <c r="S51" s="139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41">
        <v>0</v>
      </c>
      <c r="AD51" s="139">
        <v>0</v>
      </c>
      <c r="AE51" s="142">
        <v>0</v>
      </c>
      <c r="AF51" s="143">
        <f t="shared" si="0"/>
        <v>0</v>
      </c>
      <c r="AG51" s="465"/>
      <c r="AH51" s="488"/>
    </row>
    <row r="52" spans="1:34" ht="17.25">
      <c r="A52" s="465"/>
      <c r="D52" s="501" t="s">
        <v>490</v>
      </c>
      <c r="E52" s="103" t="s">
        <v>469</v>
      </c>
      <c r="F52" s="491">
        <v>0</v>
      </c>
      <c r="G52" s="492">
        <v>0</v>
      </c>
      <c r="H52" s="492">
        <v>0</v>
      </c>
      <c r="I52" s="492">
        <v>0</v>
      </c>
      <c r="J52" s="493">
        <v>0</v>
      </c>
      <c r="K52" s="492">
        <v>0</v>
      </c>
      <c r="L52" s="494">
        <v>0</v>
      </c>
      <c r="M52" s="494">
        <v>0</v>
      </c>
      <c r="N52" s="494">
        <v>0</v>
      </c>
      <c r="O52" s="494">
        <v>0</v>
      </c>
      <c r="P52" s="494">
        <v>0</v>
      </c>
      <c r="Q52" s="492">
        <v>0</v>
      </c>
      <c r="R52" s="492">
        <v>0</v>
      </c>
      <c r="S52" s="492">
        <v>0</v>
      </c>
      <c r="T52" s="494">
        <v>0</v>
      </c>
      <c r="U52" s="494">
        <v>0</v>
      </c>
      <c r="V52" s="494">
        <v>0</v>
      </c>
      <c r="W52" s="494">
        <v>0</v>
      </c>
      <c r="X52" s="494">
        <v>0</v>
      </c>
      <c r="Y52" s="494">
        <v>0</v>
      </c>
      <c r="Z52" s="494">
        <v>0</v>
      </c>
      <c r="AA52" s="494">
        <v>0</v>
      </c>
      <c r="AB52" s="494">
        <v>0</v>
      </c>
      <c r="AC52" s="494">
        <v>0</v>
      </c>
      <c r="AD52" s="492">
        <v>0</v>
      </c>
      <c r="AE52" s="495">
        <v>0</v>
      </c>
      <c r="AF52" s="496">
        <f t="shared" si="0"/>
        <v>0</v>
      </c>
      <c r="AG52" s="465"/>
      <c r="AH52" s="488"/>
    </row>
    <row r="53" spans="1:34" ht="17.25">
      <c r="A53" s="465"/>
      <c r="B53" s="490"/>
      <c r="C53" s="490"/>
      <c r="D53" s="101" t="s">
        <v>482</v>
      </c>
      <c r="E53" s="103" t="s">
        <v>469</v>
      </c>
      <c r="F53" s="491">
        <v>1905</v>
      </c>
      <c r="G53" s="492">
        <v>0</v>
      </c>
      <c r="H53" s="492">
        <v>6587</v>
      </c>
      <c r="I53" s="492">
        <v>0</v>
      </c>
      <c r="J53" s="493">
        <v>0</v>
      </c>
      <c r="K53" s="492">
        <v>0</v>
      </c>
      <c r="L53" s="494">
        <v>0</v>
      </c>
      <c r="M53" s="494">
        <v>0</v>
      </c>
      <c r="N53" s="494">
        <v>0</v>
      </c>
      <c r="O53" s="494">
        <v>0</v>
      </c>
      <c r="P53" s="494">
        <v>0</v>
      </c>
      <c r="Q53" s="492">
        <v>6636</v>
      </c>
      <c r="R53" s="492">
        <v>0</v>
      </c>
      <c r="S53" s="492">
        <v>2520</v>
      </c>
      <c r="T53" s="494">
        <v>1415</v>
      </c>
      <c r="U53" s="494">
        <v>0</v>
      </c>
      <c r="V53" s="494">
        <v>0</v>
      </c>
      <c r="W53" s="494">
        <v>1391</v>
      </c>
      <c r="X53" s="494">
        <v>42000</v>
      </c>
      <c r="Y53" s="494">
        <v>0</v>
      </c>
      <c r="Z53" s="494">
        <v>0</v>
      </c>
      <c r="AA53" s="494">
        <v>0</v>
      </c>
      <c r="AB53" s="494">
        <v>0</v>
      </c>
      <c r="AC53" s="494">
        <v>280</v>
      </c>
      <c r="AD53" s="492">
        <v>1934</v>
      </c>
      <c r="AE53" s="495">
        <v>32814</v>
      </c>
      <c r="AF53" s="496">
        <f t="shared" si="0"/>
        <v>97482</v>
      </c>
      <c r="AG53" s="465"/>
      <c r="AH53" s="488"/>
    </row>
    <row r="54" spans="1:34" ht="17.25">
      <c r="A54" s="465"/>
      <c r="B54" s="137" t="s">
        <v>491</v>
      </c>
      <c r="C54" s="489"/>
      <c r="D54" s="489"/>
      <c r="E54" s="509"/>
      <c r="F54" s="470"/>
      <c r="G54" s="487"/>
      <c r="H54" s="487"/>
      <c r="I54" s="487"/>
      <c r="J54" s="471"/>
      <c r="K54" s="487"/>
      <c r="L54" s="503"/>
      <c r="M54" s="503"/>
      <c r="N54" s="503"/>
      <c r="O54" s="503"/>
      <c r="P54" s="503"/>
      <c r="Q54" s="487"/>
      <c r="R54" s="487"/>
      <c r="S54" s="487"/>
      <c r="T54" s="503"/>
      <c r="U54" s="503"/>
      <c r="V54" s="503"/>
      <c r="W54" s="503"/>
      <c r="X54" s="503"/>
      <c r="Y54" s="503"/>
      <c r="Z54" s="503"/>
      <c r="AA54" s="503"/>
      <c r="AB54" s="503"/>
      <c r="AC54" s="503"/>
      <c r="AD54" s="487"/>
      <c r="AE54" s="504"/>
      <c r="AF54" s="465"/>
      <c r="AG54" s="465"/>
      <c r="AH54" s="488"/>
    </row>
    <row r="55" spans="1:34" ht="17.25">
      <c r="A55" s="496"/>
      <c r="B55" s="490"/>
      <c r="C55" s="490" t="s">
        <v>492</v>
      </c>
      <c r="D55" s="490"/>
      <c r="E55" s="103" t="s">
        <v>469</v>
      </c>
      <c r="F55" s="491">
        <v>0</v>
      </c>
      <c r="G55" s="492">
        <v>0</v>
      </c>
      <c r="H55" s="492">
        <v>0</v>
      </c>
      <c r="I55" s="492">
        <v>0</v>
      </c>
      <c r="J55" s="493">
        <v>0</v>
      </c>
      <c r="K55" s="492">
        <v>0</v>
      </c>
      <c r="L55" s="494">
        <v>0</v>
      </c>
      <c r="M55" s="494">
        <v>0</v>
      </c>
      <c r="N55" s="494">
        <v>0</v>
      </c>
      <c r="O55" s="494">
        <v>0</v>
      </c>
      <c r="P55" s="494">
        <v>0</v>
      </c>
      <c r="Q55" s="492">
        <v>0</v>
      </c>
      <c r="R55" s="492">
        <v>0</v>
      </c>
      <c r="S55" s="492">
        <v>0</v>
      </c>
      <c r="T55" s="494">
        <v>0</v>
      </c>
      <c r="U55" s="494">
        <v>0</v>
      </c>
      <c r="V55" s="494">
        <v>0</v>
      </c>
      <c r="W55" s="494">
        <v>0</v>
      </c>
      <c r="X55" s="494">
        <v>0</v>
      </c>
      <c r="Y55" s="494">
        <v>0</v>
      </c>
      <c r="Z55" s="494">
        <v>0</v>
      </c>
      <c r="AA55" s="494">
        <v>0</v>
      </c>
      <c r="AB55" s="494">
        <v>0</v>
      </c>
      <c r="AC55" s="494">
        <v>0</v>
      </c>
      <c r="AD55" s="492">
        <v>0</v>
      </c>
      <c r="AE55" s="495">
        <v>0</v>
      </c>
      <c r="AF55" s="496">
        <f t="shared" si="0"/>
        <v>0</v>
      </c>
      <c r="AG55" s="465"/>
      <c r="AH55" s="488"/>
    </row>
    <row r="56" spans="1:34" ht="17.25">
      <c r="A56" s="465" t="s">
        <v>471</v>
      </c>
      <c r="F56" s="470"/>
      <c r="G56" s="471"/>
      <c r="H56" s="471"/>
      <c r="I56" s="487"/>
      <c r="J56" s="471"/>
      <c r="K56" s="471"/>
      <c r="L56" s="468"/>
      <c r="M56" s="468"/>
      <c r="N56" s="468"/>
      <c r="O56" s="468"/>
      <c r="P56" s="468"/>
      <c r="Q56" s="471"/>
      <c r="R56" s="471"/>
      <c r="S56" s="471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71"/>
      <c r="AE56" s="472"/>
      <c r="AF56" s="465"/>
      <c r="AG56" s="465"/>
      <c r="AH56" s="488"/>
    </row>
    <row r="57" spans="1:34" ht="17.25">
      <c r="A57" s="465"/>
      <c r="C57" s="137" t="s">
        <v>493</v>
      </c>
      <c r="E57" s="102" t="s">
        <v>468</v>
      </c>
      <c r="F57" s="138">
        <v>122941</v>
      </c>
      <c r="G57" s="139">
        <v>0</v>
      </c>
      <c r="H57" s="139">
        <v>150900</v>
      </c>
      <c r="I57" s="139">
        <v>49898</v>
      </c>
      <c r="J57" s="140">
        <v>0</v>
      </c>
      <c r="K57" s="139">
        <v>15906</v>
      </c>
      <c r="L57" s="141">
        <v>89901</v>
      </c>
      <c r="M57" s="141">
        <v>26408</v>
      </c>
      <c r="N57" s="141">
        <v>240</v>
      </c>
      <c r="O57" s="141">
        <v>35118</v>
      </c>
      <c r="P57" s="141">
        <v>8593</v>
      </c>
      <c r="Q57" s="139">
        <v>55769</v>
      </c>
      <c r="R57" s="139">
        <v>14707</v>
      </c>
      <c r="S57" s="139">
        <v>463872</v>
      </c>
      <c r="T57" s="141">
        <v>0</v>
      </c>
      <c r="U57" s="141">
        <v>0</v>
      </c>
      <c r="V57" s="141">
        <v>16243</v>
      </c>
      <c r="W57" s="141">
        <v>0</v>
      </c>
      <c r="X57" s="141">
        <v>0</v>
      </c>
      <c r="Y57" s="141">
        <v>26851</v>
      </c>
      <c r="Z57" s="141">
        <v>50581</v>
      </c>
      <c r="AA57" s="141">
        <v>0</v>
      </c>
      <c r="AB57" s="141">
        <v>0</v>
      </c>
      <c r="AC57" s="141">
        <v>34430</v>
      </c>
      <c r="AD57" s="139">
        <v>33947</v>
      </c>
      <c r="AE57" s="142">
        <v>0</v>
      </c>
      <c r="AF57" s="143">
        <f t="shared" si="0"/>
        <v>1196305</v>
      </c>
      <c r="AG57" s="465"/>
      <c r="AH57" s="488"/>
    </row>
    <row r="58" spans="1:34" ht="17.25">
      <c r="A58" s="465"/>
      <c r="C58" s="510"/>
      <c r="D58" s="511"/>
      <c r="E58" s="103" t="s">
        <v>469</v>
      </c>
      <c r="F58" s="491">
        <v>122941</v>
      </c>
      <c r="G58" s="492">
        <v>0</v>
      </c>
      <c r="H58" s="492">
        <v>169987</v>
      </c>
      <c r="I58" s="492">
        <v>49898</v>
      </c>
      <c r="J58" s="493">
        <v>0</v>
      </c>
      <c r="K58" s="492">
        <v>7528</v>
      </c>
      <c r="L58" s="494">
        <v>99749</v>
      </c>
      <c r="M58" s="494">
        <v>26408</v>
      </c>
      <c r="N58" s="494">
        <v>0</v>
      </c>
      <c r="O58" s="494">
        <v>35118</v>
      </c>
      <c r="P58" s="494">
        <v>31561</v>
      </c>
      <c r="Q58" s="492">
        <v>69358</v>
      </c>
      <c r="R58" s="492">
        <v>0</v>
      </c>
      <c r="S58" s="492">
        <v>463872</v>
      </c>
      <c r="T58" s="494">
        <v>0</v>
      </c>
      <c r="U58" s="494">
        <v>0</v>
      </c>
      <c r="V58" s="494">
        <v>16243</v>
      </c>
      <c r="W58" s="494">
        <v>80538</v>
      </c>
      <c r="X58" s="494">
        <v>0</v>
      </c>
      <c r="Y58" s="494">
        <v>26981</v>
      </c>
      <c r="Z58" s="494">
        <v>37175</v>
      </c>
      <c r="AA58" s="494">
        <v>0</v>
      </c>
      <c r="AB58" s="494">
        <v>0</v>
      </c>
      <c r="AC58" s="494">
        <v>34430</v>
      </c>
      <c r="AD58" s="492">
        <v>33947</v>
      </c>
      <c r="AE58" s="495">
        <v>83523</v>
      </c>
      <c r="AF58" s="496">
        <f t="shared" si="0"/>
        <v>1389257</v>
      </c>
      <c r="AG58" s="465"/>
      <c r="AH58" s="488"/>
    </row>
    <row r="59" spans="1:34" ht="17.25">
      <c r="A59" s="465"/>
      <c r="C59" s="510"/>
      <c r="D59" s="137" t="s">
        <v>494</v>
      </c>
      <c r="E59" s="102" t="s">
        <v>468</v>
      </c>
      <c r="F59" s="138">
        <v>0</v>
      </c>
      <c r="G59" s="139">
        <v>0</v>
      </c>
      <c r="H59" s="139">
        <v>0</v>
      </c>
      <c r="I59" s="139">
        <v>0</v>
      </c>
      <c r="J59" s="140">
        <v>0</v>
      </c>
      <c r="K59" s="139">
        <v>0</v>
      </c>
      <c r="L59" s="141">
        <v>56757</v>
      </c>
      <c r="M59" s="141">
        <v>0</v>
      </c>
      <c r="N59" s="141">
        <v>0</v>
      </c>
      <c r="O59" s="141">
        <v>0</v>
      </c>
      <c r="P59" s="141">
        <v>0</v>
      </c>
      <c r="Q59" s="139">
        <v>0</v>
      </c>
      <c r="R59" s="139">
        <v>0</v>
      </c>
      <c r="S59" s="139">
        <v>0</v>
      </c>
      <c r="T59" s="141">
        <v>0</v>
      </c>
      <c r="U59" s="141">
        <v>0</v>
      </c>
      <c r="V59" s="141">
        <v>0</v>
      </c>
      <c r="W59" s="141"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  <c r="AD59" s="139">
        <v>0</v>
      </c>
      <c r="AE59" s="142">
        <v>0</v>
      </c>
      <c r="AF59" s="143">
        <f t="shared" si="0"/>
        <v>56757</v>
      </c>
      <c r="AG59" s="465"/>
      <c r="AH59" s="488"/>
    </row>
    <row r="60" spans="1:34" ht="18" thickBot="1">
      <c r="A60" s="480"/>
      <c r="B60" s="462"/>
      <c r="C60" s="512"/>
      <c r="D60" s="513" t="s">
        <v>495</v>
      </c>
      <c r="E60" s="464" t="s">
        <v>469</v>
      </c>
      <c r="F60" s="481">
        <v>0</v>
      </c>
      <c r="G60" s="514">
        <v>0</v>
      </c>
      <c r="H60" s="514">
        <v>0</v>
      </c>
      <c r="I60" s="514">
        <v>0</v>
      </c>
      <c r="J60" s="482">
        <v>0</v>
      </c>
      <c r="K60" s="514">
        <v>0</v>
      </c>
      <c r="L60" s="515">
        <v>56757</v>
      </c>
      <c r="M60" s="515">
        <v>0</v>
      </c>
      <c r="N60" s="515">
        <v>0</v>
      </c>
      <c r="O60" s="515">
        <v>0</v>
      </c>
      <c r="P60" s="515">
        <v>0</v>
      </c>
      <c r="Q60" s="514">
        <v>0</v>
      </c>
      <c r="R60" s="514">
        <v>0</v>
      </c>
      <c r="S60" s="514">
        <v>0</v>
      </c>
      <c r="T60" s="515">
        <v>0</v>
      </c>
      <c r="U60" s="515">
        <v>0</v>
      </c>
      <c r="V60" s="515">
        <v>0</v>
      </c>
      <c r="W60" s="515">
        <v>0</v>
      </c>
      <c r="X60" s="515">
        <v>0</v>
      </c>
      <c r="Y60" s="515">
        <v>0</v>
      </c>
      <c r="Z60" s="515">
        <v>0</v>
      </c>
      <c r="AA60" s="515">
        <v>0</v>
      </c>
      <c r="AB60" s="515">
        <v>0</v>
      </c>
      <c r="AC60" s="515">
        <v>0</v>
      </c>
      <c r="AD60" s="514">
        <v>0</v>
      </c>
      <c r="AE60" s="516">
        <v>0</v>
      </c>
      <c r="AF60" s="517">
        <f t="shared" si="0"/>
        <v>56757</v>
      </c>
      <c r="AG60" s="465"/>
      <c r="AH60" s="488"/>
    </row>
    <row r="61" spans="10:54" ht="17.25">
      <c r="J61" s="461">
        <f>SUM(G61:I61)</f>
        <v>0</v>
      </c>
      <c r="AF61" s="461">
        <f>SUM(K61:AD61)</f>
        <v>0</v>
      </c>
      <c r="AH61" s="488"/>
      <c r="BB61" s="518" t="s">
        <v>103</v>
      </c>
    </row>
    <row r="62" ht="17.25">
      <c r="AH62" s="488"/>
    </row>
    <row r="63" spans="34:53" ht="17.25">
      <c r="AH63" s="488"/>
      <c r="BA63" s="519"/>
    </row>
    <row r="64" ht="17.25">
      <c r="AH64" s="488"/>
    </row>
    <row r="65" ht="17.25">
      <c r="AH65" s="488"/>
    </row>
    <row r="66" ht="17.25">
      <c r="AH66" s="488"/>
    </row>
    <row r="67" ht="17.25">
      <c r="AH67" s="488"/>
    </row>
  </sheetData>
  <sheetProtection/>
  <mergeCells count="1">
    <mergeCell ref="A1:D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9" r:id="rId1"/>
  <colBreaks count="1" manualBreakCount="1">
    <brk id="18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66"/>
  <sheetViews>
    <sheetView showZeros="0" view="pageBreakPreview" zoomScale="60" zoomScaleNormal="75" zoomScalePageLayoutView="0" workbookViewId="0" topLeftCell="A1">
      <pane xSplit="5" ySplit="8" topLeftCell="I3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AH70" sqref="AH70"/>
    </sheetView>
  </sheetViews>
  <sheetFormatPr defaultColWidth="12.66015625" defaultRowHeight="18"/>
  <cols>
    <col min="1" max="3" width="2.66015625" style="461" customWidth="1"/>
    <col min="4" max="4" width="20.66015625" style="461" customWidth="1"/>
    <col min="5" max="5" width="10.66015625" style="461" customWidth="1"/>
    <col min="6" max="32" width="12.66015625" style="461" customWidth="1"/>
    <col min="33" max="33" width="1.66015625" style="461" customWidth="1"/>
    <col min="34" max="16384" width="12.66015625" style="461" customWidth="1"/>
  </cols>
  <sheetData>
    <row r="1" spans="1:4" ht="21">
      <c r="A1" s="572" t="s">
        <v>256</v>
      </c>
      <c r="B1" s="572"/>
      <c r="C1" s="572"/>
      <c r="D1" s="572"/>
    </row>
    <row r="3" spans="1:32" ht="18" thickBot="1">
      <c r="A3" s="462" t="s">
        <v>464</v>
      </c>
      <c r="B3" s="462"/>
      <c r="C3" s="462"/>
      <c r="D3" s="462"/>
      <c r="E3" s="462"/>
      <c r="F3" s="462"/>
      <c r="G3" s="462"/>
      <c r="H3" s="462"/>
      <c r="I3" s="462"/>
      <c r="J3" s="463"/>
      <c r="K3" s="462"/>
      <c r="L3" s="462"/>
      <c r="M3" s="462"/>
      <c r="N3" s="462"/>
      <c r="O3" s="462"/>
      <c r="P3" s="462"/>
      <c r="Q3" s="463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4" t="s">
        <v>46</v>
      </c>
    </row>
    <row r="4" spans="1:33" ht="17.25">
      <c r="A4" s="465"/>
      <c r="F4" s="466"/>
      <c r="G4" s="467"/>
      <c r="H4" s="467"/>
      <c r="I4" s="467"/>
      <c r="J4" s="467"/>
      <c r="K4" s="467"/>
      <c r="L4" s="468"/>
      <c r="M4" s="468"/>
      <c r="N4" s="468"/>
      <c r="O4" s="468"/>
      <c r="P4" s="468"/>
      <c r="Q4" s="467"/>
      <c r="R4" s="467"/>
      <c r="S4" s="467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7"/>
      <c r="AE4" s="469"/>
      <c r="AF4" s="465"/>
      <c r="AG4" s="465"/>
    </row>
    <row r="5" spans="1:33" ht="17.25">
      <c r="A5" s="465"/>
      <c r="D5" s="461" t="s">
        <v>465</v>
      </c>
      <c r="F5" s="470"/>
      <c r="G5" s="471"/>
      <c r="H5" s="471"/>
      <c r="I5" s="471"/>
      <c r="J5" s="471"/>
      <c r="K5" s="471"/>
      <c r="L5" s="468"/>
      <c r="M5" s="468"/>
      <c r="N5" s="468"/>
      <c r="O5" s="468"/>
      <c r="P5" s="468"/>
      <c r="Q5" s="471"/>
      <c r="R5" s="471"/>
      <c r="S5" s="471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71"/>
      <c r="AE5" s="472"/>
      <c r="AF5" s="465"/>
      <c r="AG5" s="465"/>
    </row>
    <row r="6" spans="1:33" ht="17.25">
      <c r="A6" s="465"/>
      <c r="F6" s="473" t="s">
        <v>434</v>
      </c>
      <c r="G6" s="474" t="s">
        <v>43</v>
      </c>
      <c r="H6" s="474" t="s">
        <v>435</v>
      </c>
      <c r="I6" s="474" t="s">
        <v>436</v>
      </c>
      <c r="J6" s="474" t="s">
        <v>437</v>
      </c>
      <c r="K6" s="474" t="s">
        <v>438</v>
      </c>
      <c r="L6" s="475" t="s">
        <v>439</v>
      </c>
      <c r="M6" s="475" t="s">
        <v>440</v>
      </c>
      <c r="N6" s="475" t="s">
        <v>441</v>
      </c>
      <c r="O6" s="475" t="s">
        <v>442</v>
      </c>
      <c r="P6" s="475" t="s">
        <v>443</v>
      </c>
      <c r="Q6" s="476" t="s">
        <v>444</v>
      </c>
      <c r="R6" s="476" t="s">
        <v>445</v>
      </c>
      <c r="S6" s="476" t="s">
        <v>446</v>
      </c>
      <c r="T6" s="477" t="s">
        <v>44</v>
      </c>
      <c r="U6" s="477" t="s">
        <v>447</v>
      </c>
      <c r="V6" s="477" t="s">
        <v>448</v>
      </c>
      <c r="W6" s="477" t="s">
        <v>449</v>
      </c>
      <c r="X6" s="477" t="s">
        <v>450</v>
      </c>
      <c r="Y6" s="475" t="s">
        <v>451</v>
      </c>
      <c r="Z6" s="475" t="s">
        <v>452</v>
      </c>
      <c r="AA6" s="475" t="s">
        <v>453</v>
      </c>
      <c r="AB6" s="475" t="s">
        <v>454</v>
      </c>
      <c r="AC6" s="475" t="s">
        <v>455</v>
      </c>
      <c r="AD6" s="474" t="s">
        <v>456</v>
      </c>
      <c r="AE6" s="478" t="s">
        <v>105</v>
      </c>
      <c r="AF6" s="479" t="s">
        <v>479</v>
      </c>
      <c r="AG6" s="465"/>
    </row>
    <row r="7" spans="1:33" ht="17.25">
      <c r="A7" s="465"/>
      <c r="B7" s="461" t="s">
        <v>466</v>
      </c>
      <c r="F7" s="470"/>
      <c r="G7" s="471"/>
      <c r="H7" s="471"/>
      <c r="I7" s="471"/>
      <c r="J7" s="471"/>
      <c r="K7" s="471"/>
      <c r="L7" s="468"/>
      <c r="M7" s="468"/>
      <c r="N7" s="468"/>
      <c r="O7" s="468"/>
      <c r="P7" s="468"/>
      <c r="Q7" s="471"/>
      <c r="R7" s="471"/>
      <c r="S7" s="471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71"/>
      <c r="AE7" s="472"/>
      <c r="AF7" s="465"/>
      <c r="AG7" s="465"/>
    </row>
    <row r="8" spans="1:33" ht="18" thickBot="1">
      <c r="A8" s="480"/>
      <c r="B8" s="462"/>
      <c r="C8" s="462"/>
      <c r="D8" s="462"/>
      <c r="E8" s="462"/>
      <c r="F8" s="481"/>
      <c r="G8" s="482"/>
      <c r="H8" s="482"/>
      <c r="I8" s="482"/>
      <c r="J8" s="482"/>
      <c r="K8" s="483">
        <v>242012</v>
      </c>
      <c r="L8" s="484">
        <v>242055</v>
      </c>
      <c r="M8" s="484">
        <v>242071</v>
      </c>
      <c r="N8" s="484"/>
      <c r="O8" s="484">
        <v>242098</v>
      </c>
      <c r="P8" s="484">
        <v>242101</v>
      </c>
      <c r="Q8" s="483"/>
      <c r="R8" s="483">
        <v>242063</v>
      </c>
      <c r="S8" s="483"/>
      <c r="T8" s="484"/>
      <c r="U8" s="484"/>
      <c r="V8" s="484"/>
      <c r="W8" s="484"/>
      <c r="X8" s="484"/>
      <c r="Y8" s="484">
        <v>243035</v>
      </c>
      <c r="Z8" s="484">
        <v>243248</v>
      </c>
      <c r="AA8" s="484">
        <v>243418</v>
      </c>
      <c r="AB8" s="484">
        <v>243434</v>
      </c>
      <c r="AC8" s="484">
        <v>243442</v>
      </c>
      <c r="AD8" s="483">
        <v>244074</v>
      </c>
      <c r="AE8" s="485"/>
      <c r="AF8" s="480"/>
      <c r="AG8" s="465"/>
    </row>
    <row r="9" spans="1:33" ht="17.25">
      <c r="A9" s="465"/>
      <c r="C9" s="510"/>
      <c r="D9" s="137" t="s">
        <v>496</v>
      </c>
      <c r="E9" s="102" t="s">
        <v>468</v>
      </c>
      <c r="F9" s="138">
        <v>0</v>
      </c>
      <c r="G9" s="139">
        <v>0</v>
      </c>
      <c r="H9" s="139">
        <v>0</v>
      </c>
      <c r="I9" s="139">
        <v>0</v>
      </c>
      <c r="J9" s="140">
        <v>0</v>
      </c>
      <c r="K9" s="139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39">
        <v>0</v>
      </c>
      <c r="R9" s="139">
        <v>0</v>
      </c>
      <c r="S9" s="139">
        <v>306200</v>
      </c>
      <c r="T9" s="141">
        <v>0</v>
      </c>
      <c r="U9" s="141">
        <v>0</v>
      </c>
      <c r="V9" s="141">
        <v>5334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39">
        <v>0</v>
      </c>
      <c r="AE9" s="142">
        <v>0</v>
      </c>
      <c r="AF9" s="143">
        <f>SUM(F9:AE9)</f>
        <v>311534</v>
      </c>
      <c r="AG9" s="465"/>
    </row>
    <row r="10" spans="1:33" ht="17.25">
      <c r="A10" s="465"/>
      <c r="B10" s="489"/>
      <c r="C10" s="520"/>
      <c r="D10" s="101" t="s">
        <v>495</v>
      </c>
      <c r="E10" s="103" t="s">
        <v>469</v>
      </c>
      <c r="F10" s="491">
        <v>0</v>
      </c>
      <c r="G10" s="492">
        <v>0</v>
      </c>
      <c r="H10" s="492">
        <v>0</v>
      </c>
      <c r="I10" s="492">
        <v>0</v>
      </c>
      <c r="J10" s="493">
        <v>0</v>
      </c>
      <c r="K10" s="492">
        <v>0</v>
      </c>
      <c r="L10" s="494">
        <v>0</v>
      </c>
      <c r="M10" s="494">
        <v>0</v>
      </c>
      <c r="N10" s="494">
        <v>0</v>
      </c>
      <c r="O10" s="494">
        <v>0</v>
      </c>
      <c r="P10" s="494">
        <v>0</v>
      </c>
      <c r="Q10" s="492">
        <v>0</v>
      </c>
      <c r="R10" s="492">
        <v>0</v>
      </c>
      <c r="S10" s="492">
        <v>306200</v>
      </c>
      <c r="T10" s="494">
        <v>0</v>
      </c>
      <c r="U10" s="494">
        <v>0</v>
      </c>
      <c r="V10" s="494">
        <v>5334</v>
      </c>
      <c r="W10" s="494">
        <v>0</v>
      </c>
      <c r="X10" s="494">
        <v>0</v>
      </c>
      <c r="Y10" s="494">
        <v>0</v>
      </c>
      <c r="Z10" s="494">
        <v>0</v>
      </c>
      <c r="AA10" s="494">
        <v>0</v>
      </c>
      <c r="AB10" s="494">
        <v>0</v>
      </c>
      <c r="AC10" s="494">
        <v>0</v>
      </c>
      <c r="AD10" s="492">
        <v>0</v>
      </c>
      <c r="AE10" s="495">
        <v>0</v>
      </c>
      <c r="AF10" s="521">
        <f>SUM(F10:AE10)</f>
        <v>311534</v>
      </c>
      <c r="AG10" s="465"/>
    </row>
    <row r="11" spans="1:34" ht="17.25">
      <c r="A11" s="465"/>
      <c r="C11" s="510"/>
      <c r="D11" s="137" t="s">
        <v>497</v>
      </c>
      <c r="E11" s="102" t="s">
        <v>468</v>
      </c>
      <c r="F11" s="138">
        <v>0</v>
      </c>
      <c r="G11" s="139">
        <v>0</v>
      </c>
      <c r="H11" s="139">
        <v>0</v>
      </c>
      <c r="I11" s="139">
        <v>0</v>
      </c>
      <c r="J11" s="140">
        <v>0</v>
      </c>
      <c r="K11" s="139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39">
        <v>0</v>
      </c>
      <c r="R11" s="139">
        <v>0</v>
      </c>
      <c r="S11" s="139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39">
        <v>0</v>
      </c>
      <c r="AE11" s="142">
        <v>0</v>
      </c>
      <c r="AF11" s="143">
        <f aca="true" t="shared" si="0" ref="AF11:AF18">SUM(F11:AE11)</f>
        <v>0</v>
      </c>
      <c r="AG11" s="465"/>
      <c r="AH11" s="488"/>
    </row>
    <row r="12" spans="1:34" ht="17.25">
      <c r="A12" s="465"/>
      <c r="C12" s="510"/>
      <c r="D12" s="101" t="s">
        <v>498</v>
      </c>
      <c r="E12" s="103" t="s">
        <v>469</v>
      </c>
      <c r="F12" s="491">
        <v>0</v>
      </c>
      <c r="G12" s="492">
        <v>0</v>
      </c>
      <c r="H12" s="492">
        <v>0</v>
      </c>
      <c r="I12" s="492">
        <v>0</v>
      </c>
      <c r="J12" s="493">
        <v>0</v>
      </c>
      <c r="K12" s="492">
        <v>0</v>
      </c>
      <c r="L12" s="494">
        <v>0</v>
      </c>
      <c r="M12" s="494">
        <v>0</v>
      </c>
      <c r="N12" s="494">
        <v>0</v>
      </c>
      <c r="O12" s="494">
        <v>0</v>
      </c>
      <c r="P12" s="494">
        <v>0</v>
      </c>
      <c r="Q12" s="492">
        <v>0</v>
      </c>
      <c r="R12" s="492">
        <v>0</v>
      </c>
      <c r="S12" s="492">
        <v>0</v>
      </c>
      <c r="T12" s="494">
        <v>0</v>
      </c>
      <c r="U12" s="494">
        <v>0</v>
      </c>
      <c r="V12" s="494">
        <v>0</v>
      </c>
      <c r="W12" s="494">
        <v>0</v>
      </c>
      <c r="X12" s="494">
        <v>0</v>
      </c>
      <c r="Y12" s="494">
        <v>0</v>
      </c>
      <c r="Z12" s="494">
        <v>0</v>
      </c>
      <c r="AA12" s="494">
        <v>0</v>
      </c>
      <c r="AB12" s="494">
        <v>0</v>
      </c>
      <c r="AC12" s="494">
        <v>0</v>
      </c>
      <c r="AD12" s="492">
        <v>0</v>
      </c>
      <c r="AE12" s="495">
        <v>0</v>
      </c>
      <c r="AF12" s="496">
        <f t="shared" si="0"/>
        <v>0</v>
      </c>
      <c r="AG12" s="465"/>
      <c r="AH12" s="488"/>
    </row>
    <row r="13" spans="1:34" ht="17.25">
      <c r="A13" s="465"/>
      <c r="C13" s="510"/>
      <c r="D13" s="137" t="s">
        <v>497</v>
      </c>
      <c r="E13" s="102" t="s">
        <v>468</v>
      </c>
      <c r="F13" s="138">
        <v>0</v>
      </c>
      <c r="G13" s="139">
        <v>0</v>
      </c>
      <c r="H13" s="139">
        <v>0</v>
      </c>
      <c r="I13" s="139">
        <v>0</v>
      </c>
      <c r="J13" s="140">
        <v>0</v>
      </c>
      <c r="K13" s="139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39">
        <v>0</v>
      </c>
      <c r="R13" s="139">
        <v>0</v>
      </c>
      <c r="S13" s="139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39">
        <v>0</v>
      </c>
      <c r="AE13" s="142">
        <v>0</v>
      </c>
      <c r="AF13" s="143">
        <f t="shared" si="0"/>
        <v>0</v>
      </c>
      <c r="AG13" s="465"/>
      <c r="AH13" s="488"/>
    </row>
    <row r="14" spans="1:34" ht="17.25">
      <c r="A14" s="465"/>
      <c r="C14" s="510"/>
      <c r="D14" s="501" t="s">
        <v>484</v>
      </c>
      <c r="E14" s="103" t="s">
        <v>469</v>
      </c>
      <c r="F14" s="491">
        <v>0</v>
      </c>
      <c r="G14" s="492">
        <v>0</v>
      </c>
      <c r="H14" s="492">
        <v>0</v>
      </c>
      <c r="I14" s="492">
        <v>0</v>
      </c>
      <c r="J14" s="493">
        <v>0</v>
      </c>
      <c r="K14" s="492">
        <v>0</v>
      </c>
      <c r="L14" s="494">
        <v>0</v>
      </c>
      <c r="M14" s="494">
        <v>0</v>
      </c>
      <c r="N14" s="494">
        <v>0</v>
      </c>
      <c r="O14" s="494">
        <v>0</v>
      </c>
      <c r="P14" s="494">
        <v>0</v>
      </c>
      <c r="Q14" s="492">
        <v>0</v>
      </c>
      <c r="R14" s="492">
        <v>0</v>
      </c>
      <c r="S14" s="492">
        <v>0</v>
      </c>
      <c r="T14" s="494">
        <v>0</v>
      </c>
      <c r="U14" s="494">
        <v>0</v>
      </c>
      <c r="V14" s="494">
        <v>0</v>
      </c>
      <c r="W14" s="494">
        <v>0</v>
      </c>
      <c r="X14" s="494">
        <v>0</v>
      </c>
      <c r="Y14" s="494">
        <v>0</v>
      </c>
      <c r="Z14" s="494">
        <v>0</v>
      </c>
      <c r="AA14" s="494">
        <v>0</v>
      </c>
      <c r="AB14" s="494">
        <v>0</v>
      </c>
      <c r="AC14" s="494">
        <v>0</v>
      </c>
      <c r="AD14" s="492">
        <v>0</v>
      </c>
      <c r="AE14" s="495">
        <v>0</v>
      </c>
      <c r="AF14" s="496">
        <f t="shared" si="0"/>
        <v>0</v>
      </c>
      <c r="AG14" s="465"/>
      <c r="AH14" s="488"/>
    </row>
    <row r="15" spans="1:34" ht="17.25">
      <c r="A15" s="465"/>
      <c r="C15" s="510"/>
      <c r="D15" s="137" t="s">
        <v>496</v>
      </c>
      <c r="E15" s="102" t="s">
        <v>468</v>
      </c>
      <c r="F15" s="138">
        <v>0</v>
      </c>
      <c r="G15" s="139">
        <v>0</v>
      </c>
      <c r="H15" s="139">
        <v>0</v>
      </c>
      <c r="I15" s="139">
        <v>0</v>
      </c>
      <c r="J15" s="140">
        <v>0</v>
      </c>
      <c r="K15" s="139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39">
        <v>0</v>
      </c>
      <c r="R15" s="139">
        <v>0</v>
      </c>
      <c r="S15" s="139">
        <v>0</v>
      </c>
      <c r="T15" s="141">
        <v>0</v>
      </c>
      <c r="U15" s="141">
        <v>0</v>
      </c>
      <c r="V15" s="141">
        <v>10909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39">
        <v>0</v>
      </c>
      <c r="AE15" s="142">
        <v>0</v>
      </c>
      <c r="AF15" s="143">
        <f t="shared" si="0"/>
        <v>10909</v>
      </c>
      <c r="AG15" s="465"/>
      <c r="AH15" s="488"/>
    </row>
    <row r="16" spans="1:34" ht="17.25">
      <c r="A16" s="465"/>
      <c r="C16" s="510"/>
      <c r="D16" s="101" t="s">
        <v>498</v>
      </c>
      <c r="E16" s="103" t="s">
        <v>469</v>
      </c>
      <c r="F16" s="491">
        <v>0</v>
      </c>
      <c r="G16" s="492">
        <v>0</v>
      </c>
      <c r="H16" s="492">
        <v>0</v>
      </c>
      <c r="I16" s="492">
        <v>0</v>
      </c>
      <c r="J16" s="493">
        <v>0</v>
      </c>
      <c r="K16" s="492">
        <v>0</v>
      </c>
      <c r="L16" s="494">
        <v>0</v>
      </c>
      <c r="M16" s="494">
        <v>0</v>
      </c>
      <c r="N16" s="494">
        <v>0</v>
      </c>
      <c r="O16" s="494">
        <v>0</v>
      </c>
      <c r="P16" s="494">
        <v>0</v>
      </c>
      <c r="Q16" s="492">
        <v>0</v>
      </c>
      <c r="R16" s="492">
        <v>0</v>
      </c>
      <c r="S16" s="492">
        <v>0</v>
      </c>
      <c r="T16" s="494">
        <v>0</v>
      </c>
      <c r="U16" s="494">
        <v>0</v>
      </c>
      <c r="V16" s="494">
        <v>10909</v>
      </c>
      <c r="W16" s="494">
        <v>0</v>
      </c>
      <c r="X16" s="494">
        <v>0</v>
      </c>
      <c r="Y16" s="494">
        <v>0</v>
      </c>
      <c r="Z16" s="494">
        <v>0</v>
      </c>
      <c r="AA16" s="494">
        <v>0</v>
      </c>
      <c r="AB16" s="494">
        <v>0</v>
      </c>
      <c r="AC16" s="494">
        <v>0</v>
      </c>
      <c r="AD16" s="492">
        <v>0</v>
      </c>
      <c r="AE16" s="495">
        <v>0</v>
      </c>
      <c r="AF16" s="496">
        <f t="shared" si="0"/>
        <v>10909</v>
      </c>
      <c r="AG16" s="465"/>
      <c r="AH16" s="488"/>
    </row>
    <row r="17" spans="1:34" ht="17.25">
      <c r="A17" s="465"/>
      <c r="C17" s="510"/>
      <c r="D17" s="137" t="s">
        <v>496</v>
      </c>
      <c r="E17" s="102" t="s">
        <v>468</v>
      </c>
      <c r="F17" s="138">
        <v>0</v>
      </c>
      <c r="G17" s="139">
        <v>0</v>
      </c>
      <c r="H17" s="139">
        <v>0</v>
      </c>
      <c r="I17" s="139">
        <v>0</v>
      </c>
      <c r="J17" s="140">
        <v>0</v>
      </c>
      <c r="K17" s="139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39">
        <v>0</v>
      </c>
      <c r="R17" s="139">
        <v>0</v>
      </c>
      <c r="S17" s="139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39">
        <v>0</v>
      </c>
      <c r="AE17" s="142">
        <v>0</v>
      </c>
      <c r="AF17" s="143">
        <f t="shared" si="0"/>
        <v>0</v>
      </c>
      <c r="AG17" s="465"/>
      <c r="AH17" s="488"/>
    </row>
    <row r="18" spans="1:34" ht="17.25">
      <c r="A18" s="465"/>
      <c r="B18" s="489"/>
      <c r="C18" s="520"/>
      <c r="D18" s="501" t="s">
        <v>484</v>
      </c>
      <c r="E18" s="522" t="s">
        <v>469</v>
      </c>
      <c r="F18" s="523">
        <v>0</v>
      </c>
      <c r="G18" s="505">
        <v>0</v>
      </c>
      <c r="H18" s="505">
        <v>0</v>
      </c>
      <c r="I18" s="505">
        <v>0</v>
      </c>
      <c r="J18" s="524">
        <v>0</v>
      </c>
      <c r="K18" s="505">
        <v>0</v>
      </c>
      <c r="L18" s="506">
        <v>0</v>
      </c>
      <c r="M18" s="506">
        <v>0</v>
      </c>
      <c r="N18" s="506">
        <v>0</v>
      </c>
      <c r="O18" s="506">
        <v>0</v>
      </c>
      <c r="P18" s="506">
        <v>0</v>
      </c>
      <c r="Q18" s="505">
        <v>0</v>
      </c>
      <c r="R18" s="505">
        <v>0</v>
      </c>
      <c r="S18" s="505">
        <v>0</v>
      </c>
      <c r="T18" s="506">
        <v>0</v>
      </c>
      <c r="U18" s="506">
        <v>0</v>
      </c>
      <c r="V18" s="506">
        <v>0</v>
      </c>
      <c r="W18" s="506">
        <v>0</v>
      </c>
      <c r="X18" s="506">
        <v>0</v>
      </c>
      <c r="Y18" s="506">
        <v>0</v>
      </c>
      <c r="Z18" s="506">
        <v>0</v>
      </c>
      <c r="AA18" s="506">
        <v>0</v>
      </c>
      <c r="AB18" s="506">
        <v>0</v>
      </c>
      <c r="AC18" s="506">
        <v>0</v>
      </c>
      <c r="AD18" s="505">
        <v>0</v>
      </c>
      <c r="AE18" s="507">
        <v>0</v>
      </c>
      <c r="AF18" s="508">
        <f t="shared" si="0"/>
        <v>0</v>
      </c>
      <c r="AG18" s="465"/>
      <c r="AH18" s="488"/>
    </row>
    <row r="19" spans="1:34" ht="17.25">
      <c r="A19" s="465"/>
      <c r="C19" s="510"/>
      <c r="D19" s="137" t="s">
        <v>499</v>
      </c>
      <c r="E19" s="102" t="s">
        <v>468</v>
      </c>
      <c r="F19" s="138">
        <v>0</v>
      </c>
      <c r="G19" s="139">
        <v>0</v>
      </c>
      <c r="H19" s="139">
        <v>0</v>
      </c>
      <c r="I19" s="139">
        <v>0</v>
      </c>
      <c r="J19" s="140">
        <v>0</v>
      </c>
      <c r="K19" s="139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39">
        <v>0</v>
      </c>
      <c r="R19" s="139">
        <v>0</v>
      </c>
      <c r="S19" s="139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39">
        <v>0</v>
      </c>
      <c r="AE19" s="142">
        <v>0</v>
      </c>
      <c r="AF19" s="143">
        <f aca="true" t="shared" si="1" ref="AF19:AF55">SUM(F19:AE19)</f>
        <v>0</v>
      </c>
      <c r="AG19" s="465"/>
      <c r="AH19" s="488"/>
    </row>
    <row r="20" spans="1:34" ht="17.25">
      <c r="A20" s="465"/>
      <c r="C20" s="510"/>
      <c r="D20" s="101"/>
      <c r="E20" s="103" t="s">
        <v>469</v>
      </c>
      <c r="F20" s="491">
        <v>0</v>
      </c>
      <c r="G20" s="492">
        <v>0</v>
      </c>
      <c r="H20" s="492">
        <v>0</v>
      </c>
      <c r="I20" s="492">
        <v>0</v>
      </c>
      <c r="J20" s="493">
        <v>0</v>
      </c>
      <c r="K20" s="492">
        <v>0</v>
      </c>
      <c r="L20" s="494">
        <v>0</v>
      </c>
      <c r="M20" s="494">
        <v>0</v>
      </c>
      <c r="N20" s="494">
        <v>0</v>
      </c>
      <c r="O20" s="494">
        <v>0</v>
      </c>
      <c r="P20" s="494">
        <v>0</v>
      </c>
      <c r="Q20" s="492">
        <v>0</v>
      </c>
      <c r="R20" s="492">
        <v>0</v>
      </c>
      <c r="S20" s="492">
        <v>0</v>
      </c>
      <c r="T20" s="494">
        <v>0</v>
      </c>
      <c r="U20" s="494">
        <v>0</v>
      </c>
      <c r="V20" s="494">
        <v>0</v>
      </c>
      <c r="W20" s="494">
        <v>0</v>
      </c>
      <c r="X20" s="494">
        <v>0</v>
      </c>
      <c r="Y20" s="494">
        <v>0</v>
      </c>
      <c r="Z20" s="494">
        <v>0</v>
      </c>
      <c r="AA20" s="494">
        <v>0</v>
      </c>
      <c r="AB20" s="494">
        <v>0</v>
      </c>
      <c r="AC20" s="494">
        <v>0</v>
      </c>
      <c r="AD20" s="492">
        <v>0</v>
      </c>
      <c r="AE20" s="495">
        <v>0</v>
      </c>
      <c r="AF20" s="496">
        <f t="shared" si="1"/>
        <v>0</v>
      </c>
      <c r="AG20" s="465"/>
      <c r="AH20" s="488"/>
    </row>
    <row r="21" spans="1:34" ht="17.25">
      <c r="A21" s="465"/>
      <c r="C21" s="510"/>
      <c r="D21" s="100" t="s">
        <v>546</v>
      </c>
      <c r="E21" s="102" t="s">
        <v>468</v>
      </c>
      <c r="F21" s="138">
        <v>0</v>
      </c>
      <c r="G21" s="139">
        <v>0</v>
      </c>
      <c r="H21" s="139">
        <v>0</v>
      </c>
      <c r="I21" s="139">
        <v>0</v>
      </c>
      <c r="J21" s="140">
        <v>0</v>
      </c>
      <c r="K21" s="139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39">
        <v>0</v>
      </c>
      <c r="R21" s="139">
        <v>0</v>
      </c>
      <c r="S21" s="139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39">
        <v>0</v>
      </c>
      <c r="AE21" s="142">
        <v>0</v>
      </c>
      <c r="AF21" s="143">
        <f>SUM(F21:AE21)</f>
        <v>0</v>
      </c>
      <c r="AG21" s="465"/>
      <c r="AH21" s="488"/>
    </row>
    <row r="22" spans="1:34" ht="17.25">
      <c r="A22" s="465"/>
      <c r="C22" s="510"/>
      <c r="D22" s="101" t="s">
        <v>506</v>
      </c>
      <c r="E22" s="103" t="s">
        <v>469</v>
      </c>
      <c r="F22" s="491">
        <v>0</v>
      </c>
      <c r="G22" s="492">
        <v>0</v>
      </c>
      <c r="H22" s="492">
        <v>0</v>
      </c>
      <c r="I22" s="492">
        <v>0</v>
      </c>
      <c r="J22" s="493">
        <v>0</v>
      </c>
      <c r="K22" s="492">
        <v>0</v>
      </c>
      <c r="L22" s="494">
        <v>0</v>
      </c>
      <c r="M22" s="494">
        <v>0</v>
      </c>
      <c r="N22" s="494">
        <v>0</v>
      </c>
      <c r="O22" s="494">
        <v>0</v>
      </c>
      <c r="P22" s="494">
        <v>0</v>
      </c>
      <c r="Q22" s="492">
        <v>0</v>
      </c>
      <c r="R22" s="492">
        <v>0</v>
      </c>
      <c r="S22" s="492">
        <v>0</v>
      </c>
      <c r="T22" s="494">
        <v>0</v>
      </c>
      <c r="U22" s="494">
        <v>0</v>
      </c>
      <c r="V22" s="494">
        <v>0</v>
      </c>
      <c r="W22" s="494">
        <v>0</v>
      </c>
      <c r="X22" s="494">
        <v>0</v>
      </c>
      <c r="Y22" s="494">
        <v>0</v>
      </c>
      <c r="Z22" s="494">
        <v>0</v>
      </c>
      <c r="AA22" s="494">
        <v>0</v>
      </c>
      <c r="AB22" s="494">
        <v>0</v>
      </c>
      <c r="AC22" s="494">
        <v>0</v>
      </c>
      <c r="AD22" s="492">
        <v>0</v>
      </c>
      <c r="AE22" s="495">
        <v>0</v>
      </c>
      <c r="AF22" s="496">
        <f>SUM(F22:AE22)</f>
        <v>0</v>
      </c>
      <c r="AG22" s="465"/>
      <c r="AH22" s="488"/>
    </row>
    <row r="23" spans="1:34" ht="17.25">
      <c r="A23" s="465"/>
      <c r="C23" s="510"/>
      <c r="D23" s="137" t="s">
        <v>500</v>
      </c>
      <c r="E23" s="102" t="s">
        <v>468</v>
      </c>
      <c r="F23" s="138">
        <v>46000</v>
      </c>
      <c r="G23" s="139">
        <v>0</v>
      </c>
      <c r="H23" s="139">
        <v>150900</v>
      </c>
      <c r="I23" s="139">
        <v>12390</v>
      </c>
      <c r="J23" s="140">
        <v>0</v>
      </c>
      <c r="K23" s="139">
        <v>0</v>
      </c>
      <c r="L23" s="141">
        <v>18357</v>
      </c>
      <c r="M23" s="141">
        <v>14802</v>
      </c>
      <c r="N23" s="141">
        <v>0</v>
      </c>
      <c r="O23" s="141">
        <v>0</v>
      </c>
      <c r="P23" s="141">
        <v>0</v>
      </c>
      <c r="Q23" s="139">
        <v>0</v>
      </c>
      <c r="R23" s="139">
        <v>0</v>
      </c>
      <c r="S23" s="139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39">
        <v>0</v>
      </c>
      <c r="AE23" s="142">
        <v>0</v>
      </c>
      <c r="AF23" s="143">
        <f t="shared" si="1"/>
        <v>242449</v>
      </c>
      <c r="AG23" s="465"/>
      <c r="AH23" s="488"/>
    </row>
    <row r="24" spans="1:34" ht="17.25">
      <c r="A24" s="465"/>
      <c r="C24" s="510"/>
      <c r="D24" s="101" t="s">
        <v>501</v>
      </c>
      <c r="E24" s="103" t="s">
        <v>469</v>
      </c>
      <c r="F24" s="491">
        <v>46000</v>
      </c>
      <c r="G24" s="492">
        <v>0</v>
      </c>
      <c r="H24" s="492">
        <v>150900</v>
      </c>
      <c r="I24" s="492">
        <v>12390</v>
      </c>
      <c r="J24" s="493">
        <v>0</v>
      </c>
      <c r="K24" s="492">
        <v>0</v>
      </c>
      <c r="L24" s="494">
        <v>18357</v>
      </c>
      <c r="M24" s="494">
        <v>14802</v>
      </c>
      <c r="N24" s="494">
        <v>0</v>
      </c>
      <c r="O24" s="494">
        <v>0</v>
      </c>
      <c r="P24" s="494">
        <v>0</v>
      </c>
      <c r="Q24" s="492">
        <v>0</v>
      </c>
      <c r="R24" s="492">
        <v>0</v>
      </c>
      <c r="S24" s="492">
        <v>0</v>
      </c>
      <c r="T24" s="494">
        <v>0</v>
      </c>
      <c r="U24" s="494">
        <v>0</v>
      </c>
      <c r="V24" s="494">
        <v>0</v>
      </c>
      <c r="W24" s="494">
        <v>0</v>
      </c>
      <c r="X24" s="494">
        <v>0</v>
      </c>
      <c r="Y24" s="494">
        <v>0</v>
      </c>
      <c r="Z24" s="494">
        <v>0</v>
      </c>
      <c r="AA24" s="494">
        <v>0</v>
      </c>
      <c r="AB24" s="494">
        <v>0</v>
      </c>
      <c r="AC24" s="494">
        <v>0</v>
      </c>
      <c r="AD24" s="492">
        <v>0</v>
      </c>
      <c r="AE24" s="495">
        <v>0</v>
      </c>
      <c r="AF24" s="496">
        <f t="shared" si="1"/>
        <v>242449</v>
      </c>
      <c r="AG24" s="465"/>
      <c r="AH24" s="488"/>
    </row>
    <row r="25" spans="1:34" ht="17.25">
      <c r="A25" s="465"/>
      <c r="C25" s="510"/>
      <c r="D25" s="137" t="s">
        <v>500</v>
      </c>
      <c r="E25" s="102" t="s">
        <v>468</v>
      </c>
      <c r="F25" s="138">
        <v>0</v>
      </c>
      <c r="G25" s="139">
        <v>0</v>
      </c>
      <c r="H25" s="139">
        <v>0</v>
      </c>
      <c r="I25" s="139">
        <v>0</v>
      </c>
      <c r="J25" s="140">
        <v>0</v>
      </c>
      <c r="K25" s="139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39">
        <v>0</v>
      </c>
      <c r="R25" s="139">
        <v>10280</v>
      </c>
      <c r="S25" s="139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39">
        <v>0</v>
      </c>
      <c r="AE25" s="142">
        <v>0</v>
      </c>
      <c r="AF25" s="143">
        <f t="shared" si="1"/>
        <v>10280</v>
      </c>
      <c r="AG25" s="465"/>
      <c r="AH25" s="488"/>
    </row>
    <row r="26" spans="1:34" ht="17.25">
      <c r="A26" s="465"/>
      <c r="C26" s="510"/>
      <c r="D26" s="101" t="s">
        <v>502</v>
      </c>
      <c r="E26" s="103" t="s">
        <v>469</v>
      </c>
      <c r="F26" s="491">
        <v>0</v>
      </c>
      <c r="G26" s="492">
        <v>0</v>
      </c>
      <c r="H26" s="492">
        <v>0</v>
      </c>
      <c r="I26" s="492">
        <v>0</v>
      </c>
      <c r="J26" s="493">
        <v>0</v>
      </c>
      <c r="K26" s="492">
        <v>0</v>
      </c>
      <c r="L26" s="494">
        <v>0</v>
      </c>
      <c r="M26" s="494">
        <v>0</v>
      </c>
      <c r="N26" s="494">
        <v>0</v>
      </c>
      <c r="O26" s="494">
        <v>0</v>
      </c>
      <c r="P26" s="494">
        <v>0</v>
      </c>
      <c r="Q26" s="492">
        <v>0</v>
      </c>
      <c r="R26" s="492">
        <v>0</v>
      </c>
      <c r="S26" s="492">
        <v>0</v>
      </c>
      <c r="T26" s="494">
        <v>0</v>
      </c>
      <c r="U26" s="494">
        <v>0</v>
      </c>
      <c r="V26" s="494">
        <v>0</v>
      </c>
      <c r="W26" s="494">
        <v>0</v>
      </c>
      <c r="X26" s="494">
        <v>0</v>
      </c>
      <c r="Y26" s="494">
        <v>0</v>
      </c>
      <c r="Z26" s="494">
        <v>0</v>
      </c>
      <c r="AA26" s="494">
        <v>0</v>
      </c>
      <c r="AB26" s="494">
        <v>0</v>
      </c>
      <c r="AC26" s="494">
        <v>0</v>
      </c>
      <c r="AD26" s="492">
        <v>0</v>
      </c>
      <c r="AE26" s="495">
        <v>0</v>
      </c>
      <c r="AF26" s="496">
        <f t="shared" si="1"/>
        <v>0</v>
      </c>
      <c r="AG26" s="465"/>
      <c r="AH26" s="488"/>
    </row>
    <row r="27" spans="1:34" ht="17.25">
      <c r="A27" s="465"/>
      <c r="C27" s="510"/>
      <c r="D27" s="137" t="s">
        <v>500</v>
      </c>
      <c r="E27" s="102" t="s">
        <v>468</v>
      </c>
      <c r="F27" s="138">
        <v>0</v>
      </c>
      <c r="G27" s="139">
        <v>0</v>
      </c>
      <c r="H27" s="139">
        <v>0</v>
      </c>
      <c r="I27" s="139">
        <v>0</v>
      </c>
      <c r="J27" s="140">
        <v>0</v>
      </c>
      <c r="K27" s="139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39">
        <v>0</v>
      </c>
      <c r="R27" s="139">
        <v>0</v>
      </c>
      <c r="S27" s="139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39">
        <v>0</v>
      </c>
      <c r="AE27" s="142">
        <v>0</v>
      </c>
      <c r="AF27" s="143">
        <f t="shared" si="1"/>
        <v>0</v>
      </c>
      <c r="AG27" s="465"/>
      <c r="AH27" s="488"/>
    </row>
    <row r="28" spans="1:34" ht="17.25">
      <c r="A28" s="465"/>
      <c r="C28" s="510"/>
      <c r="D28" s="101" t="s">
        <v>503</v>
      </c>
      <c r="E28" s="103" t="s">
        <v>469</v>
      </c>
      <c r="F28" s="491">
        <v>0</v>
      </c>
      <c r="G28" s="492">
        <v>0</v>
      </c>
      <c r="H28" s="492">
        <v>0</v>
      </c>
      <c r="I28" s="492">
        <v>0</v>
      </c>
      <c r="J28" s="493">
        <v>0</v>
      </c>
      <c r="K28" s="492">
        <v>0</v>
      </c>
      <c r="L28" s="494">
        <v>0</v>
      </c>
      <c r="M28" s="494">
        <v>0</v>
      </c>
      <c r="N28" s="494">
        <v>0</v>
      </c>
      <c r="O28" s="494">
        <v>0</v>
      </c>
      <c r="P28" s="494">
        <v>0</v>
      </c>
      <c r="Q28" s="492">
        <v>0</v>
      </c>
      <c r="R28" s="492">
        <v>0</v>
      </c>
      <c r="S28" s="492">
        <v>0</v>
      </c>
      <c r="T28" s="494">
        <v>0</v>
      </c>
      <c r="U28" s="494">
        <v>0</v>
      </c>
      <c r="V28" s="494">
        <v>0</v>
      </c>
      <c r="W28" s="494">
        <v>0</v>
      </c>
      <c r="X28" s="494">
        <v>0</v>
      </c>
      <c r="Y28" s="494">
        <v>0</v>
      </c>
      <c r="Z28" s="494">
        <v>0</v>
      </c>
      <c r="AA28" s="494">
        <v>0</v>
      </c>
      <c r="AB28" s="494">
        <v>0</v>
      </c>
      <c r="AC28" s="494">
        <v>0</v>
      </c>
      <c r="AD28" s="492">
        <v>0</v>
      </c>
      <c r="AE28" s="495">
        <v>0</v>
      </c>
      <c r="AF28" s="496">
        <f t="shared" si="1"/>
        <v>0</v>
      </c>
      <c r="AG28" s="465"/>
      <c r="AH28" s="488"/>
    </row>
    <row r="29" spans="1:34" ht="17.25">
      <c r="A29" s="465"/>
      <c r="C29" s="510"/>
      <c r="D29" s="137" t="s">
        <v>494</v>
      </c>
      <c r="E29" s="102" t="s">
        <v>468</v>
      </c>
      <c r="F29" s="138">
        <v>0</v>
      </c>
      <c r="G29" s="139">
        <v>0</v>
      </c>
      <c r="H29" s="139">
        <v>0</v>
      </c>
      <c r="I29" s="139">
        <v>0</v>
      </c>
      <c r="J29" s="140">
        <v>0</v>
      </c>
      <c r="K29" s="139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39">
        <v>0</v>
      </c>
      <c r="R29" s="139">
        <v>0</v>
      </c>
      <c r="S29" s="139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39">
        <v>0</v>
      </c>
      <c r="AE29" s="142">
        <v>0</v>
      </c>
      <c r="AF29" s="143">
        <f t="shared" si="1"/>
        <v>0</v>
      </c>
      <c r="AG29" s="465"/>
      <c r="AH29" s="488"/>
    </row>
    <row r="30" spans="1:34" ht="17.25">
      <c r="A30" s="465"/>
      <c r="C30" s="510"/>
      <c r="D30" s="502" t="s">
        <v>504</v>
      </c>
      <c r="E30" s="103" t="s">
        <v>469</v>
      </c>
      <c r="F30" s="491">
        <v>0</v>
      </c>
      <c r="G30" s="492">
        <v>0</v>
      </c>
      <c r="H30" s="492">
        <v>0</v>
      </c>
      <c r="I30" s="492">
        <v>0</v>
      </c>
      <c r="J30" s="493">
        <v>0</v>
      </c>
      <c r="K30" s="492">
        <v>0</v>
      </c>
      <c r="L30" s="494">
        <v>0</v>
      </c>
      <c r="M30" s="494">
        <v>0</v>
      </c>
      <c r="N30" s="494">
        <v>0</v>
      </c>
      <c r="O30" s="494">
        <v>0</v>
      </c>
      <c r="P30" s="494">
        <v>0</v>
      </c>
      <c r="Q30" s="492">
        <v>0</v>
      </c>
      <c r="R30" s="492">
        <v>0</v>
      </c>
      <c r="S30" s="492">
        <v>0</v>
      </c>
      <c r="T30" s="494">
        <v>0</v>
      </c>
      <c r="U30" s="494">
        <v>0</v>
      </c>
      <c r="V30" s="494">
        <v>0</v>
      </c>
      <c r="W30" s="494">
        <v>0</v>
      </c>
      <c r="X30" s="494">
        <v>0</v>
      </c>
      <c r="Y30" s="494">
        <v>0</v>
      </c>
      <c r="Z30" s="494">
        <v>0</v>
      </c>
      <c r="AA30" s="494">
        <v>0</v>
      </c>
      <c r="AB30" s="494">
        <v>0</v>
      </c>
      <c r="AC30" s="494">
        <v>0</v>
      </c>
      <c r="AD30" s="492">
        <v>0</v>
      </c>
      <c r="AE30" s="495">
        <v>0</v>
      </c>
      <c r="AF30" s="496">
        <f t="shared" si="1"/>
        <v>0</v>
      </c>
      <c r="AG30" s="465"/>
      <c r="AH30" s="488"/>
    </row>
    <row r="31" spans="1:34" ht="17.25">
      <c r="A31" s="465"/>
      <c r="C31" s="510"/>
      <c r="D31" s="137" t="s">
        <v>496</v>
      </c>
      <c r="E31" s="102" t="s">
        <v>468</v>
      </c>
      <c r="F31" s="138">
        <v>0</v>
      </c>
      <c r="G31" s="139">
        <v>0</v>
      </c>
      <c r="H31" s="139">
        <v>0</v>
      </c>
      <c r="I31" s="139">
        <v>0</v>
      </c>
      <c r="J31" s="140">
        <v>0</v>
      </c>
      <c r="K31" s="139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39">
        <v>0</v>
      </c>
      <c r="R31" s="139">
        <v>0</v>
      </c>
      <c r="S31" s="139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5656</v>
      </c>
      <c r="Z31" s="141">
        <v>10258</v>
      </c>
      <c r="AA31" s="141">
        <v>0</v>
      </c>
      <c r="AB31" s="141">
        <v>0</v>
      </c>
      <c r="AC31" s="141">
        <v>0</v>
      </c>
      <c r="AD31" s="139">
        <v>0</v>
      </c>
      <c r="AE31" s="142">
        <v>0</v>
      </c>
      <c r="AF31" s="143">
        <f t="shared" si="1"/>
        <v>15914</v>
      </c>
      <c r="AG31" s="465"/>
      <c r="AH31" s="488"/>
    </row>
    <row r="32" spans="1:34" ht="17.25">
      <c r="A32" s="465"/>
      <c r="C32" s="510"/>
      <c r="D32" s="502" t="s">
        <v>504</v>
      </c>
      <c r="E32" s="103" t="s">
        <v>469</v>
      </c>
      <c r="F32" s="491">
        <v>0</v>
      </c>
      <c r="G32" s="492">
        <v>0</v>
      </c>
      <c r="H32" s="492">
        <v>0</v>
      </c>
      <c r="I32" s="492">
        <v>0</v>
      </c>
      <c r="J32" s="493">
        <v>0</v>
      </c>
      <c r="K32" s="492">
        <v>0</v>
      </c>
      <c r="L32" s="494">
        <v>0</v>
      </c>
      <c r="M32" s="494">
        <v>0</v>
      </c>
      <c r="N32" s="494">
        <v>0</v>
      </c>
      <c r="O32" s="494">
        <v>0</v>
      </c>
      <c r="P32" s="494">
        <v>0</v>
      </c>
      <c r="Q32" s="492">
        <v>0</v>
      </c>
      <c r="R32" s="492">
        <v>0</v>
      </c>
      <c r="S32" s="492">
        <v>0</v>
      </c>
      <c r="T32" s="494">
        <v>0</v>
      </c>
      <c r="U32" s="494">
        <v>0</v>
      </c>
      <c r="V32" s="494">
        <v>0</v>
      </c>
      <c r="W32" s="494">
        <v>0</v>
      </c>
      <c r="X32" s="494">
        <v>0</v>
      </c>
      <c r="Y32" s="494">
        <v>5656</v>
      </c>
      <c r="Z32" s="494">
        <v>10258</v>
      </c>
      <c r="AA32" s="494">
        <v>0</v>
      </c>
      <c r="AB32" s="494">
        <v>0</v>
      </c>
      <c r="AC32" s="494">
        <v>0</v>
      </c>
      <c r="AD32" s="492">
        <v>0</v>
      </c>
      <c r="AE32" s="495">
        <v>0</v>
      </c>
      <c r="AF32" s="496">
        <f t="shared" si="1"/>
        <v>15914</v>
      </c>
      <c r="AG32" s="465"/>
      <c r="AH32" s="488"/>
    </row>
    <row r="33" spans="1:34" ht="17.25">
      <c r="A33" s="465"/>
      <c r="C33" s="510"/>
      <c r="D33" s="137" t="s">
        <v>505</v>
      </c>
      <c r="E33" s="102" t="s">
        <v>468</v>
      </c>
      <c r="F33" s="138">
        <v>76941</v>
      </c>
      <c r="G33" s="139">
        <v>0</v>
      </c>
      <c r="H33" s="139">
        <v>0</v>
      </c>
      <c r="I33" s="139">
        <v>37508</v>
      </c>
      <c r="J33" s="140">
        <v>0</v>
      </c>
      <c r="K33" s="139">
        <v>15906</v>
      </c>
      <c r="L33" s="141">
        <v>14787</v>
      </c>
      <c r="M33" s="141">
        <v>0</v>
      </c>
      <c r="N33" s="141">
        <v>0</v>
      </c>
      <c r="O33" s="141">
        <v>0</v>
      </c>
      <c r="P33" s="141">
        <v>0</v>
      </c>
      <c r="Q33" s="139">
        <v>47418</v>
      </c>
      <c r="R33" s="139">
        <v>4427</v>
      </c>
      <c r="S33" s="139">
        <v>157432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9395</v>
      </c>
      <c r="Z33" s="141">
        <v>40323</v>
      </c>
      <c r="AA33" s="141">
        <v>0</v>
      </c>
      <c r="AB33" s="141">
        <v>0</v>
      </c>
      <c r="AC33" s="141">
        <v>0</v>
      </c>
      <c r="AD33" s="139">
        <v>24063</v>
      </c>
      <c r="AE33" s="142">
        <v>0</v>
      </c>
      <c r="AF33" s="143">
        <f t="shared" si="1"/>
        <v>428200</v>
      </c>
      <c r="AG33" s="465"/>
      <c r="AH33" s="488"/>
    </row>
    <row r="34" spans="1:34" ht="17.25">
      <c r="A34" s="465"/>
      <c r="C34" s="510"/>
      <c r="D34" s="101" t="s">
        <v>506</v>
      </c>
      <c r="E34" s="103" t="s">
        <v>469</v>
      </c>
      <c r="F34" s="491">
        <v>76941</v>
      </c>
      <c r="G34" s="492">
        <v>0</v>
      </c>
      <c r="H34" s="492">
        <v>0</v>
      </c>
      <c r="I34" s="492">
        <v>37508</v>
      </c>
      <c r="J34" s="493">
        <v>0</v>
      </c>
      <c r="K34" s="492">
        <v>7528</v>
      </c>
      <c r="L34" s="494">
        <v>24635</v>
      </c>
      <c r="M34" s="494">
        <v>0</v>
      </c>
      <c r="N34" s="494">
        <v>0</v>
      </c>
      <c r="O34" s="494">
        <v>0</v>
      </c>
      <c r="P34" s="494">
        <v>0</v>
      </c>
      <c r="Q34" s="492">
        <v>47418</v>
      </c>
      <c r="R34" s="492">
        <v>0</v>
      </c>
      <c r="S34" s="492">
        <v>157432</v>
      </c>
      <c r="T34" s="494">
        <v>0</v>
      </c>
      <c r="U34" s="494">
        <v>0</v>
      </c>
      <c r="V34" s="494">
        <v>0</v>
      </c>
      <c r="W34" s="494">
        <v>0</v>
      </c>
      <c r="X34" s="494">
        <v>0</v>
      </c>
      <c r="Y34" s="494">
        <v>9395</v>
      </c>
      <c r="Z34" s="494">
        <v>18406</v>
      </c>
      <c r="AA34" s="494">
        <v>0</v>
      </c>
      <c r="AB34" s="494">
        <v>0</v>
      </c>
      <c r="AC34" s="494">
        <v>0</v>
      </c>
      <c r="AD34" s="492">
        <v>24063</v>
      </c>
      <c r="AE34" s="495">
        <v>0</v>
      </c>
      <c r="AF34" s="496">
        <f t="shared" si="1"/>
        <v>403326</v>
      </c>
      <c r="AG34" s="465"/>
      <c r="AH34" s="488"/>
    </row>
    <row r="35" spans="1:34" ht="17.25">
      <c r="A35" s="465"/>
      <c r="C35" s="510"/>
      <c r="D35" s="100" t="s">
        <v>517</v>
      </c>
      <c r="E35" s="102" t="s">
        <v>468</v>
      </c>
      <c r="F35" s="138">
        <v>0</v>
      </c>
      <c r="G35" s="139">
        <v>0</v>
      </c>
      <c r="H35" s="139">
        <v>0</v>
      </c>
      <c r="I35" s="139">
        <v>0</v>
      </c>
      <c r="J35" s="140">
        <v>0</v>
      </c>
      <c r="K35" s="139">
        <v>0</v>
      </c>
      <c r="L35" s="141">
        <v>0</v>
      </c>
      <c r="M35" s="141">
        <v>815</v>
      </c>
      <c r="N35" s="141">
        <v>0</v>
      </c>
      <c r="O35" s="141">
        <v>0</v>
      </c>
      <c r="P35" s="141">
        <v>0</v>
      </c>
      <c r="Q35" s="139">
        <v>0</v>
      </c>
      <c r="R35" s="139">
        <v>0</v>
      </c>
      <c r="S35" s="139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39">
        <v>0</v>
      </c>
      <c r="AE35" s="142">
        <v>0</v>
      </c>
      <c r="AF35" s="143">
        <f aca="true" t="shared" si="2" ref="AF35:AF40">SUM(F35:AE35)</f>
        <v>815</v>
      </c>
      <c r="AG35" s="465"/>
      <c r="AH35" s="488"/>
    </row>
    <row r="36" spans="1:34" ht="17.25">
      <c r="A36" s="465"/>
      <c r="C36" s="510"/>
      <c r="D36" s="101" t="s">
        <v>518</v>
      </c>
      <c r="E36" s="103" t="s">
        <v>469</v>
      </c>
      <c r="F36" s="491">
        <v>0</v>
      </c>
      <c r="G36" s="492">
        <v>0</v>
      </c>
      <c r="H36" s="492">
        <v>0</v>
      </c>
      <c r="I36" s="492">
        <v>0</v>
      </c>
      <c r="J36" s="493">
        <v>0</v>
      </c>
      <c r="K36" s="492">
        <v>0</v>
      </c>
      <c r="L36" s="494">
        <v>0</v>
      </c>
      <c r="M36" s="494">
        <v>815</v>
      </c>
      <c r="N36" s="494">
        <v>0</v>
      </c>
      <c r="O36" s="494">
        <v>0</v>
      </c>
      <c r="P36" s="494">
        <v>0</v>
      </c>
      <c r="Q36" s="492">
        <v>0</v>
      </c>
      <c r="R36" s="492">
        <v>0</v>
      </c>
      <c r="S36" s="492">
        <v>0</v>
      </c>
      <c r="T36" s="494">
        <v>0</v>
      </c>
      <c r="U36" s="494">
        <v>0</v>
      </c>
      <c r="V36" s="494">
        <v>0</v>
      </c>
      <c r="W36" s="494">
        <v>0</v>
      </c>
      <c r="X36" s="494">
        <v>0</v>
      </c>
      <c r="Y36" s="494">
        <v>0</v>
      </c>
      <c r="Z36" s="494">
        <v>0</v>
      </c>
      <c r="AA36" s="494">
        <v>0</v>
      </c>
      <c r="AB36" s="494">
        <v>0</v>
      </c>
      <c r="AC36" s="494">
        <v>0</v>
      </c>
      <c r="AD36" s="492">
        <v>0</v>
      </c>
      <c r="AE36" s="495">
        <v>0</v>
      </c>
      <c r="AF36" s="496">
        <f t="shared" si="2"/>
        <v>815</v>
      </c>
      <c r="AG36" s="465"/>
      <c r="AH36" s="488"/>
    </row>
    <row r="37" spans="1:34" ht="17.25">
      <c r="A37" s="465"/>
      <c r="C37" s="510"/>
      <c r="D37" s="100" t="s">
        <v>517</v>
      </c>
      <c r="E37" s="102" t="s">
        <v>468</v>
      </c>
      <c r="F37" s="138">
        <v>0</v>
      </c>
      <c r="G37" s="139">
        <v>0</v>
      </c>
      <c r="H37" s="139">
        <v>0</v>
      </c>
      <c r="I37" s="139">
        <v>0</v>
      </c>
      <c r="J37" s="140">
        <v>0</v>
      </c>
      <c r="K37" s="139">
        <v>0</v>
      </c>
      <c r="L37" s="141">
        <v>0</v>
      </c>
      <c r="M37" s="141">
        <v>10791</v>
      </c>
      <c r="N37" s="141">
        <v>0</v>
      </c>
      <c r="O37" s="141">
        <v>35118</v>
      </c>
      <c r="P37" s="141">
        <v>8593</v>
      </c>
      <c r="Q37" s="139">
        <v>8351</v>
      </c>
      <c r="R37" s="139">
        <v>0</v>
      </c>
      <c r="S37" s="139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34430</v>
      </c>
      <c r="AD37" s="139">
        <v>9884</v>
      </c>
      <c r="AE37" s="142">
        <v>0</v>
      </c>
      <c r="AF37" s="143">
        <f t="shared" si="2"/>
        <v>107167</v>
      </c>
      <c r="AG37" s="465"/>
      <c r="AH37" s="488"/>
    </row>
    <row r="38" spans="1:34" ht="17.25">
      <c r="A38" s="465"/>
      <c r="C38" s="510"/>
      <c r="D38" s="101" t="s">
        <v>519</v>
      </c>
      <c r="E38" s="103" t="s">
        <v>469</v>
      </c>
      <c r="F38" s="491">
        <v>0</v>
      </c>
      <c r="G38" s="492">
        <v>0</v>
      </c>
      <c r="H38" s="492">
        <v>0</v>
      </c>
      <c r="I38" s="492">
        <v>0</v>
      </c>
      <c r="J38" s="493">
        <v>0</v>
      </c>
      <c r="K38" s="492">
        <v>0</v>
      </c>
      <c r="L38" s="494">
        <v>0</v>
      </c>
      <c r="M38" s="494">
        <v>10791</v>
      </c>
      <c r="N38" s="494">
        <v>0</v>
      </c>
      <c r="O38" s="494">
        <v>35118</v>
      </c>
      <c r="P38" s="494">
        <v>17186</v>
      </c>
      <c r="Q38" s="492">
        <v>8351</v>
      </c>
      <c r="R38" s="492">
        <v>0</v>
      </c>
      <c r="S38" s="492">
        <v>0</v>
      </c>
      <c r="T38" s="494">
        <v>0</v>
      </c>
      <c r="U38" s="494">
        <v>0</v>
      </c>
      <c r="V38" s="494">
        <v>0</v>
      </c>
      <c r="W38" s="494">
        <v>0</v>
      </c>
      <c r="X38" s="494">
        <v>0</v>
      </c>
      <c r="Y38" s="494">
        <v>0</v>
      </c>
      <c r="Z38" s="494">
        <v>0</v>
      </c>
      <c r="AA38" s="494">
        <v>0</v>
      </c>
      <c r="AB38" s="494">
        <v>0</v>
      </c>
      <c r="AC38" s="494">
        <v>34430</v>
      </c>
      <c r="AD38" s="492">
        <v>9884</v>
      </c>
      <c r="AE38" s="495">
        <v>0</v>
      </c>
      <c r="AF38" s="496">
        <f t="shared" si="2"/>
        <v>115760</v>
      </c>
      <c r="AG38" s="465"/>
      <c r="AH38" s="488"/>
    </row>
    <row r="39" spans="1:34" ht="17.25">
      <c r="A39" s="465"/>
      <c r="C39" s="510"/>
      <c r="D39" s="100" t="s">
        <v>521</v>
      </c>
      <c r="E39" s="102" t="s">
        <v>468</v>
      </c>
      <c r="F39" s="138">
        <v>0</v>
      </c>
      <c r="G39" s="139">
        <v>0</v>
      </c>
      <c r="H39" s="139">
        <v>0</v>
      </c>
      <c r="I39" s="139">
        <v>0</v>
      </c>
      <c r="J39" s="140">
        <v>0</v>
      </c>
      <c r="K39" s="139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39">
        <v>0</v>
      </c>
      <c r="R39" s="139">
        <v>0</v>
      </c>
      <c r="S39" s="139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1">
        <v>0</v>
      </c>
      <c r="AD39" s="139">
        <v>0</v>
      </c>
      <c r="AE39" s="142">
        <v>0</v>
      </c>
      <c r="AF39" s="143">
        <f t="shared" si="2"/>
        <v>0</v>
      </c>
      <c r="AG39" s="465"/>
      <c r="AH39" s="488"/>
    </row>
    <row r="40" spans="1:34" ht="17.25">
      <c r="A40" s="465"/>
      <c r="C40" s="510"/>
      <c r="D40" s="101" t="s">
        <v>522</v>
      </c>
      <c r="E40" s="103" t="s">
        <v>469</v>
      </c>
      <c r="F40" s="491">
        <v>0</v>
      </c>
      <c r="G40" s="492">
        <v>0</v>
      </c>
      <c r="H40" s="492">
        <v>0</v>
      </c>
      <c r="I40" s="492">
        <v>0</v>
      </c>
      <c r="J40" s="493">
        <v>0</v>
      </c>
      <c r="K40" s="492">
        <v>0</v>
      </c>
      <c r="L40" s="494">
        <v>0</v>
      </c>
      <c r="M40" s="494">
        <v>0</v>
      </c>
      <c r="N40" s="494">
        <v>0</v>
      </c>
      <c r="O40" s="494">
        <v>0</v>
      </c>
      <c r="P40" s="494">
        <v>0</v>
      </c>
      <c r="Q40" s="492">
        <v>0</v>
      </c>
      <c r="R40" s="492">
        <v>0</v>
      </c>
      <c r="S40" s="492">
        <v>0</v>
      </c>
      <c r="T40" s="494">
        <v>0</v>
      </c>
      <c r="U40" s="494">
        <v>0</v>
      </c>
      <c r="V40" s="494">
        <v>0</v>
      </c>
      <c r="W40" s="494">
        <v>0</v>
      </c>
      <c r="X40" s="494">
        <v>0</v>
      </c>
      <c r="Y40" s="494">
        <v>0</v>
      </c>
      <c r="Z40" s="494">
        <v>0</v>
      </c>
      <c r="AA40" s="494">
        <v>0</v>
      </c>
      <c r="AB40" s="494">
        <v>0</v>
      </c>
      <c r="AC40" s="494">
        <v>0</v>
      </c>
      <c r="AD40" s="492">
        <v>0</v>
      </c>
      <c r="AE40" s="495">
        <v>0</v>
      </c>
      <c r="AF40" s="496">
        <f t="shared" si="2"/>
        <v>0</v>
      </c>
      <c r="AG40" s="465"/>
      <c r="AH40" s="488"/>
    </row>
    <row r="41" spans="1:34" ht="17.25">
      <c r="A41" s="465"/>
      <c r="C41" s="510"/>
      <c r="D41" s="525" t="s">
        <v>551</v>
      </c>
      <c r="E41" s="102" t="s">
        <v>468</v>
      </c>
      <c r="F41" s="138">
        <v>0</v>
      </c>
      <c r="G41" s="139">
        <v>0</v>
      </c>
      <c r="H41" s="139">
        <v>0</v>
      </c>
      <c r="I41" s="139">
        <v>0</v>
      </c>
      <c r="J41" s="140">
        <v>0</v>
      </c>
      <c r="K41" s="139">
        <v>0</v>
      </c>
      <c r="L41" s="141">
        <v>0</v>
      </c>
      <c r="M41" s="141">
        <v>0</v>
      </c>
      <c r="N41" s="141">
        <v>240</v>
      </c>
      <c r="O41" s="141">
        <v>0</v>
      </c>
      <c r="P41" s="141">
        <v>0</v>
      </c>
      <c r="Q41" s="139">
        <v>0</v>
      </c>
      <c r="R41" s="139">
        <v>0</v>
      </c>
      <c r="S41" s="139">
        <v>240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39">
        <v>0</v>
      </c>
      <c r="AE41" s="142">
        <v>0</v>
      </c>
      <c r="AF41" s="143">
        <f>SUM(F41:AE41)</f>
        <v>480</v>
      </c>
      <c r="AG41" s="465"/>
      <c r="AH41" s="488"/>
    </row>
    <row r="42" spans="1:34" ht="17.25">
      <c r="A42" s="465"/>
      <c r="C42" s="510"/>
      <c r="D42" s="101"/>
      <c r="E42" s="103" t="s">
        <v>469</v>
      </c>
      <c r="F42" s="491">
        <v>0</v>
      </c>
      <c r="G42" s="492">
        <v>0</v>
      </c>
      <c r="H42" s="492">
        <v>0</v>
      </c>
      <c r="I42" s="492">
        <v>0</v>
      </c>
      <c r="J42" s="493">
        <v>0</v>
      </c>
      <c r="K42" s="492">
        <v>0</v>
      </c>
      <c r="L42" s="494">
        <v>0</v>
      </c>
      <c r="M42" s="494">
        <v>0</v>
      </c>
      <c r="N42" s="494">
        <v>0</v>
      </c>
      <c r="O42" s="494">
        <v>0</v>
      </c>
      <c r="P42" s="494">
        <v>0</v>
      </c>
      <c r="Q42" s="492">
        <v>0</v>
      </c>
      <c r="R42" s="492">
        <v>0</v>
      </c>
      <c r="S42" s="492">
        <v>240</v>
      </c>
      <c r="T42" s="494">
        <v>0</v>
      </c>
      <c r="U42" s="494">
        <v>0</v>
      </c>
      <c r="V42" s="494">
        <v>0</v>
      </c>
      <c r="W42" s="494">
        <v>0</v>
      </c>
      <c r="X42" s="494">
        <v>0</v>
      </c>
      <c r="Y42" s="494">
        <v>0</v>
      </c>
      <c r="Z42" s="494">
        <v>0</v>
      </c>
      <c r="AA42" s="494">
        <v>0</v>
      </c>
      <c r="AB42" s="494">
        <v>0</v>
      </c>
      <c r="AC42" s="494">
        <v>0</v>
      </c>
      <c r="AD42" s="492">
        <v>0</v>
      </c>
      <c r="AE42" s="495">
        <v>0</v>
      </c>
      <c r="AF42" s="496">
        <f>SUM(F42:AE42)</f>
        <v>240</v>
      </c>
      <c r="AG42" s="465"/>
      <c r="AH42" s="488"/>
    </row>
    <row r="43" spans="1:34" ht="17.25">
      <c r="A43" s="465"/>
      <c r="C43" s="510"/>
      <c r="D43" s="150" t="s">
        <v>512</v>
      </c>
      <c r="E43" s="102" t="s">
        <v>468</v>
      </c>
      <c r="F43" s="138">
        <v>0</v>
      </c>
      <c r="G43" s="139">
        <v>0</v>
      </c>
      <c r="H43" s="139">
        <v>0</v>
      </c>
      <c r="I43" s="139">
        <v>0</v>
      </c>
      <c r="J43" s="140">
        <v>0</v>
      </c>
      <c r="K43" s="139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39">
        <v>0</v>
      </c>
      <c r="R43" s="139">
        <v>0</v>
      </c>
      <c r="S43" s="139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0</v>
      </c>
      <c r="AC43" s="141">
        <v>0</v>
      </c>
      <c r="AD43" s="139">
        <v>0</v>
      </c>
      <c r="AE43" s="142">
        <v>0</v>
      </c>
      <c r="AF43" s="143">
        <f t="shared" si="1"/>
        <v>0</v>
      </c>
      <c r="AG43" s="465"/>
      <c r="AH43" s="488"/>
    </row>
    <row r="44" spans="1:34" ht="17.25">
      <c r="A44" s="465"/>
      <c r="C44" s="510"/>
      <c r="D44" s="501" t="s">
        <v>514</v>
      </c>
      <c r="E44" s="103" t="s">
        <v>469</v>
      </c>
      <c r="F44" s="491">
        <v>0</v>
      </c>
      <c r="G44" s="492">
        <v>0</v>
      </c>
      <c r="H44" s="492">
        <v>0</v>
      </c>
      <c r="I44" s="492">
        <v>0</v>
      </c>
      <c r="J44" s="493">
        <v>0</v>
      </c>
      <c r="K44" s="492">
        <v>0</v>
      </c>
      <c r="L44" s="494">
        <v>0</v>
      </c>
      <c r="M44" s="494">
        <v>0</v>
      </c>
      <c r="N44" s="494">
        <v>0</v>
      </c>
      <c r="O44" s="494">
        <v>0</v>
      </c>
      <c r="P44" s="494">
        <v>0</v>
      </c>
      <c r="Q44" s="492">
        <v>0</v>
      </c>
      <c r="R44" s="492">
        <v>0</v>
      </c>
      <c r="S44" s="492">
        <v>0</v>
      </c>
      <c r="T44" s="494">
        <v>0</v>
      </c>
      <c r="U44" s="494">
        <v>0</v>
      </c>
      <c r="V44" s="494">
        <v>0</v>
      </c>
      <c r="W44" s="494">
        <v>0</v>
      </c>
      <c r="X44" s="494">
        <v>0</v>
      </c>
      <c r="Y44" s="494">
        <v>0</v>
      </c>
      <c r="Z44" s="494">
        <v>0</v>
      </c>
      <c r="AA44" s="494">
        <v>0</v>
      </c>
      <c r="AB44" s="494">
        <v>0</v>
      </c>
      <c r="AC44" s="494">
        <v>0</v>
      </c>
      <c r="AD44" s="492">
        <v>0</v>
      </c>
      <c r="AE44" s="495">
        <v>0</v>
      </c>
      <c r="AF44" s="496">
        <f t="shared" si="1"/>
        <v>0</v>
      </c>
      <c r="AG44" s="465"/>
      <c r="AH44" s="488"/>
    </row>
    <row r="45" spans="1:34" ht="17.25">
      <c r="A45" s="465"/>
      <c r="B45" s="490"/>
      <c r="C45" s="511"/>
      <c r="D45" s="101" t="s">
        <v>482</v>
      </c>
      <c r="E45" s="103" t="s">
        <v>469</v>
      </c>
      <c r="F45" s="491">
        <v>0</v>
      </c>
      <c r="G45" s="492">
        <v>0</v>
      </c>
      <c r="H45" s="492">
        <v>19087</v>
      </c>
      <c r="I45" s="492">
        <v>0</v>
      </c>
      <c r="J45" s="493">
        <v>0</v>
      </c>
      <c r="K45" s="492">
        <v>0</v>
      </c>
      <c r="L45" s="494">
        <v>0</v>
      </c>
      <c r="M45" s="494">
        <v>0</v>
      </c>
      <c r="N45" s="494">
        <v>0</v>
      </c>
      <c r="O45" s="494">
        <v>0</v>
      </c>
      <c r="P45" s="494">
        <v>14375</v>
      </c>
      <c r="Q45" s="492">
        <v>13589</v>
      </c>
      <c r="R45" s="492">
        <v>0</v>
      </c>
      <c r="S45" s="492">
        <v>0</v>
      </c>
      <c r="T45" s="494">
        <v>0</v>
      </c>
      <c r="U45" s="494">
        <v>0</v>
      </c>
      <c r="V45" s="494">
        <v>0</v>
      </c>
      <c r="W45" s="494">
        <v>80538</v>
      </c>
      <c r="X45" s="494">
        <v>0</v>
      </c>
      <c r="Y45" s="494">
        <v>0</v>
      </c>
      <c r="Z45" s="494">
        <v>8511</v>
      </c>
      <c r="AA45" s="494">
        <v>0</v>
      </c>
      <c r="AB45" s="494">
        <v>0</v>
      </c>
      <c r="AC45" s="494">
        <v>0</v>
      </c>
      <c r="AD45" s="492">
        <v>0</v>
      </c>
      <c r="AE45" s="495">
        <v>83523</v>
      </c>
      <c r="AF45" s="496">
        <f t="shared" si="1"/>
        <v>219623</v>
      </c>
      <c r="AG45" s="465"/>
      <c r="AH45" s="488"/>
    </row>
    <row r="46" spans="1:34" ht="17.25">
      <c r="A46" s="465"/>
      <c r="C46" s="137" t="s">
        <v>507</v>
      </c>
      <c r="E46" s="102" t="s">
        <v>468</v>
      </c>
      <c r="F46" s="138">
        <v>4313</v>
      </c>
      <c r="G46" s="139">
        <v>13145</v>
      </c>
      <c r="H46" s="139">
        <v>6298</v>
      </c>
      <c r="I46" s="139">
        <v>14539</v>
      </c>
      <c r="J46" s="140">
        <v>13849</v>
      </c>
      <c r="K46" s="139">
        <v>3815</v>
      </c>
      <c r="L46" s="141">
        <v>5845</v>
      </c>
      <c r="M46" s="141">
        <v>962</v>
      </c>
      <c r="N46" s="141">
        <v>9381</v>
      </c>
      <c r="O46" s="141">
        <v>2681</v>
      </c>
      <c r="P46" s="141">
        <v>1141</v>
      </c>
      <c r="Q46" s="139">
        <v>0</v>
      </c>
      <c r="R46" s="139">
        <v>1224</v>
      </c>
      <c r="S46" s="139">
        <v>8673</v>
      </c>
      <c r="T46" s="141">
        <v>556</v>
      </c>
      <c r="U46" s="141">
        <v>0</v>
      </c>
      <c r="V46" s="141">
        <v>7070</v>
      </c>
      <c r="W46" s="141">
        <v>0</v>
      </c>
      <c r="X46" s="141">
        <v>0</v>
      </c>
      <c r="Y46" s="141">
        <v>0</v>
      </c>
      <c r="Z46" s="141">
        <v>0</v>
      </c>
      <c r="AA46" s="141">
        <v>906</v>
      </c>
      <c r="AB46" s="141">
        <v>0</v>
      </c>
      <c r="AC46" s="141">
        <v>7200</v>
      </c>
      <c r="AD46" s="139">
        <v>378</v>
      </c>
      <c r="AE46" s="142">
        <v>0</v>
      </c>
      <c r="AF46" s="143">
        <f t="shared" si="1"/>
        <v>101976</v>
      </c>
      <c r="AG46" s="465"/>
      <c r="AH46" s="488"/>
    </row>
    <row r="47" spans="1:34" ht="17.25">
      <c r="A47" s="465"/>
      <c r="D47" s="490"/>
      <c r="E47" s="103" t="s">
        <v>469</v>
      </c>
      <c r="F47" s="491">
        <v>4313</v>
      </c>
      <c r="G47" s="492">
        <v>13145</v>
      </c>
      <c r="H47" s="492">
        <v>6298</v>
      </c>
      <c r="I47" s="492">
        <v>14539</v>
      </c>
      <c r="J47" s="493">
        <v>13849</v>
      </c>
      <c r="K47" s="492">
        <v>3815</v>
      </c>
      <c r="L47" s="494">
        <v>5845</v>
      </c>
      <c r="M47" s="494">
        <v>962</v>
      </c>
      <c r="N47" s="494">
        <v>9381</v>
      </c>
      <c r="O47" s="494">
        <v>2681</v>
      </c>
      <c r="P47" s="494">
        <v>1141</v>
      </c>
      <c r="Q47" s="492">
        <v>0</v>
      </c>
      <c r="R47" s="492">
        <v>1050</v>
      </c>
      <c r="S47" s="492">
        <v>8673</v>
      </c>
      <c r="T47" s="494">
        <v>556</v>
      </c>
      <c r="U47" s="494">
        <v>0</v>
      </c>
      <c r="V47" s="494">
        <v>7070</v>
      </c>
      <c r="W47" s="494">
        <v>0</v>
      </c>
      <c r="X47" s="494">
        <v>0</v>
      </c>
      <c r="Y47" s="494">
        <v>0</v>
      </c>
      <c r="Z47" s="494">
        <v>0</v>
      </c>
      <c r="AA47" s="494">
        <v>906</v>
      </c>
      <c r="AB47" s="494">
        <v>0</v>
      </c>
      <c r="AC47" s="494">
        <v>7200</v>
      </c>
      <c r="AD47" s="492">
        <v>378</v>
      </c>
      <c r="AE47" s="495">
        <v>0</v>
      </c>
      <c r="AF47" s="496">
        <f t="shared" si="1"/>
        <v>101802</v>
      </c>
      <c r="AG47" s="465"/>
      <c r="AH47" s="488"/>
    </row>
    <row r="48" spans="1:34" ht="17.25">
      <c r="A48" s="465"/>
      <c r="D48" s="137" t="s">
        <v>508</v>
      </c>
      <c r="E48" s="102" t="s">
        <v>468</v>
      </c>
      <c r="F48" s="138">
        <v>4313</v>
      </c>
      <c r="G48" s="139">
        <v>13145</v>
      </c>
      <c r="H48" s="139">
        <v>6298</v>
      </c>
      <c r="I48" s="139">
        <v>14539</v>
      </c>
      <c r="J48" s="140">
        <v>13849</v>
      </c>
      <c r="K48" s="139">
        <v>3815</v>
      </c>
      <c r="L48" s="141">
        <v>5845</v>
      </c>
      <c r="M48" s="141">
        <v>962</v>
      </c>
      <c r="N48" s="141">
        <v>9381</v>
      </c>
      <c r="O48" s="141">
        <v>2681</v>
      </c>
      <c r="P48" s="141">
        <v>1141</v>
      </c>
      <c r="Q48" s="139">
        <v>0</v>
      </c>
      <c r="R48" s="139">
        <v>1224</v>
      </c>
      <c r="S48" s="139">
        <v>8673</v>
      </c>
      <c r="T48" s="141">
        <v>556</v>
      </c>
      <c r="U48" s="141">
        <v>0</v>
      </c>
      <c r="V48" s="141">
        <v>7070</v>
      </c>
      <c r="W48" s="141">
        <v>0</v>
      </c>
      <c r="X48" s="141">
        <v>0</v>
      </c>
      <c r="Y48" s="141">
        <v>0</v>
      </c>
      <c r="Z48" s="141">
        <v>0</v>
      </c>
      <c r="AA48" s="141">
        <v>906</v>
      </c>
      <c r="AB48" s="141">
        <v>0</v>
      </c>
      <c r="AC48" s="141">
        <v>7200</v>
      </c>
      <c r="AD48" s="139">
        <v>378</v>
      </c>
      <c r="AE48" s="142">
        <v>0</v>
      </c>
      <c r="AF48" s="143">
        <f t="shared" si="1"/>
        <v>101976</v>
      </c>
      <c r="AG48" s="465"/>
      <c r="AH48" s="488"/>
    </row>
    <row r="49" spans="1:34" ht="17.25">
      <c r="A49" s="465"/>
      <c r="D49" s="490"/>
      <c r="E49" s="103" t="s">
        <v>469</v>
      </c>
      <c r="F49" s="491">
        <v>4313</v>
      </c>
      <c r="G49" s="492">
        <v>13145</v>
      </c>
      <c r="H49" s="492">
        <v>6298</v>
      </c>
      <c r="I49" s="492">
        <v>14539</v>
      </c>
      <c r="J49" s="493">
        <v>13849</v>
      </c>
      <c r="K49" s="492">
        <v>3815</v>
      </c>
      <c r="L49" s="494">
        <v>5845</v>
      </c>
      <c r="M49" s="494">
        <v>962</v>
      </c>
      <c r="N49" s="494">
        <v>9381</v>
      </c>
      <c r="O49" s="494">
        <v>2681</v>
      </c>
      <c r="P49" s="494">
        <v>1141</v>
      </c>
      <c r="Q49" s="492">
        <v>0</v>
      </c>
      <c r="R49" s="492">
        <v>1050</v>
      </c>
      <c r="S49" s="492">
        <v>8673</v>
      </c>
      <c r="T49" s="494">
        <v>556</v>
      </c>
      <c r="U49" s="494">
        <v>0</v>
      </c>
      <c r="V49" s="494">
        <v>7070</v>
      </c>
      <c r="W49" s="494">
        <v>0</v>
      </c>
      <c r="X49" s="494">
        <v>0</v>
      </c>
      <c r="Y49" s="494">
        <v>0</v>
      </c>
      <c r="Z49" s="494">
        <v>0</v>
      </c>
      <c r="AA49" s="494">
        <v>906</v>
      </c>
      <c r="AB49" s="494">
        <v>0</v>
      </c>
      <c r="AC49" s="494">
        <v>7200</v>
      </c>
      <c r="AD49" s="492">
        <v>378</v>
      </c>
      <c r="AE49" s="495">
        <v>0</v>
      </c>
      <c r="AF49" s="496">
        <f t="shared" si="1"/>
        <v>101802</v>
      </c>
      <c r="AG49" s="465"/>
      <c r="AH49" s="488"/>
    </row>
    <row r="50" spans="1:34" ht="17.25">
      <c r="A50" s="465"/>
      <c r="D50" s="137" t="s">
        <v>509</v>
      </c>
      <c r="E50" s="102" t="s">
        <v>468</v>
      </c>
      <c r="F50" s="138">
        <v>0</v>
      </c>
      <c r="G50" s="139">
        <v>0</v>
      </c>
      <c r="H50" s="139">
        <v>0</v>
      </c>
      <c r="I50" s="139">
        <v>0</v>
      </c>
      <c r="J50" s="140">
        <v>0</v>
      </c>
      <c r="K50" s="139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39">
        <v>0</v>
      </c>
      <c r="R50" s="139">
        <v>0</v>
      </c>
      <c r="S50" s="139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1">
        <v>0</v>
      </c>
      <c r="AD50" s="139">
        <v>0</v>
      </c>
      <c r="AE50" s="142">
        <v>0</v>
      </c>
      <c r="AF50" s="143">
        <f t="shared" si="1"/>
        <v>0</v>
      </c>
      <c r="AG50" s="465"/>
      <c r="AH50" s="488"/>
    </row>
    <row r="51" spans="1:34" ht="17.25">
      <c r="A51" s="465"/>
      <c r="D51" s="490"/>
      <c r="E51" s="103" t="s">
        <v>469</v>
      </c>
      <c r="F51" s="491">
        <v>0</v>
      </c>
      <c r="G51" s="492">
        <v>0</v>
      </c>
      <c r="H51" s="492">
        <v>0</v>
      </c>
      <c r="I51" s="492">
        <v>0</v>
      </c>
      <c r="J51" s="493">
        <v>0</v>
      </c>
      <c r="K51" s="492">
        <v>0</v>
      </c>
      <c r="L51" s="494">
        <v>0</v>
      </c>
      <c r="M51" s="494">
        <v>0</v>
      </c>
      <c r="N51" s="494">
        <v>0</v>
      </c>
      <c r="O51" s="494">
        <v>0</v>
      </c>
      <c r="P51" s="494">
        <v>0</v>
      </c>
      <c r="Q51" s="492">
        <v>0</v>
      </c>
      <c r="R51" s="492">
        <v>0</v>
      </c>
      <c r="S51" s="492">
        <v>0</v>
      </c>
      <c r="T51" s="494">
        <v>0</v>
      </c>
      <c r="U51" s="494">
        <v>0</v>
      </c>
      <c r="V51" s="494">
        <v>0</v>
      </c>
      <c r="W51" s="494">
        <v>0</v>
      </c>
      <c r="X51" s="494">
        <v>0</v>
      </c>
      <c r="Y51" s="494">
        <v>0</v>
      </c>
      <c r="Z51" s="494">
        <v>0</v>
      </c>
      <c r="AA51" s="494">
        <v>0</v>
      </c>
      <c r="AB51" s="494">
        <v>0</v>
      </c>
      <c r="AC51" s="494">
        <v>0</v>
      </c>
      <c r="AD51" s="492">
        <v>0</v>
      </c>
      <c r="AE51" s="495">
        <v>0</v>
      </c>
      <c r="AF51" s="496">
        <f t="shared" si="1"/>
        <v>0</v>
      </c>
      <c r="AG51" s="465"/>
      <c r="AH51" s="488"/>
    </row>
    <row r="52" spans="1:34" ht="17.25">
      <c r="A52" s="465"/>
      <c r="B52" s="490"/>
      <c r="C52" s="490"/>
      <c r="D52" s="490" t="s">
        <v>472</v>
      </c>
      <c r="E52" s="103" t="s">
        <v>469</v>
      </c>
      <c r="F52" s="491">
        <v>0</v>
      </c>
      <c r="G52" s="492">
        <v>0</v>
      </c>
      <c r="H52" s="492">
        <v>0</v>
      </c>
      <c r="I52" s="492">
        <v>0</v>
      </c>
      <c r="J52" s="493">
        <v>0</v>
      </c>
      <c r="K52" s="492">
        <v>0</v>
      </c>
      <c r="L52" s="494">
        <v>0</v>
      </c>
      <c r="M52" s="494">
        <v>0</v>
      </c>
      <c r="N52" s="494">
        <v>0</v>
      </c>
      <c r="O52" s="494">
        <v>0</v>
      </c>
      <c r="P52" s="494">
        <v>0</v>
      </c>
      <c r="Q52" s="492">
        <v>0</v>
      </c>
      <c r="R52" s="492">
        <v>0</v>
      </c>
      <c r="S52" s="492">
        <v>0</v>
      </c>
      <c r="T52" s="494">
        <v>0</v>
      </c>
      <c r="U52" s="494">
        <v>0</v>
      </c>
      <c r="V52" s="494">
        <v>0</v>
      </c>
      <c r="W52" s="494">
        <v>0</v>
      </c>
      <c r="X52" s="494">
        <v>0</v>
      </c>
      <c r="Y52" s="494">
        <v>0</v>
      </c>
      <c r="Z52" s="494">
        <v>0</v>
      </c>
      <c r="AA52" s="494">
        <v>0</v>
      </c>
      <c r="AB52" s="494">
        <v>0</v>
      </c>
      <c r="AC52" s="494">
        <v>0</v>
      </c>
      <c r="AD52" s="492">
        <v>0</v>
      </c>
      <c r="AE52" s="495">
        <v>0</v>
      </c>
      <c r="AF52" s="496">
        <f t="shared" si="1"/>
        <v>0</v>
      </c>
      <c r="AG52" s="465"/>
      <c r="AH52" s="488"/>
    </row>
    <row r="53" spans="1:34" ht="17.25">
      <c r="A53" s="496"/>
      <c r="B53" s="490"/>
      <c r="C53" s="101" t="s">
        <v>510</v>
      </c>
      <c r="D53" s="490"/>
      <c r="E53" s="103" t="s">
        <v>469</v>
      </c>
      <c r="F53" s="491">
        <v>0</v>
      </c>
      <c r="G53" s="492">
        <v>0</v>
      </c>
      <c r="H53" s="492">
        <v>0</v>
      </c>
      <c r="I53" s="492">
        <v>0</v>
      </c>
      <c r="J53" s="493">
        <v>0</v>
      </c>
      <c r="K53" s="492">
        <v>0</v>
      </c>
      <c r="L53" s="494">
        <v>0</v>
      </c>
      <c r="M53" s="494">
        <v>0</v>
      </c>
      <c r="N53" s="494">
        <v>0</v>
      </c>
      <c r="O53" s="494">
        <v>0</v>
      </c>
      <c r="P53" s="494">
        <v>0</v>
      </c>
      <c r="Q53" s="492">
        <v>0</v>
      </c>
      <c r="R53" s="492">
        <v>0</v>
      </c>
      <c r="S53" s="492">
        <v>0</v>
      </c>
      <c r="T53" s="494">
        <v>0</v>
      </c>
      <c r="U53" s="494">
        <v>0</v>
      </c>
      <c r="V53" s="494">
        <v>0</v>
      </c>
      <c r="W53" s="494">
        <v>0</v>
      </c>
      <c r="X53" s="494">
        <v>0</v>
      </c>
      <c r="Y53" s="494">
        <v>0</v>
      </c>
      <c r="Z53" s="494">
        <v>0</v>
      </c>
      <c r="AA53" s="494">
        <v>0</v>
      </c>
      <c r="AB53" s="494">
        <v>0</v>
      </c>
      <c r="AC53" s="494">
        <v>0</v>
      </c>
      <c r="AD53" s="492">
        <v>0</v>
      </c>
      <c r="AE53" s="495">
        <v>0</v>
      </c>
      <c r="AF53" s="496">
        <f t="shared" si="1"/>
        <v>0</v>
      </c>
      <c r="AG53" s="465"/>
      <c r="AH53" s="488"/>
    </row>
    <row r="54" spans="1:34" ht="17.25">
      <c r="A54" s="486" t="s">
        <v>547</v>
      </c>
      <c r="E54" s="102" t="s">
        <v>468</v>
      </c>
      <c r="F54" s="138">
        <v>170343</v>
      </c>
      <c r="G54" s="139">
        <v>17370</v>
      </c>
      <c r="H54" s="139">
        <v>171211</v>
      </c>
      <c r="I54" s="139">
        <v>68742</v>
      </c>
      <c r="J54" s="140">
        <v>33007</v>
      </c>
      <c r="K54" s="139">
        <v>33015</v>
      </c>
      <c r="L54" s="141">
        <v>112061</v>
      </c>
      <c r="M54" s="141">
        <v>33726</v>
      </c>
      <c r="N54" s="141">
        <v>11818</v>
      </c>
      <c r="O54" s="141">
        <v>45840</v>
      </c>
      <c r="P54" s="141">
        <v>15341</v>
      </c>
      <c r="Q54" s="139">
        <v>82263</v>
      </c>
      <c r="R54" s="139">
        <v>27421</v>
      </c>
      <c r="S54" s="139">
        <v>540903</v>
      </c>
      <c r="T54" s="141">
        <v>2013</v>
      </c>
      <c r="U54" s="141">
        <v>700</v>
      </c>
      <c r="V54" s="141">
        <v>32123</v>
      </c>
      <c r="W54" s="141">
        <v>391</v>
      </c>
      <c r="X54" s="141">
        <v>0</v>
      </c>
      <c r="Y54" s="141">
        <v>30163</v>
      </c>
      <c r="Z54" s="141">
        <v>69320</v>
      </c>
      <c r="AA54" s="141">
        <v>1526</v>
      </c>
      <c r="AB54" s="141">
        <v>2264</v>
      </c>
      <c r="AC54" s="141">
        <v>52838</v>
      </c>
      <c r="AD54" s="139">
        <v>49561</v>
      </c>
      <c r="AE54" s="142">
        <v>3829</v>
      </c>
      <c r="AF54" s="143">
        <f t="shared" si="1"/>
        <v>1607789</v>
      </c>
      <c r="AG54" s="465"/>
      <c r="AH54" s="488"/>
    </row>
    <row r="55" spans="1:34" ht="17.25">
      <c r="A55" s="496"/>
      <c r="B55" s="490"/>
      <c r="C55" s="490"/>
      <c r="D55" s="490"/>
      <c r="E55" s="103" t="s">
        <v>469</v>
      </c>
      <c r="F55" s="491">
        <v>170343</v>
      </c>
      <c r="G55" s="492">
        <v>17370</v>
      </c>
      <c r="H55" s="492">
        <v>196885</v>
      </c>
      <c r="I55" s="492">
        <v>68742</v>
      </c>
      <c r="J55" s="493">
        <v>33701</v>
      </c>
      <c r="K55" s="492">
        <v>20972</v>
      </c>
      <c r="L55" s="494">
        <v>124843</v>
      </c>
      <c r="M55" s="494">
        <v>33726</v>
      </c>
      <c r="N55" s="494">
        <v>10923</v>
      </c>
      <c r="O55" s="494">
        <v>45840</v>
      </c>
      <c r="P55" s="494">
        <v>43917</v>
      </c>
      <c r="Q55" s="492">
        <v>140213</v>
      </c>
      <c r="R55" s="492">
        <v>1750</v>
      </c>
      <c r="S55" s="492">
        <v>540903</v>
      </c>
      <c r="T55" s="494">
        <v>2013</v>
      </c>
      <c r="U55" s="494">
        <v>700</v>
      </c>
      <c r="V55" s="494">
        <v>32123</v>
      </c>
      <c r="W55" s="494">
        <v>81929</v>
      </c>
      <c r="X55" s="494">
        <v>42000</v>
      </c>
      <c r="Y55" s="494">
        <v>30407</v>
      </c>
      <c r="Z55" s="494">
        <v>40226</v>
      </c>
      <c r="AA55" s="494">
        <v>1526</v>
      </c>
      <c r="AB55" s="494">
        <v>2264</v>
      </c>
      <c r="AC55" s="494">
        <v>53118</v>
      </c>
      <c r="AD55" s="492">
        <v>49561</v>
      </c>
      <c r="AE55" s="495">
        <v>117436</v>
      </c>
      <c r="AF55" s="496">
        <f t="shared" si="1"/>
        <v>1903431</v>
      </c>
      <c r="AG55" s="465"/>
      <c r="AH55" s="488"/>
    </row>
    <row r="56" spans="1:34" ht="17.25">
      <c r="A56" s="486" t="s">
        <v>548</v>
      </c>
      <c r="E56" s="526"/>
      <c r="F56" s="138"/>
      <c r="G56" s="139"/>
      <c r="H56" s="139"/>
      <c r="I56" s="139"/>
      <c r="J56" s="140"/>
      <c r="K56" s="139"/>
      <c r="L56" s="141"/>
      <c r="M56" s="141"/>
      <c r="N56" s="141"/>
      <c r="O56" s="141"/>
      <c r="P56" s="141"/>
      <c r="Q56" s="139"/>
      <c r="R56" s="139"/>
      <c r="S56" s="139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39"/>
      <c r="AE56" s="142"/>
      <c r="AF56" s="143"/>
      <c r="AG56" s="465"/>
      <c r="AH56" s="488"/>
    </row>
    <row r="57" spans="1:34" ht="26.25" customHeight="1">
      <c r="A57" s="527" t="s">
        <v>549</v>
      </c>
      <c r="B57" s="528"/>
      <c r="C57" s="528"/>
      <c r="D57" s="528"/>
      <c r="E57" s="529"/>
      <c r="F57" s="491">
        <v>0</v>
      </c>
      <c r="G57" s="492">
        <v>0</v>
      </c>
      <c r="H57" s="492">
        <v>6587</v>
      </c>
      <c r="I57" s="492">
        <v>0</v>
      </c>
      <c r="J57" s="493">
        <v>694</v>
      </c>
      <c r="K57" s="492">
        <v>0</v>
      </c>
      <c r="L57" s="494">
        <v>2934</v>
      </c>
      <c r="M57" s="494">
        <v>0</v>
      </c>
      <c r="N57" s="494">
        <v>0</v>
      </c>
      <c r="O57" s="494">
        <v>0</v>
      </c>
      <c r="P57" s="494">
        <v>5608</v>
      </c>
      <c r="Q57" s="492">
        <v>44361</v>
      </c>
      <c r="R57" s="492">
        <v>0</v>
      </c>
      <c r="S57" s="492">
        <v>0</v>
      </c>
      <c r="T57" s="494">
        <v>0</v>
      </c>
      <c r="U57" s="494">
        <v>0</v>
      </c>
      <c r="V57" s="494">
        <v>0</v>
      </c>
      <c r="W57" s="494">
        <v>1000</v>
      </c>
      <c r="X57" s="494">
        <v>42000</v>
      </c>
      <c r="Y57" s="494">
        <v>114</v>
      </c>
      <c r="Z57" s="494">
        <v>0</v>
      </c>
      <c r="AA57" s="494">
        <v>0</v>
      </c>
      <c r="AB57" s="494">
        <v>0</v>
      </c>
      <c r="AC57" s="494">
        <v>280</v>
      </c>
      <c r="AD57" s="492">
        <v>0</v>
      </c>
      <c r="AE57" s="495">
        <v>30084</v>
      </c>
      <c r="AF57" s="496">
        <f>SUM(F57:AE57)</f>
        <v>133662</v>
      </c>
      <c r="AG57" s="465"/>
      <c r="AH57" s="488"/>
    </row>
    <row r="58" spans="1:34" ht="17.25">
      <c r="A58" s="486" t="s">
        <v>550</v>
      </c>
      <c r="B58" s="489"/>
      <c r="C58" s="489"/>
      <c r="D58" s="489"/>
      <c r="E58" s="530"/>
      <c r="F58" s="144"/>
      <c r="G58" s="145"/>
      <c r="H58" s="145"/>
      <c r="I58" s="145"/>
      <c r="J58" s="146"/>
      <c r="K58" s="145"/>
      <c r="L58" s="147"/>
      <c r="M58" s="147"/>
      <c r="N58" s="147"/>
      <c r="O58" s="147"/>
      <c r="P58" s="147"/>
      <c r="Q58" s="145"/>
      <c r="R58" s="145"/>
      <c r="S58" s="145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5"/>
      <c r="AE58" s="148"/>
      <c r="AF58" s="149">
        <f>SUM(F58:AE58)</f>
        <v>0</v>
      </c>
      <c r="AG58" s="465"/>
      <c r="AH58" s="488"/>
    </row>
    <row r="59" spans="1:34" ht="17.25">
      <c r="A59" s="527" t="s">
        <v>549</v>
      </c>
      <c r="B59" s="490"/>
      <c r="C59" s="490"/>
      <c r="D59" s="490"/>
      <c r="E59" s="103"/>
      <c r="F59" s="491">
        <v>0</v>
      </c>
      <c r="G59" s="492">
        <v>0</v>
      </c>
      <c r="H59" s="492">
        <v>19087</v>
      </c>
      <c r="I59" s="492">
        <v>0</v>
      </c>
      <c r="J59" s="493">
        <v>0</v>
      </c>
      <c r="K59" s="492">
        <v>0</v>
      </c>
      <c r="L59" s="494">
        <v>9848</v>
      </c>
      <c r="M59" s="494">
        <v>0</v>
      </c>
      <c r="N59" s="494">
        <v>0</v>
      </c>
      <c r="O59" s="494">
        <v>0</v>
      </c>
      <c r="P59" s="494">
        <v>22968</v>
      </c>
      <c r="Q59" s="492">
        <v>13589</v>
      </c>
      <c r="R59" s="492">
        <v>0</v>
      </c>
      <c r="S59" s="492">
        <v>0</v>
      </c>
      <c r="T59" s="494">
        <v>0</v>
      </c>
      <c r="U59" s="494">
        <v>0</v>
      </c>
      <c r="V59" s="494">
        <v>0</v>
      </c>
      <c r="W59" s="494">
        <v>80538</v>
      </c>
      <c r="X59" s="494">
        <v>0</v>
      </c>
      <c r="Y59" s="494">
        <v>130</v>
      </c>
      <c r="Z59" s="494">
        <v>8511</v>
      </c>
      <c r="AA59" s="494">
        <v>0</v>
      </c>
      <c r="AB59" s="494">
        <v>0</v>
      </c>
      <c r="AC59" s="494">
        <v>0</v>
      </c>
      <c r="AD59" s="492">
        <v>0</v>
      </c>
      <c r="AE59" s="495">
        <v>83523</v>
      </c>
      <c r="AF59" s="496">
        <f>SUM(F59:AE59)</f>
        <v>238194</v>
      </c>
      <c r="AG59" s="465"/>
      <c r="AH59" s="488"/>
    </row>
    <row r="60" spans="1:34" ht="17.25">
      <c r="A60" s="486" t="s">
        <v>515</v>
      </c>
      <c r="F60" s="470"/>
      <c r="G60" s="487"/>
      <c r="H60" s="487"/>
      <c r="I60" s="487"/>
      <c r="J60" s="487"/>
      <c r="K60" s="487"/>
      <c r="L60" s="503"/>
      <c r="M60" s="503"/>
      <c r="N60" s="503"/>
      <c r="O60" s="503"/>
      <c r="P60" s="503"/>
      <c r="Q60" s="487"/>
      <c r="R60" s="487"/>
      <c r="S60" s="487"/>
      <c r="T60" s="503"/>
      <c r="U60" s="503"/>
      <c r="V60" s="503"/>
      <c r="W60" s="503"/>
      <c r="X60" s="503"/>
      <c r="Y60" s="503"/>
      <c r="Z60" s="503"/>
      <c r="AA60" s="503"/>
      <c r="AB60" s="503"/>
      <c r="AC60" s="503"/>
      <c r="AD60" s="487"/>
      <c r="AE60" s="504"/>
      <c r="AF60" s="465"/>
      <c r="AG60" s="465"/>
      <c r="AH60" s="488"/>
    </row>
    <row r="61" spans="1:34" ht="17.25">
      <c r="A61" s="465"/>
      <c r="D61" s="461" t="s">
        <v>473</v>
      </c>
      <c r="E61" s="531"/>
      <c r="F61" s="138">
        <v>0</v>
      </c>
      <c r="G61" s="139">
        <v>0</v>
      </c>
      <c r="H61" s="139">
        <v>0</v>
      </c>
      <c r="I61" s="139">
        <v>0</v>
      </c>
      <c r="J61" s="140">
        <v>0</v>
      </c>
      <c r="K61" s="139">
        <v>0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39">
        <v>0</v>
      </c>
      <c r="R61" s="139">
        <v>0</v>
      </c>
      <c r="S61" s="139">
        <v>0</v>
      </c>
      <c r="T61" s="141">
        <v>0</v>
      </c>
      <c r="U61" s="141">
        <v>0</v>
      </c>
      <c r="V61" s="141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139">
        <v>0</v>
      </c>
      <c r="AE61" s="142">
        <v>0</v>
      </c>
      <c r="AF61" s="143">
        <f>SUM(F61:AE61)</f>
        <v>0</v>
      </c>
      <c r="AG61" s="465"/>
      <c r="AH61" s="488"/>
    </row>
    <row r="62" spans="1:34" ht="17.25">
      <c r="A62" s="496"/>
      <c r="B62" s="490"/>
      <c r="C62" s="490"/>
      <c r="D62" s="490"/>
      <c r="E62" s="103" t="s">
        <v>474</v>
      </c>
      <c r="F62" s="491">
        <v>0</v>
      </c>
      <c r="G62" s="492">
        <v>0</v>
      </c>
      <c r="H62" s="492">
        <v>0</v>
      </c>
      <c r="I62" s="492">
        <v>0</v>
      </c>
      <c r="J62" s="493">
        <v>0</v>
      </c>
      <c r="K62" s="492">
        <v>0</v>
      </c>
      <c r="L62" s="494">
        <v>0</v>
      </c>
      <c r="M62" s="494">
        <v>0</v>
      </c>
      <c r="N62" s="494">
        <v>0</v>
      </c>
      <c r="O62" s="494">
        <v>0</v>
      </c>
      <c r="P62" s="494">
        <v>0</v>
      </c>
      <c r="Q62" s="492">
        <v>0</v>
      </c>
      <c r="R62" s="492">
        <v>0</v>
      </c>
      <c r="S62" s="492">
        <v>0</v>
      </c>
      <c r="T62" s="494">
        <v>0</v>
      </c>
      <c r="U62" s="494">
        <v>0</v>
      </c>
      <c r="V62" s="494">
        <v>0</v>
      </c>
      <c r="W62" s="494">
        <v>0</v>
      </c>
      <c r="X62" s="494">
        <v>0</v>
      </c>
      <c r="Y62" s="494">
        <v>0</v>
      </c>
      <c r="Z62" s="494">
        <v>0</v>
      </c>
      <c r="AA62" s="494">
        <v>0</v>
      </c>
      <c r="AB62" s="494">
        <v>0</v>
      </c>
      <c r="AC62" s="494">
        <v>0</v>
      </c>
      <c r="AD62" s="492">
        <v>0</v>
      </c>
      <c r="AE62" s="495">
        <v>0</v>
      </c>
      <c r="AF62" s="496">
        <f>SUM(F62:AE62)</f>
        <v>0</v>
      </c>
      <c r="AG62" s="465"/>
      <c r="AH62" s="488"/>
    </row>
    <row r="63" spans="1:41" ht="17.25">
      <c r="A63" s="465" t="s">
        <v>475</v>
      </c>
      <c r="F63" s="470"/>
      <c r="G63" s="487"/>
      <c r="H63" s="487"/>
      <c r="I63" s="487"/>
      <c r="J63" s="487"/>
      <c r="K63" s="487"/>
      <c r="L63" s="503"/>
      <c r="M63" s="503"/>
      <c r="N63" s="503"/>
      <c r="O63" s="503"/>
      <c r="P63" s="503"/>
      <c r="Q63" s="487"/>
      <c r="R63" s="487"/>
      <c r="S63" s="487"/>
      <c r="T63" s="503"/>
      <c r="U63" s="503"/>
      <c r="V63" s="503"/>
      <c r="W63" s="503"/>
      <c r="X63" s="503"/>
      <c r="Y63" s="503"/>
      <c r="Z63" s="503"/>
      <c r="AA63" s="503"/>
      <c r="AB63" s="503"/>
      <c r="AC63" s="503"/>
      <c r="AD63" s="487"/>
      <c r="AE63" s="504"/>
      <c r="AF63" s="465"/>
      <c r="AG63" s="532"/>
      <c r="AH63" s="488"/>
      <c r="AI63" s="533"/>
      <c r="AJ63" s="533"/>
      <c r="AK63" s="533"/>
      <c r="AL63" s="533"/>
      <c r="AM63" s="533"/>
      <c r="AN63" s="533"/>
      <c r="AO63" s="533"/>
    </row>
    <row r="64" spans="1:34" ht="17.25">
      <c r="A64" s="465"/>
      <c r="D64" s="461" t="s">
        <v>473</v>
      </c>
      <c r="E64" s="531"/>
      <c r="F64" s="138">
        <v>0</v>
      </c>
      <c r="G64" s="140">
        <v>0</v>
      </c>
      <c r="H64" s="140">
        <v>0</v>
      </c>
      <c r="I64" s="139">
        <v>0</v>
      </c>
      <c r="J64" s="140">
        <v>0</v>
      </c>
      <c r="K64" s="139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39">
        <v>0</v>
      </c>
      <c r="R64" s="139">
        <v>0</v>
      </c>
      <c r="S64" s="139">
        <v>0</v>
      </c>
      <c r="T64" s="141">
        <v>0</v>
      </c>
      <c r="U64" s="141">
        <v>0</v>
      </c>
      <c r="V64" s="141">
        <v>0</v>
      </c>
      <c r="W64" s="141">
        <v>0</v>
      </c>
      <c r="X64" s="141">
        <v>0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139">
        <v>0</v>
      </c>
      <c r="AE64" s="142">
        <v>0</v>
      </c>
      <c r="AF64" s="143">
        <f>SUM(F64:AE64)</f>
        <v>0</v>
      </c>
      <c r="AG64" s="465"/>
      <c r="AH64" s="488"/>
    </row>
    <row r="65" spans="1:34" ht="17.25">
      <c r="A65" s="496"/>
      <c r="B65" s="490"/>
      <c r="C65" s="490"/>
      <c r="D65" s="490"/>
      <c r="E65" s="103" t="s">
        <v>474</v>
      </c>
      <c r="F65" s="491">
        <v>0</v>
      </c>
      <c r="G65" s="493">
        <v>0</v>
      </c>
      <c r="H65" s="493">
        <v>0</v>
      </c>
      <c r="I65" s="492">
        <v>0</v>
      </c>
      <c r="J65" s="493">
        <v>0</v>
      </c>
      <c r="K65" s="492">
        <v>0</v>
      </c>
      <c r="L65" s="494">
        <v>0</v>
      </c>
      <c r="M65" s="494">
        <v>0</v>
      </c>
      <c r="N65" s="494">
        <v>0</v>
      </c>
      <c r="O65" s="494">
        <v>0</v>
      </c>
      <c r="P65" s="494">
        <v>0</v>
      </c>
      <c r="Q65" s="492">
        <v>0</v>
      </c>
      <c r="R65" s="492">
        <v>0</v>
      </c>
      <c r="S65" s="492">
        <v>0</v>
      </c>
      <c r="T65" s="494">
        <v>0</v>
      </c>
      <c r="U65" s="494">
        <v>0</v>
      </c>
      <c r="V65" s="494">
        <v>0</v>
      </c>
      <c r="W65" s="494">
        <v>0</v>
      </c>
      <c r="X65" s="494">
        <v>0</v>
      </c>
      <c r="Y65" s="494">
        <v>0</v>
      </c>
      <c r="Z65" s="494">
        <v>0</v>
      </c>
      <c r="AA65" s="494">
        <v>0</v>
      </c>
      <c r="AB65" s="494">
        <v>0</v>
      </c>
      <c r="AC65" s="494">
        <v>0</v>
      </c>
      <c r="AD65" s="492">
        <v>0</v>
      </c>
      <c r="AE65" s="495">
        <v>0</v>
      </c>
      <c r="AF65" s="496">
        <f>SUM(F65:AE65)</f>
        <v>0</v>
      </c>
      <c r="AG65" s="465"/>
      <c r="AH65" s="488"/>
    </row>
    <row r="66" spans="1:34" ht="18" thickBot="1">
      <c r="A66" s="480" t="s">
        <v>476</v>
      </c>
      <c r="B66" s="462"/>
      <c r="C66" s="462"/>
      <c r="D66" s="462"/>
      <c r="E66" s="462"/>
      <c r="F66" s="534">
        <v>0</v>
      </c>
      <c r="G66" s="535">
        <v>0</v>
      </c>
      <c r="H66" s="535">
        <v>25674</v>
      </c>
      <c r="I66" s="535">
        <v>0</v>
      </c>
      <c r="J66" s="536">
        <v>694</v>
      </c>
      <c r="K66" s="535">
        <v>0</v>
      </c>
      <c r="L66" s="537">
        <v>12782</v>
      </c>
      <c r="M66" s="537">
        <v>0</v>
      </c>
      <c r="N66" s="537">
        <v>0</v>
      </c>
      <c r="O66" s="537">
        <v>0</v>
      </c>
      <c r="P66" s="537">
        <v>28576</v>
      </c>
      <c r="Q66" s="535">
        <v>57950</v>
      </c>
      <c r="R66" s="535">
        <v>0</v>
      </c>
      <c r="S66" s="535">
        <v>0</v>
      </c>
      <c r="T66" s="537">
        <v>0</v>
      </c>
      <c r="U66" s="537">
        <v>0</v>
      </c>
      <c r="V66" s="537">
        <v>0</v>
      </c>
      <c r="W66" s="537">
        <v>81538</v>
      </c>
      <c r="X66" s="537">
        <v>42000</v>
      </c>
      <c r="Y66" s="537">
        <v>244</v>
      </c>
      <c r="Z66" s="537">
        <v>8511</v>
      </c>
      <c r="AA66" s="537">
        <v>0</v>
      </c>
      <c r="AB66" s="537">
        <v>0</v>
      </c>
      <c r="AC66" s="537">
        <v>280</v>
      </c>
      <c r="AD66" s="535">
        <v>0</v>
      </c>
      <c r="AE66" s="538">
        <v>113607</v>
      </c>
      <c r="AF66" s="539">
        <f>SUM(F66:AE66)</f>
        <v>371856</v>
      </c>
      <c r="AG66" s="465"/>
      <c r="AH66" s="488"/>
    </row>
  </sheetData>
  <sheetProtection/>
  <mergeCells count="1">
    <mergeCell ref="A1:D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7" r:id="rId1"/>
  <colBreaks count="1" manualBreakCount="1">
    <brk id="18" max="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showZeros="0" zoomScalePageLayoutView="0" workbookViewId="0" topLeftCell="A1">
      <pane ySplit="2" topLeftCell="A18" activePane="bottomLeft" state="frozen"/>
      <selection pane="topLeft" activeCell="H23" sqref="H23"/>
      <selection pane="bottomLeft" activeCell="C19" sqref="C19"/>
    </sheetView>
  </sheetViews>
  <sheetFormatPr defaultColWidth="8.66015625" defaultRowHeight="18"/>
  <cols>
    <col min="1" max="1" width="3.33203125" style="0" customWidth="1"/>
    <col min="2" max="2" width="12.16015625" style="7" customWidth="1"/>
    <col min="3" max="3" width="39.16015625" style="0" customWidth="1"/>
    <col min="4" max="4" width="35.66015625" style="0" bestFit="1" customWidth="1"/>
    <col min="5" max="5" width="12.58203125" style="11" bestFit="1" customWidth="1"/>
  </cols>
  <sheetData>
    <row r="1" ht="17.25">
      <c r="D1" s="17"/>
    </row>
    <row r="2" spans="1:4" s="12" customFormat="1" ht="21" customHeight="1">
      <c r="A2" s="15" t="s">
        <v>314</v>
      </c>
      <c r="B2" s="9"/>
      <c r="C2" s="16" t="s">
        <v>310</v>
      </c>
      <c r="D2" s="16" t="s">
        <v>255</v>
      </c>
    </row>
    <row r="3" spans="1:4" ht="34.5" customHeight="1">
      <c r="A3" s="8">
        <v>1</v>
      </c>
      <c r="B3" s="9" t="s">
        <v>318</v>
      </c>
      <c r="C3" s="10" t="s">
        <v>313</v>
      </c>
      <c r="D3" s="10" t="s">
        <v>315</v>
      </c>
    </row>
    <row r="4" spans="1:4" ht="34.5" customHeight="1">
      <c r="A4" s="8">
        <v>2</v>
      </c>
      <c r="B4" s="9" t="s">
        <v>319</v>
      </c>
      <c r="C4" s="10" t="s">
        <v>311</v>
      </c>
      <c r="D4" s="10" t="s">
        <v>316</v>
      </c>
    </row>
    <row r="5" spans="1:4" ht="34.5" customHeight="1">
      <c r="A5" s="8">
        <v>3</v>
      </c>
      <c r="B5" s="9" t="s">
        <v>320</v>
      </c>
      <c r="C5" s="10" t="s">
        <v>312</v>
      </c>
      <c r="D5" s="10" t="s">
        <v>317</v>
      </c>
    </row>
    <row r="6" spans="1:4" ht="34.5" customHeight="1">
      <c r="A6" s="8">
        <v>4</v>
      </c>
      <c r="B6" s="9" t="s">
        <v>321</v>
      </c>
      <c r="C6" s="10" t="s">
        <v>357</v>
      </c>
      <c r="D6" s="10" t="s">
        <v>423</v>
      </c>
    </row>
    <row r="7" spans="1:4" ht="34.5" customHeight="1">
      <c r="A7" s="8">
        <v>5</v>
      </c>
      <c r="B7" s="9" t="s">
        <v>322</v>
      </c>
      <c r="C7" s="10" t="s">
        <v>358</v>
      </c>
      <c r="D7" s="10" t="s">
        <v>424</v>
      </c>
    </row>
    <row r="8" spans="1:4" ht="34.5" customHeight="1">
      <c r="A8" s="8">
        <v>6</v>
      </c>
      <c r="B8" s="9" t="s">
        <v>323</v>
      </c>
      <c r="C8" s="10" t="s">
        <v>359</v>
      </c>
      <c r="D8" s="10" t="s">
        <v>391</v>
      </c>
    </row>
    <row r="9" spans="1:4" ht="34.5" customHeight="1">
      <c r="A9" s="8">
        <v>7</v>
      </c>
      <c r="B9" s="9" t="s">
        <v>324</v>
      </c>
      <c r="C9" s="10" t="s">
        <v>360</v>
      </c>
      <c r="D9" s="10" t="s">
        <v>392</v>
      </c>
    </row>
    <row r="10" spans="1:4" ht="34.5" customHeight="1">
      <c r="A10" s="8">
        <v>8</v>
      </c>
      <c r="B10" s="9" t="s">
        <v>325</v>
      </c>
      <c r="C10" s="10" t="s">
        <v>361</v>
      </c>
      <c r="D10" s="10" t="s">
        <v>393</v>
      </c>
    </row>
    <row r="11" spans="1:4" ht="34.5" customHeight="1">
      <c r="A11" s="8">
        <v>9</v>
      </c>
      <c r="B11" s="9" t="s">
        <v>362</v>
      </c>
      <c r="C11" s="92" t="s">
        <v>433</v>
      </c>
      <c r="D11" s="14" t="s">
        <v>422</v>
      </c>
    </row>
    <row r="12" spans="1:4" ht="34.5" customHeight="1">
      <c r="A12" s="8">
        <v>10</v>
      </c>
      <c r="B12" s="9" t="s">
        <v>326</v>
      </c>
      <c r="C12" s="10" t="s">
        <v>363</v>
      </c>
      <c r="D12" s="10" t="s">
        <v>395</v>
      </c>
    </row>
    <row r="13" spans="1:4" ht="34.5" customHeight="1">
      <c r="A13" s="8">
        <v>11</v>
      </c>
      <c r="B13" s="9" t="s">
        <v>327</v>
      </c>
      <c r="C13" s="10" t="s">
        <v>364</v>
      </c>
      <c r="D13" s="10" t="s">
        <v>428</v>
      </c>
    </row>
    <row r="14" spans="1:4" ht="34.5" customHeight="1">
      <c r="A14" s="8">
        <v>12</v>
      </c>
      <c r="B14" s="9" t="s">
        <v>328</v>
      </c>
      <c r="C14" s="10" t="s">
        <v>365</v>
      </c>
      <c r="D14" s="10" t="s">
        <v>427</v>
      </c>
    </row>
    <row r="15" spans="1:4" ht="34.5" customHeight="1">
      <c r="A15" s="8">
        <v>13</v>
      </c>
      <c r="B15" s="9" t="s">
        <v>329</v>
      </c>
      <c r="C15" s="10" t="s">
        <v>366</v>
      </c>
      <c r="D15" s="10" t="s">
        <v>425</v>
      </c>
    </row>
    <row r="16" spans="1:4" ht="34.5" customHeight="1">
      <c r="A16" s="8">
        <v>14</v>
      </c>
      <c r="B16" s="9" t="s">
        <v>330</v>
      </c>
      <c r="C16" s="10" t="s">
        <v>367</v>
      </c>
      <c r="D16" s="10" t="s">
        <v>396</v>
      </c>
    </row>
    <row r="17" spans="1:4" ht="34.5" customHeight="1">
      <c r="A17" s="8">
        <v>15</v>
      </c>
      <c r="B17" s="9" t="s">
        <v>331</v>
      </c>
      <c r="C17" s="10" t="s">
        <v>368</v>
      </c>
      <c r="D17" s="10" t="s">
        <v>397</v>
      </c>
    </row>
    <row r="18" spans="1:4" ht="34.5" customHeight="1">
      <c r="A18" s="8">
        <v>16</v>
      </c>
      <c r="B18" s="9" t="s">
        <v>332</v>
      </c>
      <c r="C18" s="10" t="s">
        <v>602</v>
      </c>
      <c r="D18" s="10" t="s">
        <v>398</v>
      </c>
    </row>
    <row r="19" spans="1:4" ht="34.5" customHeight="1">
      <c r="A19" s="8">
        <v>17</v>
      </c>
      <c r="B19" s="9" t="s">
        <v>333</v>
      </c>
      <c r="C19" s="10" t="s">
        <v>369</v>
      </c>
      <c r="D19" s="10" t="s">
        <v>399</v>
      </c>
    </row>
    <row r="20" spans="1:4" ht="34.5" customHeight="1">
      <c r="A20" s="8">
        <v>18</v>
      </c>
      <c r="B20" s="9" t="s">
        <v>334</v>
      </c>
      <c r="C20" s="10" t="s">
        <v>370</v>
      </c>
      <c r="D20" s="10" t="s">
        <v>400</v>
      </c>
    </row>
    <row r="21" spans="1:4" ht="34.5" customHeight="1">
      <c r="A21" s="8">
        <v>19</v>
      </c>
      <c r="B21" s="9" t="s">
        <v>335</v>
      </c>
      <c r="C21" s="10" t="s">
        <v>371</v>
      </c>
      <c r="D21" s="10" t="s">
        <v>426</v>
      </c>
    </row>
    <row r="22" spans="1:4" ht="34.5" customHeight="1">
      <c r="A22" s="8">
        <v>20</v>
      </c>
      <c r="B22" s="9" t="s">
        <v>336</v>
      </c>
      <c r="C22" s="10" t="s">
        <v>372</v>
      </c>
      <c r="D22" s="10" t="s">
        <v>401</v>
      </c>
    </row>
    <row r="23" spans="1:4" ht="34.5" customHeight="1">
      <c r="A23" s="8">
        <v>21</v>
      </c>
      <c r="B23" s="9" t="s">
        <v>525</v>
      </c>
      <c r="C23" s="10" t="s">
        <v>373</v>
      </c>
      <c r="D23" s="10" t="s">
        <v>402</v>
      </c>
    </row>
    <row r="24" spans="1:4" ht="34.5" customHeight="1">
      <c r="A24" s="8">
        <v>22</v>
      </c>
      <c r="B24" s="9" t="s">
        <v>337</v>
      </c>
      <c r="C24" s="10" t="s">
        <v>430</v>
      </c>
      <c r="D24" s="10" t="s">
        <v>403</v>
      </c>
    </row>
    <row r="25" spans="1:4" ht="34.5" customHeight="1">
      <c r="A25" s="8">
        <v>23</v>
      </c>
      <c r="B25" s="9" t="s">
        <v>338</v>
      </c>
      <c r="C25" s="10" t="s">
        <v>374</v>
      </c>
      <c r="D25" s="10" t="s">
        <v>404</v>
      </c>
    </row>
    <row r="26" spans="1:4" ht="46.5" customHeight="1">
      <c r="A26" s="8">
        <v>24</v>
      </c>
      <c r="B26" s="9" t="s">
        <v>339</v>
      </c>
      <c r="C26" s="104" t="s">
        <v>405</v>
      </c>
      <c r="D26" s="10" t="s">
        <v>406</v>
      </c>
    </row>
    <row r="27" spans="1:4" ht="34.5" customHeight="1">
      <c r="A27" s="8">
        <v>25</v>
      </c>
      <c r="B27" s="9" t="s">
        <v>340</v>
      </c>
      <c r="C27" s="10"/>
      <c r="D27" s="13" t="s">
        <v>407</v>
      </c>
    </row>
    <row r="28" spans="1:4" ht="34.5" customHeight="1">
      <c r="A28" s="8">
        <v>26</v>
      </c>
      <c r="B28" s="9" t="s">
        <v>341</v>
      </c>
      <c r="C28" s="10" t="s">
        <v>375</v>
      </c>
      <c r="D28" s="10" t="s">
        <v>408</v>
      </c>
    </row>
    <row r="29" spans="1:4" ht="34.5" customHeight="1">
      <c r="A29" s="8">
        <v>27</v>
      </c>
      <c r="B29" s="9" t="s">
        <v>342</v>
      </c>
      <c r="C29" s="10" t="s">
        <v>376</v>
      </c>
      <c r="D29" s="10" t="s">
        <v>409</v>
      </c>
    </row>
    <row r="30" spans="1:4" ht="34.5" customHeight="1">
      <c r="A30" s="8">
        <v>28</v>
      </c>
      <c r="B30" s="9" t="s">
        <v>343</v>
      </c>
      <c r="C30" s="10" t="s">
        <v>377</v>
      </c>
      <c r="D30" s="10" t="s">
        <v>410</v>
      </c>
    </row>
    <row r="31" spans="1:4" ht="34.5" customHeight="1">
      <c r="A31" s="8">
        <v>29</v>
      </c>
      <c r="B31" s="9" t="s">
        <v>344</v>
      </c>
      <c r="C31" s="10" t="s">
        <v>378</v>
      </c>
      <c r="D31" s="10" t="s">
        <v>411</v>
      </c>
    </row>
    <row r="32" spans="1:4" ht="34.5" customHeight="1">
      <c r="A32" s="8">
        <v>30</v>
      </c>
      <c r="B32" s="9" t="s">
        <v>345</v>
      </c>
      <c r="C32" s="10" t="s">
        <v>379</v>
      </c>
      <c r="D32" s="10" t="s">
        <v>412</v>
      </c>
    </row>
    <row r="33" spans="1:4" ht="34.5" customHeight="1">
      <c r="A33" s="8">
        <v>31</v>
      </c>
      <c r="B33" s="9" t="s">
        <v>346</v>
      </c>
      <c r="C33" s="10" t="s">
        <v>380</v>
      </c>
      <c r="D33" s="10" t="s">
        <v>413</v>
      </c>
    </row>
    <row r="34" spans="1:4" ht="34.5" customHeight="1">
      <c r="A34" s="8">
        <v>32</v>
      </c>
      <c r="B34" s="9" t="s">
        <v>347</v>
      </c>
      <c r="C34" s="10" t="s">
        <v>381</v>
      </c>
      <c r="D34" s="10" t="s">
        <v>414</v>
      </c>
    </row>
    <row r="35" spans="1:4" ht="34.5" customHeight="1">
      <c r="A35" s="8">
        <v>33</v>
      </c>
      <c r="B35" s="9" t="s">
        <v>348</v>
      </c>
      <c r="C35" s="10" t="s">
        <v>382</v>
      </c>
      <c r="D35" s="10" t="s">
        <v>415</v>
      </c>
    </row>
    <row r="36" spans="1:4" ht="34.5" customHeight="1">
      <c r="A36" s="8">
        <v>34</v>
      </c>
      <c r="B36" s="9" t="s">
        <v>349</v>
      </c>
      <c r="C36" s="10" t="s">
        <v>383</v>
      </c>
      <c r="D36" s="10" t="s">
        <v>416</v>
      </c>
    </row>
    <row r="37" spans="1:4" ht="34.5" customHeight="1">
      <c r="A37" s="8">
        <v>35</v>
      </c>
      <c r="B37" s="9" t="s">
        <v>350</v>
      </c>
      <c r="C37" s="10" t="s">
        <v>384</v>
      </c>
      <c r="D37" s="10" t="s">
        <v>417</v>
      </c>
    </row>
    <row r="38" spans="1:4" ht="34.5" customHeight="1">
      <c r="A38" s="8">
        <v>36</v>
      </c>
      <c r="B38" s="9" t="s">
        <v>351</v>
      </c>
      <c r="C38" s="10" t="s">
        <v>385</v>
      </c>
      <c r="D38" s="10" t="s">
        <v>418</v>
      </c>
    </row>
    <row r="39" spans="1:4" ht="34.5" customHeight="1">
      <c r="A39" s="8">
        <v>37</v>
      </c>
      <c r="B39" s="9" t="s">
        <v>352</v>
      </c>
      <c r="C39" s="10" t="s">
        <v>386</v>
      </c>
      <c r="D39" s="10" t="s">
        <v>419</v>
      </c>
    </row>
    <row r="40" spans="1:4" ht="34.5" customHeight="1">
      <c r="A40" s="8">
        <v>38</v>
      </c>
      <c r="B40" s="9" t="s">
        <v>353</v>
      </c>
      <c r="C40" s="10" t="s">
        <v>387</v>
      </c>
      <c r="D40" s="10" t="s">
        <v>420</v>
      </c>
    </row>
    <row r="41" spans="1:4" ht="34.5" customHeight="1">
      <c r="A41" s="8">
        <v>39</v>
      </c>
      <c r="B41" s="9" t="s">
        <v>354</v>
      </c>
      <c r="C41" s="10" t="s">
        <v>388</v>
      </c>
      <c r="D41" s="10" t="s">
        <v>421</v>
      </c>
    </row>
    <row r="42" spans="1:4" ht="34.5" customHeight="1">
      <c r="A42" s="8">
        <v>40</v>
      </c>
      <c r="B42" s="9" t="s">
        <v>355</v>
      </c>
      <c r="C42" s="10" t="s">
        <v>389</v>
      </c>
      <c r="D42" s="10" t="s">
        <v>394</v>
      </c>
    </row>
    <row r="43" spans="1:4" ht="34.5" customHeight="1">
      <c r="A43" s="8">
        <v>41</v>
      </c>
      <c r="B43" s="9" t="s">
        <v>356</v>
      </c>
      <c r="C43" s="10" t="s">
        <v>390</v>
      </c>
      <c r="D43" s="10" t="s">
        <v>528</v>
      </c>
    </row>
  </sheetData>
  <sheetProtection/>
  <printOptions/>
  <pageMargins left="0.41" right="0.21" top="1" bottom="0.51" header="0.512" footer="0.51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上水道</dc:title>
  <dc:subject/>
  <dc:creator>三重県</dc:creator>
  <cp:keywords/>
  <dc:description/>
  <cp:lastModifiedBy> </cp:lastModifiedBy>
  <cp:lastPrinted>2012-10-02T06:01:55Z</cp:lastPrinted>
  <dcterms:created xsi:type="dcterms:W3CDTF">2002-12-04T06:43:31Z</dcterms:created>
  <dcterms:modified xsi:type="dcterms:W3CDTF">2014-10-27T06:28:26Z</dcterms:modified>
  <cp:category/>
  <cp:version/>
  <cp:contentType/>
  <cp:contentStatus/>
</cp:coreProperties>
</file>