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65" yWindow="4065" windowWidth="19020" windowHeight="6690" activeTab="0"/>
  </bookViews>
  <sheets>
    <sheet name="様式3" sheetId="1" r:id="rId1"/>
    <sheet name="様式3-1 再構築費内訳書" sheetId="2" r:id="rId2"/>
    <sheet name="様式3-2 運用保守費内訳書" sheetId="3" r:id="rId3"/>
  </sheets>
  <definedNames>
    <definedName name="_xlnm.Print_Area" localSheetId="0">'様式3'!$A$1:$F$18</definedName>
    <definedName name="_xlnm.Print_Area" localSheetId="1">'様式3-1 再構築費内訳書'!$A$1:$I$78</definedName>
  </definedNames>
  <calcPr fullCalcOnLoad="1"/>
</workbook>
</file>

<file path=xl/sharedStrings.xml><?xml version="1.0" encoding="utf-8"?>
<sst xmlns="http://schemas.openxmlformats.org/spreadsheetml/2006/main" count="279" uniqueCount="194">
  <si>
    <t>TEL</t>
  </si>
  <si>
    <t>FAX</t>
  </si>
  <si>
    <t>金額</t>
  </si>
  <si>
    <t>計画・準備</t>
  </si>
  <si>
    <t>システム整備</t>
  </si>
  <si>
    <t>県観測情報受信機能</t>
  </si>
  <si>
    <t>気象台向け情報送信機能</t>
  </si>
  <si>
    <t>危険度メッシュ情報等処理機能</t>
  </si>
  <si>
    <t>相互通報システム向けデータ配信機能（降水データ）</t>
  </si>
  <si>
    <t>相互通報システム向けデータ配信機能（観測データ）</t>
  </si>
  <si>
    <t>データ整備等</t>
  </si>
  <si>
    <t>背景地形図データ整備</t>
  </si>
  <si>
    <t>土砂災害危険箇所、警戒区域等データ整備</t>
  </si>
  <si>
    <t>機器ネットワーク</t>
  </si>
  <si>
    <t>運用保守設計</t>
  </si>
  <si>
    <t>システム導入</t>
  </si>
  <si>
    <t>システム導入計画作成</t>
  </si>
  <si>
    <t>通信試験</t>
  </si>
  <si>
    <t>河川情報システム対向通信試験</t>
  </si>
  <si>
    <t>気象庁対向通信試験</t>
  </si>
  <si>
    <t>防災情報システム対向通信試験</t>
  </si>
  <si>
    <t>相互通報システム対向通信試験</t>
  </si>
  <si>
    <t>最終試験</t>
  </si>
  <si>
    <t>機器撤去及び廃棄</t>
  </si>
  <si>
    <t>受入テスト</t>
  </si>
  <si>
    <t>報告書作成</t>
  </si>
  <si>
    <t>打合せ協議</t>
  </si>
  <si>
    <t>プロジェクトマネージャ</t>
  </si>
  <si>
    <t>システムエンジニア１</t>
  </si>
  <si>
    <t>システムエンジニア２</t>
  </si>
  <si>
    <t>プログラマ</t>
  </si>
  <si>
    <t>計</t>
  </si>
  <si>
    <t>人員合計</t>
  </si>
  <si>
    <t>標準日額単価（円）</t>
  </si>
  <si>
    <t>金額（円）</t>
  </si>
  <si>
    <t>　項目</t>
  </si>
  <si>
    <t>適用</t>
  </si>
  <si>
    <t>単価</t>
  </si>
  <si>
    <t>数量</t>
  </si>
  <si>
    <t>単位</t>
  </si>
  <si>
    <t>式</t>
  </si>
  <si>
    <t>商号又は名称</t>
  </si>
  <si>
    <t>代表者　氏名</t>
  </si>
  <si>
    <t>項　　　　目</t>
  </si>
  <si>
    <t>金　　額</t>
  </si>
  <si>
    <t>備　　考</t>
  </si>
  <si>
    <t>2-3</t>
  </si>
  <si>
    <t>2-4</t>
  </si>
  <si>
    <t>2-5</t>
  </si>
  <si>
    <t>2-6</t>
  </si>
  <si>
    <t>2-7</t>
  </si>
  <si>
    <t>2-8</t>
  </si>
  <si>
    <t>2-9</t>
  </si>
  <si>
    <t>5</t>
  </si>
  <si>
    <t>6</t>
  </si>
  <si>
    <t>7</t>
  </si>
  <si>
    <t>8</t>
  </si>
  <si>
    <t>9</t>
  </si>
  <si>
    <t>土砂処理サーバ</t>
  </si>
  <si>
    <t>ファイルサーバ</t>
  </si>
  <si>
    <t>L2SW</t>
  </si>
  <si>
    <t>無停電電源装置</t>
  </si>
  <si>
    <t>1</t>
  </si>
  <si>
    <t>2</t>
  </si>
  <si>
    <t>3</t>
  </si>
  <si>
    <t>4</t>
  </si>
  <si>
    <t>10</t>
  </si>
  <si>
    <t>13</t>
  </si>
  <si>
    <t>14</t>
  </si>
  <si>
    <t>16</t>
  </si>
  <si>
    <t>11</t>
  </si>
  <si>
    <t>12</t>
  </si>
  <si>
    <t>15</t>
  </si>
  <si>
    <t>17</t>
  </si>
  <si>
    <t>18</t>
  </si>
  <si>
    <t>19</t>
  </si>
  <si>
    <t>20</t>
  </si>
  <si>
    <t>21</t>
  </si>
  <si>
    <t>（１）直接人件費</t>
  </si>
  <si>
    <t>項目</t>
  </si>
  <si>
    <t>備考</t>
  </si>
  <si>
    <t>人件費計</t>
  </si>
  <si>
    <t>（2）機器費等（内訳）</t>
  </si>
  <si>
    <t>機器費等計</t>
  </si>
  <si>
    <t>（3）合計</t>
  </si>
  <si>
    <t>合計</t>
  </si>
  <si>
    <t>(1) + (2) の合計</t>
  </si>
  <si>
    <t>≒</t>
  </si>
  <si>
    <t>端数調整</t>
  </si>
  <si>
    <t>消費税相当額</t>
  </si>
  <si>
    <t>8%</t>
  </si>
  <si>
    <t>総計</t>
  </si>
  <si>
    <t>合計＋消費税</t>
  </si>
  <si>
    <t>システム管理技術者1</t>
  </si>
  <si>
    <t>システム管理技術者2</t>
  </si>
  <si>
    <t>システム管理技術者3</t>
  </si>
  <si>
    <t>運用保守業務管理</t>
  </si>
  <si>
    <t>稼動監視</t>
  </si>
  <si>
    <t>バックアップ</t>
  </si>
  <si>
    <t>データ保守</t>
  </si>
  <si>
    <t>警戒区域データ保守</t>
  </si>
  <si>
    <t>背景地形図データ保守</t>
  </si>
  <si>
    <t>障害対応</t>
  </si>
  <si>
    <t>問合せ対応</t>
  </si>
  <si>
    <t>ソフトウェア更新</t>
  </si>
  <si>
    <t>構成管理</t>
  </si>
  <si>
    <t>ハードウェア保守</t>
  </si>
  <si>
    <t>システム改修における工数見積</t>
  </si>
  <si>
    <t>セキュリティ監査対応支援</t>
  </si>
  <si>
    <t>業務報告</t>
  </si>
  <si>
    <t>3</t>
  </si>
  <si>
    <t>4-1</t>
  </si>
  <si>
    <t>4-2</t>
  </si>
  <si>
    <t>1</t>
  </si>
  <si>
    <t>報告書作成費</t>
  </si>
  <si>
    <t>三重県知事宛</t>
  </si>
  <si>
    <t>平成●年●月●日</t>
  </si>
  <si>
    <t>三重県土砂災害情報提供システム運用保守費</t>
  </si>
  <si>
    <t>住所</t>
  </si>
  <si>
    <t>金額は消費税８％を含みます。</t>
  </si>
  <si>
    <t>（公印省略）</t>
  </si>
  <si>
    <t>三重県土砂災害情報提供システム運用保守費　内訳書</t>
  </si>
  <si>
    <t>様式3-1 開発費内訳書</t>
  </si>
  <si>
    <t>様式3-2 運用保守費内訳書</t>
  </si>
  <si>
    <t>プロジェクト管理</t>
  </si>
  <si>
    <t>設計～結合試験まで</t>
  </si>
  <si>
    <t>防災情報システム向けデータ配信機能</t>
  </si>
  <si>
    <t>土砂災害警戒情報提供機能(県民向け)</t>
  </si>
  <si>
    <t>土砂災害警戒情報提供機能(行政向け)</t>
  </si>
  <si>
    <t>土砂災害警戒情報提供機能(スマートフォン向け)</t>
  </si>
  <si>
    <t>土砂災害危険度メール送信機能</t>
  </si>
  <si>
    <t>機器・ネットワーク・ソフトウェア構成設計</t>
  </si>
  <si>
    <t>機器ソフトウェア調達・調整</t>
  </si>
  <si>
    <t>総合テスト</t>
  </si>
  <si>
    <t>機器設置及び配線作業(データセンター)</t>
  </si>
  <si>
    <t>機器設置及び配線作業(水防室)</t>
  </si>
  <si>
    <t>土砂ＤＢサーバ</t>
  </si>
  <si>
    <t>バックアップ用ストレージ</t>
  </si>
  <si>
    <t>市町配信サーバ</t>
  </si>
  <si>
    <t>気象庁データ交換サーバ</t>
  </si>
  <si>
    <t>土砂災害警戒情報発表用端末</t>
  </si>
  <si>
    <t>ノートパソコン</t>
  </si>
  <si>
    <t>気象台対向ルータ</t>
  </si>
  <si>
    <t>インターネット対向ルータ</t>
  </si>
  <si>
    <t>F/W</t>
  </si>
  <si>
    <t>サーバーラック</t>
  </si>
  <si>
    <t>機器廃棄費</t>
  </si>
  <si>
    <t>運搬・廃棄・廃棄証明取得費などの実費（必要に応じて計上）</t>
  </si>
  <si>
    <t>8P</t>
  </si>
  <si>
    <t>４P</t>
  </si>
  <si>
    <t>雑材料等</t>
  </si>
  <si>
    <t>LANケーブル等</t>
  </si>
  <si>
    <t>市町配信用インターネット回線申込費</t>
  </si>
  <si>
    <t>回線およびプロバイダー費用</t>
  </si>
  <si>
    <t>2.</t>
  </si>
  <si>
    <t>2-1</t>
  </si>
  <si>
    <t>2-2</t>
  </si>
  <si>
    <t>2-10</t>
  </si>
  <si>
    <t>3-1</t>
  </si>
  <si>
    <t>3-2</t>
  </si>
  <si>
    <t>4.</t>
  </si>
  <si>
    <t>6.</t>
  </si>
  <si>
    <t>7.</t>
  </si>
  <si>
    <t>7-1</t>
  </si>
  <si>
    <t>7-2</t>
  </si>
  <si>
    <t>7-3</t>
  </si>
  <si>
    <t>7-3-1</t>
  </si>
  <si>
    <t>7-3-2</t>
  </si>
  <si>
    <t>7-3-3</t>
  </si>
  <si>
    <t>7-3-4</t>
  </si>
  <si>
    <t>7-4</t>
  </si>
  <si>
    <t>7-5</t>
  </si>
  <si>
    <t>7-6</t>
  </si>
  <si>
    <t>土砂WebGISサーバ(県民)</t>
  </si>
  <si>
    <t>土砂WebGISサーバ(行政)</t>
  </si>
  <si>
    <t>行政LAN用</t>
  </si>
  <si>
    <t>防災LAN用</t>
  </si>
  <si>
    <t>5Ｆ水防室用</t>
  </si>
  <si>
    <t>17インチLCDコンソールユニット</t>
  </si>
  <si>
    <t>DA128移設費</t>
  </si>
  <si>
    <t>22</t>
  </si>
  <si>
    <t>23</t>
  </si>
  <si>
    <t>様式3-1</t>
  </si>
  <si>
    <t>様式3-2　単年度あたり</t>
  </si>
  <si>
    <t>注：単価は積算資料12号ソフトウェア技術者単価　名古屋によること</t>
  </si>
  <si>
    <t>注：見積項目は必要に応じて加除してよい。</t>
  </si>
  <si>
    <t>注：見積項目は必要に応じて加除してよい。</t>
  </si>
  <si>
    <t>注：単価は積算資料12号システム管理業務単価　名古屋によること</t>
  </si>
  <si>
    <t>三重県土砂災害情報提供システム再構築及び運用保守見積書</t>
  </si>
  <si>
    <t>様式3</t>
  </si>
  <si>
    <t>三重県土砂災害情報提供システム再構築費</t>
  </si>
  <si>
    <t>三重県土砂災害情報提供システム再構築費　内訳書</t>
  </si>
  <si>
    <t>3-3</t>
  </si>
  <si>
    <t>避難勧告等の発令対象地域設定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</si>
</sst>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.\-;&quot;¥&quot;\-#,##0"/>
    <numFmt numFmtId="177" formatCode="#,##0.\-;\-#,##0"/>
    <numFmt numFmtId="178" formatCode="#,##0.\-"/>
    <numFmt numFmtId="179" formatCode="#,##0&quot;.-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_ "/>
    <numFmt numFmtId="185" formatCode="0.0"/>
  </numFmts>
  <fonts count="5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name val="明朝"/>
      <family val="1"/>
    </font>
    <font>
      <sz val="10"/>
      <name val="ＭＳ 明朝"/>
      <family val="1"/>
    </font>
    <font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8"/>
      <name val="Calibri"/>
      <family val="3"/>
    </font>
    <font>
      <sz val="14"/>
      <name val="Calibri"/>
      <family val="3"/>
    </font>
    <font>
      <sz val="12"/>
      <name val="Calibri"/>
      <family val="3"/>
    </font>
    <font>
      <u val="single"/>
      <sz val="14"/>
      <name val="Calibri"/>
      <family val="3"/>
    </font>
    <font>
      <u val="single"/>
      <sz val="1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50" fillId="0" borderId="0" xfId="63" applyFont="1" applyAlignment="1">
      <alignment vertical="center" shrinkToFit="1"/>
      <protection/>
    </xf>
    <xf numFmtId="0" fontId="50" fillId="0" borderId="0" xfId="63" applyFont="1" applyAlignment="1">
      <alignment vertical="center"/>
      <protection/>
    </xf>
    <xf numFmtId="0" fontId="50" fillId="0" borderId="0" xfId="63" applyFont="1" applyAlignment="1">
      <alignment horizontal="right" vertical="center"/>
      <protection/>
    </xf>
    <xf numFmtId="0" fontId="50" fillId="0" borderId="10" xfId="63" applyFont="1" applyBorder="1" applyAlignment="1">
      <alignment vertical="center"/>
      <protection/>
    </xf>
    <xf numFmtId="0" fontId="50" fillId="0" borderId="11" xfId="63" applyFont="1" applyBorder="1" applyAlignment="1">
      <alignment horizontal="center" vertical="center" wrapText="1"/>
      <protection/>
    </xf>
    <xf numFmtId="0" fontId="50" fillId="0" borderId="11" xfId="63" applyFont="1" applyBorder="1" applyAlignment="1">
      <alignment horizontal="center" vertical="center"/>
      <protection/>
    </xf>
    <xf numFmtId="0" fontId="50" fillId="0" borderId="12" xfId="63" applyFont="1" applyBorder="1" applyAlignment="1">
      <alignment horizontal="center" vertical="center" wrapText="1"/>
      <protection/>
    </xf>
    <xf numFmtId="0" fontId="50" fillId="0" borderId="13" xfId="63" applyFont="1" applyBorder="1" applyAlignment="1">
      <alignment horizontal="center" vertical="center"/>
      <protection/>
    </xf>
    <xf numFmtId="0" fontId="50" fillId="0" borderId="14" xfId="0" applyFont="1" applyBorder="1" applyAlignment="1">
      <alignment horizontal="left" vertical="center" shrinkToFit="1"/>
    </xf>
    <xf numFmtId="0" fontId="50" fillId="0" borderId="15" xfId="0" applyFont="1" applyBorder="1" applyAlignment="1">
      <alignment vertical="center" wrapText="1" shrinkToFit="1"/>
    </xf>
    <xf numFmtId="2" fontId="50" fillId="0" borderId="16" xfId="63" applyNumberFormat="1" applyFont="1" applyFill="1" applyBorder="1" applyAlignment="1">
      <alignment vertical="center"/>
      <protection/>
    </xf>
    <xf numFmtId="2" fontId="50" fillId="0" borderId="17" xfId="63" applyNumberFormat="1" applyFont="1" applyFill="1" applyBorder="1" applyAlignment="1">
      <alignment vertical="center"/>
      <protection/>
    </xf>
    <xf numFmtId="2" fontId="50" fillId="0" borderId="17" xfId="63" applyNumberFormat="1" applyFont="1" applyBorder="1" applyAlignment="1">
      <alignment vertical="center"/>
      <protection/>
    </xf>
    <xf numFmtId="38" fontId="50" fillId="0" borderId="18" xfId="49" applyFont="1" applyBorder="1" applyAlignment="1">
      <alignment vertical="center"/>
    </xf>
    <xf numFmtId="0" fontId="50" fillId="0" borderId="19" xfId="63" applyFont="1" applyBorder="1" applyAlignment="1">
      <alignment vertical="center" wrapText="1"/>
      <protection/>
    </xf>
    <xf numFmtId="0" fontId="50" fillId="0" borderId="20" xfId="0" applyFont="1" applyBorder="1" applyAlignment="1">
      <alignment horizontal="left" vertical="center" shrinkToFit="1"/>
    </xf>
    <xf numFmtId="0" fontId="50" fillId="0" borderId="21" xfId="0" applyFont="1" applyBorder="1" applyAlignment="1">
      <alignment vertical="center" wrapText="1" shrinkToFit="1"/>
    </xf>
    <xf numFmtId="2" fontId="50" fillId="0" borderId="18" xfId="63" applyNumberFormat="1" applyFont="1" applyFill="1" applyBorder="1" applyAlignment="1">
      <alignment vertical="center"/>
      <protection/>
    </xf>
    <xf numFmtId="56" fontId="50" fillId="0" borderId="20" xfId="0" applyNumberFormat="1" applyFont="1" applyBorder="1" applyAlignment="1" quotePrefix="1">
      <alignment horizontal="left" vertical="center" shrinkToFit="1"/>
    </xf>
    <xf numFmtId="0" fontId="50" fillId="0" borderId="20" xfId="0" applyFont="1" applyBorder="1" applyAlignment="1" quotePrefix="1">
      <alignment horizontal="left" vertical="center" shrinkToFit="1"/>
    </xf>
    <xf numFmtId="0" fontId="51" fillId="0" borderId="19" xfId="63" applyFont="1" applyBorder="1" applyAlignment="1">
      <alignment vertical="center" wrapText="1"/>
      <protection/>
    </xf>
    <xf numFmtId="2" fontId="50" fillId="0" borderId="22" xfId="63" applyNumberFormat="1" applyFont="1" applyFill="1" applyBorder="1" applyAlignment="1">
      <alignment vertical="center"/>
      <protection/>
    </xf>
    <xf numFmtId="38" fontId="50" fillId="0" borderId="18" xfId="49" applyFont="1" applyFill="1" applyBorder="1" applyAlignment="1">
      <alignment vertical="center"/>
    </xf>
    <xf numFmtId="0" fontId="50" fillId="0" borderId="21" xfId="0" applyFont="1" applyBorder="1" applyAlignment="1">
      <alignment vertical="center" wrapText="1"/>
    </xf>
    <xf numFmtId="0" fontId="50" fillId="0" borderId="20" xfId="63" applyFont="1" applyBorder="1" applyAlignment="1" quotePrefix="1">
      <alignment horizontal="left" vertical="center" shrinkToFit="1"/>
      <protection/>
    </xf>
    <xf numFmtId="0" fontId="50" fillId="0" borderId="21" xfId="63" applyFont="1" applyBorder="1" applyAlignment="1">
      <alignment vertical="center" wrapText="1"/>
      <protection/>
    </xf>
    <xf numFmtId="0" fontId="50" fillId="0" borderId="19" xfId="63" applyFont="1" applyFill="1" applyBorder="1" applyAlignment="1">
      <alignment vertical="center" wrapText="1"/>
      <protection/>
    </xf>
    <xf numFmtId="0" fontId="50" fillId="0" borderId="23" xfId="63" applyFont="1" applyBorder="1" applyAlignment="1">
      <alignment vertical="center" shrinkToFit="1"/>
      <protection/>
    </xf>
    <xf numFmtId="0" fontId="50" fillId="0" borderId="24" xfId="63" applyFont="1" applyBorder="1" applyAlignment="1">
      <alignment vertical="center"/>
      <protection/>
    </xf>
    <xf numFmtId="2" fontId="50" fillId="0" borderId="22" xfId="49" applyNumberFormat="1" applyFont="1" applyFill="1" applyBorder="1" applyAlignment="1">
      <alignment vertical="center"/>
    </xf>
    <xf numFmtId="2" fontId="50" fillId="0" borderId="22" xfId="63" applyNumberFormat="1" applyFont="1" applyBorder="1" applyAlignment="1">
      <alignment vertical="center"/>
      <protection/>
    </xf>
    <xf numFmtId="38" fontId="50" fillId="0" borderId="25" xfId="49" applyFont="1" applyBorder="1" applyAlignment="1">
      <alignment vertical="center"/>
    </xf>
    <xf numFmtId="0" fontId="50" fillId="0" borderId="14" xfId="63" applyFont="1" applyBorder="1" applyAlignment="1">
      <alignment horizontal="centerContinuous" vertical="center" shrinkToFit="1"/>
      <protection/>
    </xf>
    <xf numFmtId="0" fontId="50" fillId="0" borderId="15" xfId="63" applyFont="1" applyBorder="1" applyAlignment="1">
      <alignment horizontal="centerContinuous" vertical="center"/>
      <protection/>
    </xf>
    <xf numFmtId="2" fontId="50" fillId="0" borderId="15" xfId="63" applyNumberFormat="1" applyFont="1" applyBorder="1" applyAlignment="1">
      <alignment vertical="center"/>
      <protection/>
    </xf>
    <xf numFmtId="2" fontId="50" fillId="0" borderId="26" xfId="63" applyNumberFormat="1" applyFont="1" applyBorder="1" applyAlignment="1">
      <alignment vertical="center"/>
      <protection/>
    </xf>
    <xf numFmtId="0" fontId="50" fillId="0" borderId="27" xfId="63" applyFont="1" applyBorder="1" applyAlignment="1">
      <alignment vertical="center"/>
      <protection/>
    </xf>
    <xf numFmtId="0" fontId="50" fillId="0" borderId="28" xfId="63" applyFont="1" applyBorder="1" applyAlignment="1">
      <alignment horizontal="centerContinuous" vertical="center" shrinkToFit="1"/>
      <protection/>
    </xf>
    <xf numFmtId="0" fontId="50" fillId="0" borderId="17" xfId="63" applyFont="1" applyBorder="1" applyAlignment="1">
      <alignment horizontal="centerContinuous" vertical="center"/>
      <protection/>
    </xf>
    <xf numFmtId="3" fontId="50" fillId="0" borderId="17" xfId="63" applyNumberFormat="1" applyFont="1" applyBorder="1" applyAlignment="1">
      <alignment vertical="center"/>
      <protection/>
    </xf>
    <xf numFmtId="3" fontId="50" fillId="0" borderId="29" xfId="63" applyNumberFormat="1" applyFont="1" applyBorder="1" applyAlignment="1">
      <alignment vertical="center"/>
      <protection/>
    </xf>
    <xf numFmtId="0" fontId="50" fillId="0" borderId="19" xfId="63" applyFont="1" applyBorder="1" applyAlignment="1">
      <alignment vertical="center"/>
      <protection/>
    </xf>
    <xf numFmtId="0" fontId="50" fillId="0" borderId="30" xfId="63" applyFont="1" applyBorder="1" applyAlignment="1">
      <alignment horizontal="centerContinuous" vertical="center" shrinkToFit="1"/>
      <protection/>
    </xf>
    <xf numFmtId="0" fontId="50" fillId="0" borderId="31" xfId="63" applyFont="1" applyBorder="1" applyAlignment="1">
      <alignment horizontal="centerContinuous" vertical="center"/>
      <protection/>
    </xf>
    <xf numFmtId="3" fontId="50" fillId="0" borderId="31" xfId="63" applyNumberFormat="1" applyFont="1" applyBorder="1" applyAlignment="1">
      <alignment vertical="center" shrinkToFit="1"/>
      <protection/>
    </xf>
    <xf numFmtId="3" fontId="50" fillId="0" borderId="31" xfId="63" applyNumberFormat="1" applyFont="1" applyBorder="1" applyAlignment="1">
      <alignment vertical="center"/>
      <protection/>
    </xf>
    <xf numFmtId="3" fontId="50" fillId="0" borderId="10" xfId="63" applyNumberFormat="1" applyFont="1" applyBorder="1" applyAlignment="1">
      <alignment vertical="center"/>
      <protection/>
    </xf>
    <xf numFmtId="0" fontId="50" fillId="0" borderId="32" xfId="63" applyFont="1" applyBorder="1" applyAlignment="1">
      <alignment vertical="center"/>
      <protection/>
    </xf>
    <xf numFmtId="0" fontId="50" fillId="0" borderId="33" xfId="63" applyFont="1" applyBorder="1" applyAlignment="1">
      <alignment vertical="center"/>
      <protection/>
    </xf>
    <xf numFmtId="0" fontId="50" fillId="0" borderId="34" xfId="63" applyFont="1" applyBorder="1" applyAlignment="1">
      <alignment horizontal="centerContinuous" vertical="center"/>
      <protection/>
    </xf>
    <xf numFmtId="0" fontId="50" fillId="0" borderId="35" xfId="63" applyFont="1" applyBorder="1" applyAlignment="1">
      <alignment horizontal="centerContinuous" vertical="center"/>
      <protection/>
    </xf>
    <xf numFmtId="0" fontId="50" fillId="0" borderId="36" xfId="63" applyFont="1" applyBorder="1" applyAlignment="1">
      <alignment vertical="center"/>
      <protection/>
    </xf>
    <xf numFmtId="0" fontId="50" fillId="0" borderId="35" xfId="63" applyFont="1" applyBorder="1" applyAlignment="1">
      <alignment vertical="center"/>
      <protection/>
    </xf>
    <xf numFmtId="178" fontId="50" fillId="0" borderId="13" xfId="63" applyNumberFormat="1" applyFont="1" applyBorder="1" applyAlignment="1">
      <alignment vertical="center"/>
      <protection/>
    </xf>
    <xf numFmtId="0" fontId="50" fillId="0" borderId="0" xfId="63" applyFont="1" applyBorder="1" applyAlignment="1">
      <alignment vertical="center"/>
      <protection/>
    </xf>
    <xf numFmtId="0" fontId="50" fillId="0" borderId="0" xfId="63" applyNumberFormat="1" applyFont="1" applyBorder="1" applyAlignment="1">
      <alignment vertical="center"/>
      <protection/>
    </xf>
    <xf numFmtId="0" fontId="50" fillId="0" borderId="10" xfId="63" applyFont="1" applyBorder="1" applyAlignment="1">
      <alignment horizontal="center" vertical="center"/>
      <protection/>
    </xf>
    <xf numFmtId="178" fontId="50" fillId="0" borderId="10" xfId="63" applyNumberFormat="1" applyFont="1" applyBorder="1" applyAlignment="1">
      <alignment vertical="center"/>
      <protection/>
    </xf>
    <xf numFmtId="0" fontId="50" fillId="0" borderId="34" xfId="63" applyNumberFormat="1" applyFont="1" applyBorder="1" applyAlignment="1">
      <alignment horizontal="centerContinuous" vertical="center" shrinkToFit="1"/>
      <protection/>
    </xf>
    <xf numFmtId="0" fontId="50" fillId="0" borderId="34" xfId="63" applyNumberFormat="1" applyFont="1" applyBorder="1" applyAlignment="1">
      <alignment horizontal="centerContinuous" vertical="center"/>
      <protection/>
    </xf>
    <xf numFmtId="9" fontId="50" fillId="0" borderId="34" xfId="63" applyNumberFormat="1" applyFont="1" applyBorder="1" applyAlignment="1">
      <alignment horizontal="centerContinuous" vertical="center"/>
      <protection/>
    </xf>
    <xf numFmtId="0" fontId="50" fillId="0" borderId="37" xfId="63" applyFont="1" applyBorder="1" applyAlignment="1">
      <alignment horizontal="centerContinuous" vertical="center"/>
      <protection/>
    </xf>
    <xf numFmtId="0" fontId="50" fillId="0" borderId="13" xfId="63" applyFont="1" applyBorder="1" applyAlignment="1">
      <alignment horizontal="centerContinuous" vertical="center"/>
      <protection/>
    </xf>
    <xf numFmtId="178" fontId="50" fillId="0" borderId="37" xfId="63" applyNumberFormat="1" applyFont="1" applyBorder="1" applyAlignment="1">
      <alignment horizontal="centerContinuous" vertical="center"/>
      <protection/>
    </xf>
    <xf numFmtId="0" fontId="50" fillId="0" borderId="38" xfId="63" applyNumberFormat="1" applyFont="1" applyBorder="1" applyAlignment="1" quotePrefix="1">
      <alignment vertical="center" shrinkToFit="1"/>
      <protection/>
    </xf>
    <xf numFmtId="0" fontId="50" fillId="0" borderId="39" xfId="63" applyNumberFormat="1" applyFont="1" applyBorder="1" applyAlignment="1">
      <alignment vertical="center"/>
      <protection/>
    </xf>
    <xf numFmtId="9" fontId="50" fillId="0" borderId="38" xfId="63" applyNumberFormat="1" applyFont="1" applyBorder="1" applyAlignment="1">
      <alignment horizontal="left" vertical="center"/>
      <protection/>
    </xf>
    <xf numFmtId="0" fontId="50" fillId="0" borderId="39" xfId="63" applyFont="1" applyBorder="1" applyAlignment="1">
      <alignment vertical="center"/>
      <protection/>
    </xf>
    <xf numFmtId="38" fontId="50" fillId="0" borderId="40" xfId="49" applyFont="1" applyBorder="1" applyAlignment="1">
      <alignment vertical="center" shrinkToFit="1"/>
    </xf>
    <xf numFmtId="0" fontId="50" fillId="0" borderId="40" xfId="63" applyFont="1" applyBorder="1" applyAlignment="1">
      <alignment horizontal="center" vertical="center"/>
      <protection/>
    </xf>
    <xf numFmtId="0" fontId="50" fillId="0" borderId="20" xfId="63" applyFont="1" applyBorder="1" applyAlignment="1">
      <alignment horizontal="center" vertical="center"/>
      <protection/>
    </xf>
    <xf numFmtId="0" fontId="50" fillId="0" borderId="41" xfId="63" applyFont="1" applyBorder="1" applyAlignment="1">
      <alignment horizontal="center" vertical="center"/>
      <protection/>
    </xf>
    <xf numFmtId="178" fontId="50" fillId="0" borderId="40" xfId="63" applyNumberFormat="1" applyFont="1" applyBorder="1" applyAlignment="1">
      <alignment vertical="center"/>
      <protection/>
    </xf>
    <xf numFmtId="0" fontId="50" fillId="0" borderId="38" xfId="63" applyFont="1" applyBorder="1" applyAlignment="1">
      <alignment horizontal="center" vertical="center"/>
      <protection/>
    </xf>
    <xf numFmtId="0" fontId="50" fillId="0" borderId="42" xfId="63" applyFont="1" applyBorder="1" applyAlignment="1">
      <alignment horizontal="center" vertical="center"/>
      <protection/>
    </xf>
    <xf numFmtId="0" fontId="50" fillId="0" borderId="0" xfId="63" applyFont="1" applyAlignment="1">
      <alignment horizontal="center" vertical="center"/>
      <protection/>
    </xf>
    <xf numFmtId="0" fontId="50" fillId="0" borderId="23" xfId="63" applyNumberFormat="1" applyFont="1" applyBorder="1" applyAlignment="1">
      <alignment vertical="center" shrinkToFit="1"/>
      <protection/>
    </xf>
    <xf numFmtId="0" fontId="50" fillId="0" borderId="43" xfId="63" applyNumberFormat="1" applyFont="1" applyBorder="1" applyAlignment="1">
      <alignment vertical="center"/>
      <protection/>
    </xf>
    <xf numFmtId="9" fontId="50" fillId="0" borderId="23" xfId="63" applyNumberFormat="1" applyFont="1" applyBorder="1" applyAlignment="1">
      <alignment horizontal="left" vertical="center"/>
      <protection/>
    </xf>
    <xf numFmtId="0" fontId="50" fillId="0" borderId="44" xfId="63" applyFont="1" applyBorder="1" applyAlignment="1">
      <alignment vertical="center"/>
      <protection/>
    </xf>
    <xf numFmtId="38" fontId="50" fillId="0" borderId="45" xfId="49" applyFont="1" applyBorder="1" applyAlignment="1">
      <alignment vertical="center"/>
    </xf>
    <xf numFmtId="0" fontId="50" fillId="0" borderId="45" xfId="63" applyFont="1" applyBorder="1" applyAlignment="1">
      <alignment horizontal="center" vertical="center"/>
      <protection/>
    </xf>
    <xf numFmtId="0" fontId="50" fillId="0" borderId="23" xfId="63" applyFont="1" applyBorder="1" applyAlignment="1">
      <alignment horizontal="center" vertical="center"/>
      <protection/>
    </xf>
    <xf numFmtId="0" fontId="50" fillId="0" borderId="43" xfId="63" applyFont="1" applyBorder="1" applyAlignment="1">
      <alignment horizontal="center" vertical="center"/>
      <protection/>
    </xf>
    <xf numFmtId="178" fontId="50" fillId="0" borderId="45" xfId="63" applyNumberFormat="1" applyFont="1" applyBorder="1" applyAlignment="1">
      <alignment vertical="center"/>
      <protection/>
    </xf>
    <xf numFmtId="0" fontId="50" fillId="0" borderId="33" xfId="63" applyNumberFormat="1" applyFont="1" applyBorder="1" applyAlignment="1">
      <alignment vertical="center" shrinkToFit="1"/>
      <protection/>
    </xf>
    <xf numFmtId="0" fontId="50" fillId="0" borderId="41" xfId="63" applyFont="1" applyBorder="1" applyAlignment="1">
      <alignment vertical="center"/>
      <protection/>
    </xf>
    <xf numFmtId="0" fontId="50" fillId="0" borderId="11" xfId="63" applyFont="1" applyBorder="1" applyAlignment="1">
      <alignment horizontal="centerContinuous" vertical="center"/>
      <protection/>
    </xf>
    <xf numFmtId="0" fontId="50" fillId="0" borderId="36" xfId="63" applyFont="1" applyBorder="1" applyAlignment="1">
      <alignment horizontal="centerContinuous" vertical="center"/>
      <protection/>
    </xf>
    <xf numFmtId="0" fontId="50" fillId="0" borderId="0" xfId="63" applyFont="1" applyBorder="1" applyAlignment="1">
      <alignment horizontal="left" vertical="center"/>
      <protection/>
    </xf>
    <xf numFmtId="0" fontId="50" fillId="0" borderId="0" xfId="63" applyFont="1" applyBorder="1" applyAlignment="1">
      <alignment horizontal="center" vertical="center"/>
      <protection/>
    </xf>
    <xf numFmtId="38" fontId="50" fillId="0" borderId="0" xfId="49" applyFont="1" applyBorder="1" applyAlignment="1">
      <alignment horizontal="centerContinuous" vertical="center"/>
    </xf>
    <xf numFmtId="3" fontId="50" fillId="0" borderId="0" xfId="63" applyNumberFormat="1" applyFont="1" applyBorder="1" applyAlignment="1">
      <alignment horizontal="centerContinuous" vertical="center"/>
      <protection/>
    </xf>
    <xf numFmtId="0" fontId="52" fillId="0" borderId="0" xfId="63" applyFont="1" applyAlignment="1">
      <alignment vertical="center"/>
      <protection/>
    </xf>
    <xf numFmtId="38" fontId="50" fillId="0" borderId="46" xfId="49" applyFont="1" applyBorder="1" applyAlignment="1">
      <alignment vertical="center" shrinkToFit="1"/>
    </xf>
    <xf numFmtId="0" fontId="50" fillId="0" borderId="33" xfId="63" applyFont="1" applyBorder="1" applyAlignment="1">
      <alignment horizontal="center" vertical="center"/>
      <protection/>
    </xf>
    <xf numFmtId="0" fontId="50" fillId="0" borderId="26" xfId="63" applyFont="1" applyBorder="1" applyAlignment="1">
      <alignment horizontal="center" vertical="center"/>
      <protection/>
    </xf>
    <xf numFmtId="38" fontId="50" fillId="0" borderId="38" xfId="49" applyFont="1" applyBorder="1" applyAlignment="1">
      <alignment vertical="center" shrinkToFit="1"/>
    </xf>
    <xf numFmtId="0" fontId="50" fillId="0" borderId="39" xfId="63" applyFont="1" applyBorder="1" applyAlignment="1">
      <alignment horizontal="center" vertical="center"/>
      <protection/>
    </xf>
    <xf numFmtId="0" fontId="50" fillId="0" borderId="46" xfId="63" applyNumberFormat="1" applyFont="1" applyBorder="1" applyAlignment="1" quotePrefix="1">
      <alignment vertical="center" shrinkToFit="1"/>
      <protection/>
    </xf>
    <xf numFmtId="0" fontId="50" fillId="0" borderId="33" xfId="63" applyNumberFormat="1" applyFont="1" applyBorder="1" applyAlignment="1">
      <alignment vertical="center"/>
      <protection/>
    </xf>
    <xf numFmtId="9" fontId="50" fillId="0" borderId="33" xfId="63" applyNumberFormat="1" applyFont="1" applyBorder="1" applyAlignment="1">
      <alignment horizontal="left" vertical="center"/>
      <protection/>
    </xf>
    <xf numFmtId="9" fontId="50" fillId="0" borderId="39" xfId="63" applyNumberFormat="1" applyFont="1" applyBorder="1" applyAlignment="1">
      <alignment horizontal="left" vertical="center"/>
      <protection/>
    </xf>
    <xf numFmtId="0" fontId="50" fillId="0" borderId="42" xfId="63" applyFont="1" applyBorder="1" applyAlignment="1">
      <alignment vertical="center"/>
      <protection/>
    </xf>
    <xf numFmtId="38" fontId="50" fillId="0" borderId="38" xfId="49" applyFont="1" applyBorder="1" applyAlignment="1" quotePrefix="1">
      <alignment vertical="center" shrinkToFit="1"/>
    </xf>
    <xf numFmtId="178" fontId="50" fillId="0" borderId="47" xfId="63" applyNumberFormat="1" applyFont="1" applyBorder="1" applyAlignment="1">
      <alignment vertical="center"/>
      <protection/>
    </xf>
    <xf numFmtId="0" fontId="50" fillId="0" borderId="23" xfId="63" applyNumberFormat="1" applyFont="1" applyBorder="1" applyAlignment="1" quotePrefix="1">
      <alignment vertical="center" shrinkToFit="1"/>
      <protection/>
    </xf>
    <xf numFmtId="0" fontId="50" fillId="0" borderId="44" xfId="63" applyNumberFormat="1" applyFont="1" applyBorder="1" applyAlignment="1">
      <alignment vertical="center"/>
      <protection/>
    </xf>
    <xf numFmtId="9" fontId="50" fillId="0" borderId="44" xfId="63" applyNumberFormat="1" applyFont="1" applyBorder="1" applyAlignment="1">
      <alignment horizontal="left" vertical="center"/>
      <protection/>
    </xf>
    <xf numFmtId="0" fontId="50" fillId="0" borderId="43" xfId="63" applyFont="1" applyBorder="1" applyAlignment="1">
      <alignment vertical="center"/>
      <protection/>
    </xf>
    <xf numFmtId="38" fontId="50" fillId="0" borderId="23" xfId="49" applyFont="1" applyBorder="1" applyAlignment="1">
      <alignment vertical="center" shrinkToFit="1"/>
    </xf>
    <xf numFmtId="0" fontId="50" fillId="0" borderId="44" xfId="63" applyFont="1" applyBorder="1" applyAlignment="1">
      <alignment horizontal="center" vertical="center"/>
      <protection/>
    </xf>
    <xf numFmtId="0" fontId="53" fillId="0" borderId="0" xfId="62" applyFont="1" applyBorder="1" applyAlignment="1">
      <alignment vertical="center"/>
      <protection/>
    </xf>
    <xf numFmtId="0" fontId="53" fillId="0" borderId="0" xfId="0" applyFont="1" applyAlignment="1">
      <alignment vertical="center"/>
    </xf>
    <xf numFmtId="0" fontId="53" fillId="0" borderId="0" xfId="62" applyFont="1" applyAlignment="1">
      <alignment vertical="center"/>
      <protection/>
    </xf>
    <xf numFmtId="0" fontId="53" fillId="0" borderId="48" xfId="62" applyFont="1" applyBorder="1" applyAlignment="1">
      <alignment vertical="center"/>
      <protection/>
    </xf>
    <xf numFmtId="0" fontId="53" fillId="0" borderId="49" xfId="62" applyFont="1" applyBorder="1" applyAlignment="1">
      <alignment vertical="center"/>
      <protection/>
    </xf>
    <xf numFmtId="0" fontId="53" fillId="0" borderId="50" xfId="62" applyFont="1" applyBorder="1" applyAlignment="1">
      <alignment vertical="center"/>
      <protection/>
    </xf>
    <xf numFmtId="0" fontId="53" fillId="0" borderId="51" xfId="62" applyFont="1" applyBorder="1" applyAlignment="1">
      <alignment vertical="center"/>
      <protection/>
    </xf>
    <xf numFmtId="0" fontId="53" fillId="0" borderId="52" xfId="62" applyFont="1" applyBorder="1" applyAlignment="1">
      <alignment vertical="center"/>
      <protection/>
    </xf>
    <xf numFmtId="0" fontId="53" fillId="0" borderId="53" xfId="62" applyFont="1" applyBorder="1" applyAlignment="1">
      <alignment vertical="center"/>
      <protection/>
    </xf>
    <xf numFmtId="0" fontId="53" fillId="0" borderId="37" xfId="62" applyFont="1" applyBorder="1" applyAlignment="1">
      <alignment vertical="center"/>
      <protection/>
    </xf>
    <xf numFmtId="38" fontId="53" fillId="0" borderId="18" xfId="49" applyFont="1" applyBorder="1" applyAlignment="1">
      <alignment vertical="center"/>
    </xf>
    <xf numFmtId="41" fontId="53" fillId="0" borderId="54" xfId="49" applyNumberFormat="1" applyFont="1" applyBorder="1" applyAlignment="1">
      <alignment vertical="center"/>
    </xf>
    <xf numFmtId="3" fontId="53" fillId="0" borderId="22" xfId="62" applyNumberFormat="1" applyFont="1" applyBorder="1" applyAlignment="1">
      <alignment vertical="center"/>
      <protection/>
    </xf>
    <xf numFmtId="41" fontId="53" fillId="0" borderId="51" xfId="49" applyNumberFormat="1" applyFont="1" applyBorder="1" applyAlignment="1">
      <alignment vertical="center" wrapText="1"/>
    </xf>
    <xf numFmtId="3" fontId="53" fillId="0" borderId="55" xfId="62" applyNumberFormat="1" applyFont="1" applyBorder="1" applyAlignment="1">
      <alignment vertical="center"/>
      <protection/>
    </xf>
    <xf numFmtId="177" fontId="53" fillId="0" borderId="53" xfId="62" applyNumberFormat="1" applyFont="1" applyBorder="1" applyAlignment="1">
      <alignment vertical="center"/>
      <protection/>
    </xf>
    <xf numFmtId="0" fontId="53" fillId="0" borderId="0" xfId="0" applyFont="1" applyAlignment="1">
      <alignment horizontal="right" vertical="center"/>
    </xf>
    <xf numFmtId="0" fontId="53" fillId="0" borderId="51" xfId="62" applyFont="1" applyBorder="1" applyAlignment="1">
      <alignment horizontal="right" vertical="center"/>
      <protection/>
    </xf>
    <xf numFmtId="0" fontId="54" fillId="0" borderId="0" xfId="62" applyFont="1" applyBorder="1" applyAlignment="1">
      <alignment vertical="center"/>
      <protection/>
    </xf>
    <xf numFmtId="0" fontId="50" fillId="0" borderId="39" xfId="63" applyFont="1" applyBorder="1" applyAlignment="1">
      <alignment vertical="center" shrinkToFit="1"/>
      <protection/>
    </xf>
    <xf numFmtId="9" fontId="50" fillId="0" borderId="23" xfId="63" applyNumberFormat="1" applyFont="1" applyBorder="1" applyAlignment="1">
      <alignment horizontal="left" vertical="center" shrinkToFit="1"/>
      <protection/>
    </xf>
    <xf numFmtId="0" fontId="50" fillId="0" borderId="44" xfId="63" applyFont="1" applyBorder="1" applyAlignment="1">
      <alignment vertical="center" shrinkToFit="1"/>
      <protection/>
    </xf>
    <xf numFmtId="9" fontId="50" fillId="0" borderId="38" xfId="63" applyNumberFormat="1" applyFont="1" applyBorder="1" applyAlignment="1">
      <alignment vertical="center" shrinkToFit="1"/>
      <protection/>
    </xf>
    <xf numFmtId="0" fontId="53" fillId="0" borderId="52" xfId="62" applyFont="1" applyBorder="1" applyAlignment="1">
      <alignment vertical="center"/>
      <protection/>
    </xf>
    <xf numFmtId="0" fontId="53" fillId="0" borderId="55" xfId="62" applyFont="1" applyBorder="1" applyAlignment="1">
      <alignment vertical="center"/>
      <protection/>
    </xf>
    <xf numFmtId="0" fontId="53" fillId="0" borderId="56" xfId="62" applyFont="1" applyBorder="1" applyAlignment="1">
      <alignment vertical="center"/>
      <protection/>
    </xf>
    <xf numFmtId="0" fontId="53" fillId="0" borderId="18" xfId="62" applyFont="1" applyBorder="1" applyAlignment="1">
      <alignment vertical="center"/>
      <protection/>
    </xf>
    <xf numFmtId="0" fontId="53" fillId="0" borderId="50" xfId="62" applyFont="1" applyBorder="1" applyAlignment="1">
      <alignment vertical="center" wrapText="1"/>
      <protection/>
    </xf>
    <xf numFmtId="0" fontId="53" fillId="0" borderId="22" xfId="62" applyFont="1" applyBorder="1" applyAlignment="1">
      <alignment vertical="center" wrapText="1"/>
      <protection/>
    </xf>
    <xf numFmtId="0" fontId="53" fillId="0" borderId="50" xfId="62" applyFont="1" applyBorder="1" applyAlignment="1">
      <alignment vertical="center"/>
      <protection/>
    </xf>
    <xf numFmtId="0" fontId="53" fillId="0" borderId="22" xfId="62" applyFont="1" applyBorder="1" applyAlignment="1">
      <alignment vertical="center"/>
      <protection/>
    </xf>
    <xf numFmtId="0" fontId="53" fillId="0" borderId="37" xfId="62" applyFont="1" applyBorder="1" applyAlignment="1">
      <alignment vertical="center"/>
      <protection/>
    </xf>
    <xf numFmtId="0" fontId="55" fillId="0" borderId="0" xfId="62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2" fillId="0" borderId="0" xfId="63" applyFont="1" applyBorder="1" applyAlignment="1">
      <alignment horizontal="center" vertical="center"/>
      <protection/>
    </xf>
    <xf numFmtId="0" fontId="50" fillId="0" borderId="34" xfId="63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/>
    </xf>
    <xf numFmtId="9" fontId="50" fillId="0" borderId="20" xfId="63" applyNumberFormat="1" applyFont="1" applyBorder="1" applyAlignment="1">
      <alignment vertical="center" shrinkToFit="1"/>
      <protection/>
    </xf>
    <xf numFmtId="9" fontId="50" fillId="0" borderId="57" xfId="63" applyNumberFormat="1" applyFont="1" applyBorder="1" applyAlignment="1">
      <alignment vertical="center" shrinkToFit="1"/>
      <protection/>
    </xf>
    <xf numFmtId="0" fontId="50" fillId="0" borderId="33" xfId="63" applyFont="1" applyBorder="1" applyAlignment="1">
      <alignment horizontal="left" vertical="center" shrinkToFit="1"/>
      <protection/>
    </xf>
    <xf numFmtId="0" fontId="50" fillId="0" borderId="41" xfId="63" applyFont="1" applyBorder="1" applyAlignment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16_11_11_変更見積" xfId="62"/>
    <cellStyle name="標準_内訳書 b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="85" zoomScaleNormal="85" zoomScaleSheetLayoutView="85" zoomScalePageLayoutView="0" workbookViewId="0" topLeftCell="A1">
      <selection activeCell="J8" sqref="J8"/>
    </sheetView>
  </sheetViews>
  <sheetFormatPr defaultColWidth="9.00390625" defaultRowHeight="19.5" customHeight="1"/>
  <cols>
    <col min="1" max="3" width="9.00390625" style="114" customWidth="1"/>
    <col min="4" max="4" width="37.375" style="114" customWidth="1"/>
    <col min="5" max="5" width="24.25390625" style="114" customWidth="1"/>
    <col min="6" max="6" width="42.375" style="114" customWidth="1"/>
    <col min="7" max="16384" width="9.00390625" style="114" customWidth="1"/>
  </cols>
  <sheetData>
    <row r="1" ht="19.5" customHeight="1">
      <c r="F1" s="129" t="s">
        <v>189</v>
      </c>
    </row>
    <row r="2" ht="19.5" customHeight="1">
      <c r="F2" s="129" t="s">
        <v>116</v>
      </c>
    </row>
    <row r="3" spans="1:4" s="115" customFormat="1" ht="36" customHeight="1">
      <c r="A3" s="131" t="s">
        <v>115</v>
      </c>
      <c r="B3" s="113"/>
      <c r="C3" s="113"/>
      <c r="D3" s="113"/>
    </row>
    <row r="4" spans="1:6" s="115" customFormat="1" ht="36" customHeight="1">
      <c r="A4" s="145" t="s">
        <v>188</v>
      </c>
      <c r="B4" s="146"/>
      <c r="C4" s="146"/>
      <c r="D4" s="146"/>
      <c r="E4" s="146"/>
      <c r="F4" s="146"/>
    </row>
    <row r="5" spans="1:3" s="115" customFormat="1" ht="19.5" customHeight="1">
      <c r="A5" s="113"/>
      <c r="B5" s="113"/>
      <c r="C5" s="113"/>
    </row>
    <row r="6" spans="1:6" s="115" customFormat="1" ht="28.5" customHeight="1">
      <c r="A6" s="113"/>
      <c r="B6" s="113"/>
      <c r="C6" s="113"/>
      <c r="E6" s="116" t="s">
        <v>118</v>
      </c>
      <c r="F6" s="117"/>
    </row>
    <row r="7" spans="1:6" s="115" customFormat="1" ht="28.5" customHeight="1">
      <c r="A7" s="113"/>
      <c r="B7" s="113"/>
      <c r="C7" s="113"/>
      <c r="E7" s="118" t="s">
        <v>41</v>
      </c>
      <c r="F7" s="119"/>
    </row>
    <row r="8" spans="1:6" s="115" customFormat="1" ht="28.5" customHeight="1">
      <c r="A8" s="113"/>
      <c r="B8" s="113"/>
      <c r="C8" s="113"/>
      <c r="E8" s="118" t="s">
        <v>42</v>
      </c>
      <c r="F8" s="130" t="s">
        <v>120</v>
      </c>
    </row>
    <row r="9" spans="1:6" s="115" customFormat="1" ht="28.5" customHeight="1">
      <c r="A9" s="113"/>
      <c r="B9" s="113"/>
      <c r="C9" s="113"/>
      <c r="E9" s="118" t="s">
        <v>0</v>
      </c>
      <c r="F9" s="119"/>
    </row>
    <row r="10" spans="1:6" s="115" customFormat="1" ht="28.5" customHeight="1">
      <c r="A10" s="113"/>
      <c r="B10" s="113"/>
      <c r="C10" s="113"/>
      <c r="E10" s="120" t="s">
        <v>1</v>
      </c>
      <c r="F10" s="121"/>
    </row>
    <row r="11" s="115" customFormat="1" ht="19.5" customHeight="1"/>
    <row r="12" spans="1:6" s="115" customFormat="1" ht="30" customHeight="1">
      <c r="A12" s="144" t="s">
        <v>43</v>
      </c>
      <c r="B12" s="144"/>
      <c r="C12" s="144"/>
      <c r="D12" s="144"/>
      <c r="E12" s="122" t="s">
        <v>44</v>
      </c>
      <c r="F12" s="122" t="s">
        <v>45</v>
      </c>
    </row>
    <row r="13" spans="1:6" s="115" customFormat="1" ht="30" customHeight="1">
      <c r="A13" s="138"/>
      <c r="B13" s="139"/>
      <c r="C13" s="139"/>
      <c r="D13" s="139"/>
      <c r="E13" s="123"/>
      <c r="F13" s="124"/>
    </row>
    <row r="14" spans="1:6" s="115" customFormat="1" ht="30" customHeight="1">
      <c r="A14" s="140" t="s">
        <v>190</v>
      </c>
      <c r="B14" s="141"/>
      <c r="C14" s="141"/>
      <c r="D14" s="141"/>
      <c r="E14" s="125">
        <f>'様式3-1 再構築費内訳書'!I77</f>
        <v>0</v>
      </c>
      <c r="F14" s="126" t="s">
        <v>182</v>
      </c>
    </row>
    <row r="15" spans="1:6" s="115" customFormat="1" ht="30" customHeight="1">
      <c r="A15" s="142" t="s">
        <v>117</v>
      </c>
      <c r="B15" s="143"/>
      <c r="C15" s="143"/>
      <c r="D15" s="143"/>
      <c r="E15" s="125">
        <f>'様式3-2 運用保守費内訳書'!I35</f>
        <v>0</v>
      </c>
      <c r="F15" s="126" t="s">
        <v>183</v>
      </c>
    </row>
    <row r="16" spans="1:6" s="115" customFormat="1" ht="30" customHeight="1">
      <c r="A16" s="136"/>
      <c r="B16" s="137"/>
      <c r="C16" s="137"/>
      <c r="D16" s="137"/>
      <c r="E16" s="127"/>
      <c r="F16" s="128"/>
    </row>
    <row r="17" ht="19.5" customHeight="1">
      <c r="A17" s="114" t="s">
        <v>119</v>
      </c>
    </row>
  </sheetData>
  <sheetProtection/>
  <mergeCells count="6">
    <mergeCell ref="A16:D16"/>
    <mergeCell ref="A13:D13"/>
    <mergeCell ref="A14:D14"/>
    <mergeCell ref="A15:D15"/>
    <mergeCell ref="A12:D12"/>
    <mergeCell ref="A4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view="pageBreakPreview" zoomScaleNormal="85" zoomScaleSheetLayoutView="100" zoomScalePageLayoutView="0" workbookViewId="0" topLeftCell="A1">
      <selection activeCell="F13" sqref="F13"/>
    </sheetView>
  </sheetViews>
  <sheetFormatPr defaultColWidth="9.00390625" defaultRowHeight="21.75" customHeight="1"/>
  <cols>
    <col min="1" max="1" width="6.875" style="1" customWidth="1"/>
    <col min="2" max="2" width="40.75390625" style="2" customWidth="1"/>
    <col min="3" max="7" width="9.625" style="2" customWidth="1"/>
    <col min="8" max="8" width="13.625" style="2" customWidth="1"/>
    <col min="9" max="9" width="20.50390625" style="2" customWidth="1"/>
    <col min="10" max="16384" width="9.00390625" style="2" customWidth="1"/>
  </cols>
  <sheetData>
    <row r="1" ht="12">
      <c r="I1" s="3" t="s">
        <v>122</v>
      </c>
    </row>
    <row r="2" spans="1:9" s="94" customFormat="1" ht="17.25">
      <c r="A2" s="147" t="s">
        <v>191</v>
      </c>
      <c r="B2" s="147"/>
      <c r="C2" s="147"/>
      <c r="D2" s="147"/>
      <c r="E2" s="147"/>
      <c r="F2" s="147"/>
      <c r="G2" s="147"/>
      <c r="H2" s="147"/>
      <c r="I2" s="147"/>
    </row>
    <row r="3" spans="1:9" ht="12">
      <c r="A3" s="4" t="s">
        <v>78</v>
      </c>
      <c r="B3" s="4"/>
      <c r="C3" s="4"/>
      <c r="D3" s="4"/>
      <c r="E3" s="4"/>
      <c r="F3" s="4"/>
      <c r="G3" s="4"/>
      <c r="H3" s="4"/>
      <c r="I3" s="4"/>
    </row>
    <row r="4" spans="1:9" ht="24">
      <c r="A4" s="148" t="s">
        <v>79</v>
      </c>
      <c r="B4" s="149"/>
      <c r="C4" s="5" t="s">
        <v>27</v>
      </c>
      <c r="D4" s="5" t="s">
        <v>28</v>
      </c>
      <c r="E4" s="5" t="s">
        <v>29</v>
      </c>
      <c r="F4" s="5" t="s">
        <v>30</v>
      </c>
      <c r="G4" s="6" t="s">
        <v>31</v>
      </c>
      <c r="H4" s="7" t="s">
        <v>2</v>
      </c>
      <c r="I4" s="8" t="s">
        <v>80</v>
      </c>
    </row>
    <row r="5" spans="1:9" ht="12">
      <c r="A5" s="9" t="s">
        <v>113</v>
      </c>
      <c r="B5" s="10" t="s">
        <v>3</v>
      </c>
      <c r="C5" s="11"/>
      <c r="D5" s="12"/>
      <c r="E5" s="12"/>
      <c r="F5" s="12"/>
      <c r="G5" s="13"/>
      <c r="H5" s="14">
        <f>ROUNDDOWN(C5*$C$42+D5*$D$42+E5*$E$42+F5*$F$42,0)</f>
        <v>0</v>
      </c>
      <c r="I5" s="15" t="s">
        <v>124</v>
      </c>
    </row>
    <row r="6" spans="1:9" ht="12">
      <c r="A6" s="16" t="s">
        <v>154</v>
      </c>
      <c r="B6" s="17" t="s">
        <v>4</v>
      </c>
      <c r="C6" s="18"/>
      <c r="D6" s="12"/>
      <c r="E6" s="12"/>
      <c r="F6" s="12"/>
      <c r="G6" s="13"/>
      <c r="H6" s="14"/>
      <c r="I6" s="15"/>
    </row>
    <row r="7" spans="1:9" ht="12">
      <c r="A7" s="19" t="s">
        <v>155</v>
      </c>
      <c r="B7" s="17" t="s">
        <v>5</v>
      </c>
      <c r="C7" s="18"/>
      <c r="D7" s="12"/>
      <c r="E7" s="12"/>
      <c r="F7" s="12"/>
      <c r="G7" s="13"/>
      <c r="H7" s="14">
        <f aca="true" t="shared" si="0" ref="H7:H16">ROUNDDOWN(C7*$C$42+D7*$D$42+E7*$E$42+F7*$F$42,0)</f>
        <v>0</v>
      </c>
      <c r="I7" s="15" t="s">
        <v>125</v>
      </c>
    </row>
    <row r="8" spans="1:9" ht="12">
      <c r="A8" s="19" t="s">
        <v>156</v>
      </c>
      <c r="B8" s="17" t="s">
        <v>6</v>
      </c>
      <c r="C8" s="18"/>
      <c r="D8" s="12"/>
      <c r="E8" s="12"/>
      <c r="F8" s="12"/>
      <c r="G8" s="13"/>
      <c r="H8" s="14">
        <f t="shared" si="0"/>
        <v>0</v>
      </c>
      <c r="I8" s="15" t="s">
        <v>125</v>
      </c>
    </row>
    <row r="9" spans="1:9" ht="12">
      <c r="A9" s="19" t="s">
        <v>46</v>
      </c>
      <c r="B9" s="17" t="s">
        <v>7</v>
      </c>
      <c r="C9" s="18"/>
      <c r="D9" s="12"/>
      <c r="E9" s="12"/>
      <c r="F9" s="12"/>
      <c r="G9" s="13"/>
      <c r="H9" s="14">
        <f t="shared" si="0"/>
        <v>0</v>
      </c>
      <c r="I9" s="15" t="s">
        <v>125</v>
      </c>
    </row>
    <row r="10" spans="1:9" ht="12">
      <c r="A10" s="19" t="s">
        <v>47</v>
      </c>
      <c r="B10" s="17" t="s">
        <v>8</v>
      </c>
      <c r="C10" s="18"/>
      <c r="D10" s="12"/>
      <c r="E10" s="12"/>
      <c r="F10" s="12"/>
      <c r="G10" s="13"/>
      <c r="H10" s="14">
        <f t="shared" si="0"/>
        <v>0</v>
      </c>
      <c r="I10" s="15" t="s">
        <v>125</v>
      </c>
    </row>
    <row r="11" spans="1:9" ht="12">
      <c r="A11" s="19" t="s">
        <v>48</v>
      </c>
      <c r="B11" s="17" t="s">
        <v>9</v>
      </c>
      <c r="C11" s="18"/>
      <c r="D11" s="12"/>
      <c r="E11" s="12"/>
      <c r="F11" s="12"/>
      <c r="G11" s="13"/>
      <c r="H11" s="14">
        <f t="shared" si="0"/>
        <v>0</v>
      </c>
      <c r="I11" s="15" t="s">
        <v>125</v>
      </c>
    </row>
    <row r="12" spans="1:9" ht="12">
      <c r="A12" s="19" t="s">
        <v>49</v>
      </c>
      <c r="B12" s="17" t="s">
        <v>126</v>
      </c>
      <c r="C12" s="18"/>
      <c r="D12" s="12"/>
      <c r="E12" s="12"/>
      <c r="F12" s="12"/>
      <c r="G12" s="13"/>
      <c r="H12" s="14">
        <f t="shared" si="0"/>
        <v>0</v>
      </c>
      <c r="I12" s="15" t="s">
        <v>125</v>
      </c>
    </row>
    <row r="13" spans="1:9" ht="12">
      <c r="A13" s="19" t="s">
        <v>50</v>
      </c>
      <c r="B13" s="17" t="s">
        <v>127</v>
      </c>
      <c r="C13" s="18"/>
      <c r="D13" s="12"/>
      <c r="E13" s="12"/>
      <c r="F13" s="12"/>
      <c r="G13" s="13"/>
      <c r="H13" s="14">
        <f t="shared" si="0"/>
        <v>0</v>
      </c>
      <c r="I13" s="15" t="s">
        <v>125</v>
      </c>
    </row>
    <row r="14" spans="1:9" ht="12">
      <c r="A14" s="19" t="s">
        <v>51</v>
      </c>
      <c r="B14" s="17" t="s">
        <v>128</v>
      </c>
      <c r="C14" s="18"/>
      <c r="D14" s="12"/>
      <c r="E14" s="12"/>
      <c r="F14" s="12"/>
      <c r="G14" s="13"/>
      <c r="H14" s="14">
        <f t="shared" si="0"/>
        <v>0</v>
      </c>
      <c r="I14" s="15" t="s">
        <v>125</v>
      </c>
    </row>
    <row r="15" spans="1:9" ht="12">
      <c r="A15" s="19" t="s">
        <v>52</v>
      </c>
      <c r="B15" s="17" t="s">
        <v>129</v>
      </c>
      <c r="C15" s="18"/>
      <c r="D15" s="12"/>
      <c r="E15" s="12"/>
      <c r="F15" s="12"/>
      <c r="G15" s="13"/>
      <c r="H15" s="14">
        <f t="shared" si="0"/>
        <v>0</v>
      </c>
      <c r="I15" s="15" t="s">
        <v>125</v>
      </c>
    </row>
    <row r="16" spans="1:9" ht="12">
      <c r="A16" s="19" t="s">
        <v>157</v>
      </c>
      <c r="B16" s="17" t="s">
        <v>130</v>
      </c>
      <c r="C16" s="18"/>
      <c r="D16" s="12"/>
      <c r="E16" s="12"/>
      <c r="F16" s="12"/>
      <c r="G16" s="13"/>
      <c r="H16" s="14">
        <f t="shared" si="0"/>
        <v>0</v>
      </c>
      <c r="I16" s="15" t="s">
        <v>125</v>
      </c>
    </row>
    <row r="17" spans="1:9" ht="12">
      <c r="A17" s="16" t="s">
        <v>110</v>
      </c>
      <c r="B17" s="17" t="s">
        <v>10</v>
      </c>
      <c r="C17" s="18"/>
      <c r="D17" s="12"/>
      <c r="E17" s="12"/>
      <c r="F17" s="12"/>
      <c r="G17" s="13"/>
      <c r="H17" s="14"/>
      <c r="I17" s="15"/>
    </row>
    <row r="18" spans="1:9" ht="12">
      <c r="A18" s="20" t="s">
        <v>158</v>
      </c>
      <c r="B18" s="17" t="s">
        <v>12</v>
      </c>
      <c r="C18" s="18"/>
      <c r="D18" s="12"/>
      <c r="E18" s="12"/>
      <c r="F18" s="12"/>
      <c r="G18" s="13"/>
      <c r="H18" s="14">
        <f>ROUNDDOWN(C18*$C$42+D18*$D$42+E18*$E$42+F18*$F$42,0)</f>
        <v>0</v>
      </c>
      <c r="I18" s="21"/>
    </row>
    <row r="19" spans="1:9" ht="12">
      <c r="A19" s="20" t="s">
        <v>159</v>
      </c>
      <c r="B19" s="17" t="s">
        <v>11</v>
      </c>
      <c r="C19" s="18"/>
      <c r="D19" s="12"/>
      <c r="E19" s="12"/>
      <c r="F19" s="12"/>
      <c r="G19" s="13"/>
      <c r="H19" s="14">
        <f>ROUNDDOWN(C19*$C$42+D19*$D$42+E19*$E$42+F19*$F$42,0)</f>
        <v>0</v>
      </c>
      <c r="I19" s="15"/>
    </row>
    <row r="20" spans="1:9" ht="12">
      <c r="A20" s="20" t="s">
        <v>192</v>
      </c>
      <c r="B20" s="17" t="s">
        <v>193</v>
      </c>
      <c r="C20" s="18"/>
      <c r="D20" s="12"/>
      <c r="E20" s="12"/>
      <c r="F20" s="12"/>
      <c r="G20" s="13"/>
      <c r="H20" s="14">
        <f>ROUNDDOWN(C20*$C$42+D20*$D$42+E20*$E$42+F20*$F$42,0)</f>
        <v>0</v>
      </c>
      <c r="I20" s="15"/>
    </row>
    <row r="21" spans="1:9" ht="12">
      <c r="A21" s="20" t="s">
        <v>160</v>
      </c>
      <c r="B21" s="17" t="s">
        <v>13</v>
      </c>
      <c r="C21" s="18"/>
      <c r="D21" s="12"/>
      <c r="E21" s="12"/>
      <c r="F21" s="12"/>
      <c r="G21" s="13"/>
      <c r="H21" s="14"/>
      <c r="I21" s="15"/>
    </row>
    <row r="22" spans="1:9" ht="12">
      <c r="A22" s="20" t="s">
        <v>111</v>
      </c>
      <c r="B22" s="17" t="s">
        <v>131</v>
      </c>
      <c r="C22" s="18"/>
      <c r="D22" s="12"/>
      <c r="E22" s="12"/>
      <c r="F22" s="12"/>
      <c r="G22" s="13"/>
      <c r="H22" s="14">
        <f>ROUNDDOWN(C22*$C$42+D22*$D$42+E22*$E$42+F22*$F$42,0)</f>
        <v>0</v>
      </c>
      <c r="I22" s="15"/>
    </row>
    <row r="23" spans="1:9" ht="12">
      <c r="A23" s="20" t="s">
        <v>112</v>
      </c>
      <c r="B23" s="17" t="s">
        <v>132</v>
      </c>
      <c r="C23" s="18"/>
      <c r="D23" s="12"/>
      <c r="E23" s="12"/>
      <c r="F23" s="12"/>
      <c r="G23" s="13"/>
      <c r="H23" s="14">
        <f>ROUNDDOWN(C23*$C$42+D23*$D$42+E23*$E$42+F23*$F$42,0)</f>
        <v>0</v>
      </c>
      <c r="I23" s="15"/>
    </row>
    <row r="24" spans="1:9" ht="12">
      <c r="A24" s="20" t="s">
        <v>53</v>
      </c>
      <c r="B24" s="17" t="s">
        <v>14</v>
      </c>
      <c r="C24" s="18"/>
      <c r="D24" s="12"/>
      <c r="E24" s="12"/>
      <c r="F24" s="12"/>
      <c r="G24" s="13"/>
      <c r="H24" s="14">
        <f>ROUNDDOWN(C24*$C$42+D24*$D$42+E24*$E$42+F24*$F$42,0)</f>
        <v>0</v>
      </c>
      <c r="I24" s="15"/>
    </row>
    <row r="25" spans="1:9" ht="12">
      <c r="A25" s="20" t="s">
        <v>161</v>
      </c>
      <c r="B25" s="17" t="s">
        <v>133</v>
      </c>
      <c r="C25" s="18"/>
      <c r="D25" s="12"/>
      <c r="E25" s="12"/>
      <c r="F25" s="12"/>
      <c r="G25" s="13"/>
      <c r="H25" s="14">
        <f>ROUNDDOWN(C25*$C$42+D25*$D$42+E25*$E$42+F25*$F$42,0)</f>
        <v>0</v>
      </c>
      <c r="I25" s="15"/>
    </row>
    <row r="26" spans="1:9" ht="12">
      <c r="A26" s="20" t="s">
        <v>162</v>
      </c>
      <c r="B26" s="17" t="s">
        <v>15</v>
      </c>
      <c r="C26" s="18"/>
      <c r="D26" s="12"/>
      <c r="E26" s="12"/>
      <c r="F26" s="12"/>
      <c r="G26" s="13"/>
      <c r="H26" s="14"/>
      <c r="I26" s="15"/>
    </row>
    <row r="27" spans="1:9" ht="12">
      <c r="A27" s="20" t="s">
        <v>163</v>
      </c>
      <c r="B27" s="17" t="s">
        <v>16</v>
      </c>
      <c r="C27" s="18"/>
      <c r="D27" s="12"/>
      <c r="E27" s="12"/>
      <c r="F27" s="12"/>
      <c r="G27" s="13"/>
      <c r="H27" s="14">
        <f>ROUNDDOWN(C27*$C$42+D27*$D$42+E27*$E$42+F27*$F$42,0)</f>
        <v>0</v>
      </c>
      <c r="I27" s="15"/>
    </row>
    <row r="28" spans="1:9" ht="12">
      <c r="A28" s="20" t="s">
        <v>164</v>
      </c>
      <c r="B28" s="17" t="s">
        <v>134</v>
      </c>
      <c r="C28" s="18"/>
      <c r="D28" s="12"/>
      <c r="E28" s="12"/>
      <c r="F28" s="12"/>
      <c r="G28" s="13"/>
      <c r="H28" s="14">
        <f>ROUNDDOWN(C28*$C$42+D28*$D$42+E28*$E$42+F28*$F$42,0)</f>
        <v>0</v>
      </c>
      <c r="I28" s="15"/>
    </row>
    <row r="29" spans="1:9" ht="12">
      <c r="A29" s="20" t="s">
        <v>165</v>
      </c>
      <c r="B29" s="17" t="s">
        <v>135</v>
      </c>
      <c r="C29" s="18"/>
      <c r="D29" s="12"/>
      <c r="E29" s="12"/>
      <c r="F29" s="12"/>
      <c r="G29" s="13"/>
      <c r="H29" s="14">
        <f>ROUNDDOWN(C29*$C$42+D29*$D$42+E29*$E$42+F29*$F$42,0)</f>
        <v>0</v>
      </c>
      <c r="I29" s="15"/>
    </row>
    <row r="30" spans="1:9" ht="12">
      <c r="A30" s="20" t="s">
        <v>165</v>
      </c>
      <c r="B30" s="17" t="s">
        <v>17</v>
      </c>
      <c r="C30" s="18"/>
      <c r="D30" s="12"/>
      <c r="E30" s="12"/>
      <c r="F30" s="12"/>
      <c r="G30" s="13"/>
      <c r="H30" s="14"/>
      <c r="I30" s="15"/>
    </row>
    <row r="31" spans="1:9" ht="12">
      <c r="A31" s="20" t="s">
        <v>166</v>
      </c>
      <c r="B31" s="17" t="s">
        <v>19</v>
      </c>
      <c r="C31" s="18"/>
      <c r="D31" s="12"/>
      <c r="E31" s="12"/>
      <c r="F31" s="12"/>
      <c r="G31" s="13"/>
      <c r="H31" s="14">
        <f aca="true" t="shared" si="1" ref="H31:H39">ROUNDDOWN(C31*$C$42+D31*$D$42+E31*$E$42+F31*$F$42,0)</f>
        <v>0</v>
      </c>
      <c r="I31" s="15"/>
    </row>
    <row r="32" spans="1:9" ht="12">
      <c r="A32" s="20" t="s">
        <v>167</v>
      </c>
      <c r="B32" s="17" t="s">
        <v>18</v>
      </c>
      <c r="C32" s="18"/>
      <c r="D32" s="12"/>
      <c r="E32" s="12"/>
      <c r="F32" s="12"/>
      <c r="G32" s="13"/>
      <c r="H32" s="14">
        <f t="shared" si="1"/>
        <v>0</v>
      </c>
      <c r="I32" s="15"/>
    </row>
    <row r="33" spans="1:9" ht="12">
      <c r="A33" s="20" t="s">
        <v>168</v>
      </c>
      <c r="B33" s="17" t="s">
        <v>21</v>
      </c>
      <c r="C33" s="18"/>
      <c r="D33" s="12"/>
      <c r="E33" s="12"/>
      <c r="F33" s="12"/>
      <c r="G33" s="13"/>
      <c r="H33" s="14">
        <f t="shared" si="1"/>
        <v>0</v>
      </c>
      <c r="I33" s="15"/>
    </row>
    <row r="34" spans="1:9" ht="12">
      <c r="A34" s="20" t="s">
        <v>169</v>
      </c>
      <c r="B34" s="17" t="s">
        <v>20</v>
      </c>
      <c r="C34" s="18"/>
      <c r="D34" s="12"/>
      <c r="E34" s="12"/>
      <c r="F34" s="12"/>
      <c r="G34" s="13"/>
      <c r="H34" s="14">
        <f t="shared" si="1"/>
        <v>0</v>
      </c>
      <c r="I34" s="15"/>
    </row>
    <row r="35" spans="1:9" ht="12">
      <c r="A35" s="20" t="s">
        <v>170</v>
      </c>
      <c r="B35" s="17" t="s">
        <v>22</v>
      </c>
      <c r="C35" s="18"/>
      <c r="D35" s="12"/>
      <c r="E35" s="12"/>
      <c r="F35" s="12"/>
      <c r="G35" s="13"/>
      <c r="H35" s="14">
        <f t="shared" si="1"/>
        <v>0</v>
      </c>
      <c r="I35" s="15"/>
    </row>
    <row r="36" spans="1:9" ht="12">
      <c r="A36" s="20" t="s">
        <v>171</v>
      </c>
      <c r="B36" s="17" t="s">
        <v>23</v>
      </c>
      <c r="C36" s="18"/>
      <c r="D36" s="12"/>
      <c r="E36" s="12"/>
      <c r="F36" s="12"/>
      <c r="G36" s="22"/>
      <c r="H36" s="23">
        <f t="shared" si="1"/>
        <v>0</v>
      </c>
      <c r="I36" s="15"/>
    </row>
    <row r="37" spans="1:9" ht="12">
      <c r="A37" s="20" t="s">
        <v>172</v>
      </c>
      <c r="B37" s="24" t="s">
        <v>24</v>
      </c>
      <c r="C37" s="18"/>
      <c r="D37" s="12"/>
      <c r="E37" s="12"/>
      <c r="F37" s="12"/>
      <c r="G37" s="22"/>
      <c r="H37" s="23">
        <f t="shared" si="1"/>
        <v>0</v>
      </c>
      <c r="I37" s="15"/>
    </row>
    <row r="38" spans="1:9" ht="12">
      <c r="A38" s="25" t="s">
        <v>56</v>
      </c>
      <c r="B38" s="26" t="s">
        <v>25</v>
      </c>
      <c r="C38" s="18"/>
      <c r="D38" s="12"/>
      <c r="E38" s="12"/>
      <c r="F38" s="12"/>
      <c r="G38" s="22"/>
      <c r="H38" s="23">
        <f t="shared" si="1"/>
        <v>0</v>
      </c>
      <c r="I38" s="27"/>
    </row>
    <row r="39" spans="1:9" ht="12">
      <c r="A39" s="25" t="s">
        <v>57</v>
      </c>
      <c r="B39" s="26" t="s">
        <v>26</v>
      </c>
      <c r="C39" s="18"/>
      <c r="D39" s="12"/>
      <c r="E39" s="12"/>
      <c r="F39" s="12"/>
      <c r="G39" s="22"/>
      <c r="H39" s="23">
        <f t="shared" si="1"/>
        <v>0</v>
      </c>
      <c r="I39" s="27"/>
    </row>
    <row r="40" spans="1:9" ht="12">
      <c r="A40" s="28"/>
      <c r="B40" s="29"/>
      <c r="C40" s="18"/>
      <c r="D40" s="30"/>
      <c r="E40" s="30"/>
      <c r="F40" s="30"/>
      <c r="G40" s="31"/>
      <c r="H40" s="32"/>
      <c r="I40" s="15"/>
    </row>
    <row r="41" spans="1:9" ht="12">
      <c r="A41" s="33" t="s">
        <v>32</v>
      </c>
      <c r="B41" s="34"/>
      <c r="C41" s="35">
        <f>SUM(C5:C40)</f>
        <v>0</v>
      </c>
      <c r="D41" s="35">
        <f>SUM(D5:D40)</f>
        <v>0</v>
      </c>
      <c r="E41" s="35">
        <f>SUM(E5:E40)</f>
        <v>0</v>
      </c>
      <c r="F41" s="35">
        <f>SUM(F5:F40)</f>
        <v>0</v>
      </c>
      <c r="G41" s="35">
        <f>SUM(G5:G40)</f>
        <v>0</v>
      </c>
      <c r="H41" s="36"/>
      <c r="I41" s="37"/>
    </row>
    <row r="42" spans="1:9" ht="12">
      <c r="A42" s="38" t="s">
        <v>33</v>
      </c>
      <c r="B42" s="39"/>
      <c r="C42" s="40">
        <f>948000/20</f>
        <v>47400</v>
      </c>
      <c r="D42" s="40">
        <f>820000/20</f>
        <v>41000</v>
      </c>
      <c r="E42" s="40">
        <f>721000/20</f>
        <v>36050</v>
      </c>
      <c r="F42" s="40">
        <f>628000/20</f>
        <v>31400</v>
      </c>
      <c r="G42" s="40"/>
      <c r="H42" s="41"/>
      <c r="I42" s="42"/>
    </row>
    <row r="43" spans="1:9" ht="12">
      <c r="A43" s="43" t="s">
        <v>34</v>
      </c>
      <c r="B43" s="44"/>
      <c r="C43" s="45">
        <f>ROUNDDOWN(C41*C42,0)</f>
        <v>0</v>
      </c>
      <c r="D43" s="45">
        <f>ROUNDDOWN(D41*D42,0)</f>
        <v>0</v>
      </c>
      <c r="E43" s="45">
        <f>ROUNDDOWN(E41*E42,0)</f>
        <v>0</v>
      </c>
      <c r="F43" s="45">
        <f>ROUNDDOWN(F41*F42,0)</f>
        <v>0</v>
      </c>
      <c r="G43" s="46"/>
      <c r="H43" s="47"/>
      <c r="I43" s="48"/>
    </row>
    <row r="44" spans="1:9" ht="12">
      <c r="A44" s="49" t="s">
        <v>184</v>
      </c>
      <c r="B44" s="49"/>
      <c r="C44" s="49"/>
      <c r="D44" s="49"/>
      <c r="E44" s="50" t="s">
        <v>81</v>
      </c>
      <c r="F44" s="51"/>
      <c r="G44" s="52"/>
      <c r="H44" s="53"/>
      <c r="I44" s="54">
        <f>SUM(C43:F43)</f>
        <v>0</v>
      </c>
    </row>
    <row r="45" spans="1:9" ht="18.75" customHeight="1">
      <c r="A45" s="55" t="s">
        <v>82</v>
      </c>
      <c r="B45" s="56"/>
      <c r="C45" s="55"/>
      <c r="D45" s="4"/>
      <c r="E45" s="4"/>
      <c r="F45" s="4"/>
      <c r="G45" s="57"/>
      <c r="H45" s="57"/>
      <c r="I45" s="58"/>
    </row>
    <row r="46" spans="1:9" ht="12">
      <c r="A46" s="59" t="s">
        <v>35</v>
      </c>
      <c r="B46" s="60"/>
      <c r="C46" s="61" t="s">
        <v>36</v>
      </c>
      <c r="D46" s="51"/>
      <c r="E46" s="62" t="s">
        <v>37</v>
      </c>
      <c r="F46" s="63" t="s">
        <v>38</v>
      </c>
      <c r="G46" s="63" t="s">
        <v>39</v>
      </c>
      <c r="H46" s="63"/>
      <c r="I46" s="64" t="s">
        <v>2</v>
      </c>
    </row>
    <row r="47" spans="1:9" s="55" customFormat="1" ht="12">
      <c r="A47" s="65" t="s">
        <v>62</v>
      </c>
      <c r="B47" s="66" t="s">
        <v>114</v>
      </c>
      <c r="C47" s="135"/>
      <c r="D47" s="132"/>
      <c r="E47" s="69"/>
      <c r="F47" s="70">
        <v>1</v>
      </c>
      <c r="G47" s="71" t="s">
        <v>40</v>
      </c>
      <c r="H47" s="72"/>
      <c r="I47" s="73">
        <f aca="true" t="shared" si="2" ref="I47:I66">E47*F47</f>
        <v>0</v>
      </c>
    </row>
    <row r="48" spans="1:9" s="55" customFormat="1" ht="12">
      <c r="A48" s="65" t="s">
        <v>63</v>
      </c>
      <c r="B48" s="66" t="s">
        <v>173</v>
      </c>
      <c r="C48" s="135"/>
      <c r="D48" s="132"/>
      <c r="E48" s="69"/>
      <c r="F48" s="70">
        <v>1</v>
      </c>
      <c r="G48" s="74" t="s">
        <v>40</v>
      </c>
      <c r="H48" s="75"/>
      <c r="I48" s="73">
        <f t="shared" si="2"/>
        <v>0</v>
      </c>
    </row>
    <row r="49" spans="1:9" s="55" customFormat="1" ht="12">
      <c r="A49" s="65" t="s">
        <v>64</v>
      </c>
      <c r="B49" s="66" t="s">
        <v>174</v>
      </c>
      <c r="C49" s="135"/>
      <c r="D49" s="132"/>
      <c r="E49" s="69"/>
      <c r="F49" s="70">
        <v>1</v>
      </c>
      <c r="G49" s="74" t="s">
        <v>40</v>
      </c>
      <c r="H49" s="75"/>
      <c r="I49" s="73">
        <f t="shared" si="2"/>
        <v>0</v>
      </c>
    </row>
    <row r="50" spans="1:9" s="55" customFormat="1" ht="12">
      <c r="A50" s="65" t="s">
        <v>65</v>
      </c>
      <c r="B50" s="66" t="s">
        <v>136</v>
      </c>
      <c r="C50" s="135"/>
      <c r="D50" s="132"/>
      <c r="E50" s="69"/>
      <c r="F50" s="70">
        <v>1</v>
      </c>
      <c r="G50" s="74" t="s">
        <v>40</v>
      </c>
      <c r="H50" s="75"/>
      <c r="I50" s="73">
        <f t="shared" si="2"/>
        <v>0</v>
      </c>
    </row>
    <row r="51" spans="1:9" s="55" customFormat="1" ht="12">
      <c r="A51" s="65" t="s">
        <v>53</v>
      </c>
      <c r="B51" s="66" t="s">
        <v>58</v>
      </c>
      <c r="C51" s="135"/>
      <c r="D51" s="132"/>
      <c r="E51" s="69"/>
      <c r="F51" s="70">
        <v>1</v>
      </c>
      <c r="G51" s="74" t="s">
        <v>40</v>
      </c>
      <c r="H51" s="75"/>
      <c r="I51" s="73">
        <f t="shared" si="2"/>
        <v>0</v>
      </c>
    </row>
    <row r="52" spans="1:9" s="55" customFormat="1" ht="12">
      <c r="A52" s="65" t="s">
        <v>54</v>
      </c>
      <c r="B52" s="66" t="s">
        <v>59</v>
      </c>
      <c r="C52" s="135"/>
      <c r="D52" s="132"/>
      <c r="E52" s="69"/>
      <c r="F52" s="70">
        <v>1</v>
      </c>
      <c r="G52" s="74" t="s">
        <v>40</v>
      </c>
      <c r="H52" s="75"/>
      <c r="I52" s="73">
        <f t="shared" si="2"/>
        <v>0</v>
      </c>
    </row>
    <row r="53" spans="1:9" s="55" customFormat="1" ht="12">
      <c r="A53" s="65" t="s">
        <v>55</v>
      </c>
      <c r="B53" s="66" t="s">
        <v>137</v>
      </c>
      <c r="C53" s="135" t="s">
        <v>175</v>
      </c>
      <c r="D53" s="132"/>
      <c r="E53" s="69"/>
      <c r="F53" s="70">
        <v>1</v>
      </c>
      <c r="G53" s="74" t="s">
        <v>40</v>
      </c>
      <c r="H53" s="75"/>
      <c r="I53" s="73">
        <f t="shared" si="2"/>
        <v>0</v>
      </c>
    </row>
    <row r="54" spans="1:9" s="55" customFormat="1" ht="12">
      <c r="A54" s="65" t="s">
        <v>56</v>
      </c>
      <c r="B54" s="66" t="s">
        <v>138</v>
      </c>
      <c r="C54" s="135"/>
      <c r="D54" s="132"/>
      <c r="E54" s="69"/>
      <c r="F54" s="70">
        <v>1</v>
      </c>
      <c r="G54" s="74" t="s">
        <v>40</v>
      </c>
      <c r="H54" s="75"/>
      <c r="I54" s="73">
        <f t="shared" si="2"/>
        <v>0</v>
      </c>
    </row>
    <row r="55" spans="1:9" s="55" customFormat="1" ht="12">
      <c r="A55" s="65" t="s">
        <v>57</v>
      </c>
      <c r="B55" s="66" t="s">
        <v>139</v>
      </c>
      <c r="C55" s="135"/>
      <c r="D55" s="132"/>
      <c r="E55" s="69"/>
      <c r="F55" s="70">
        <v>1</v>
      </c>
      <c r="G55" s="74" t="s">
        <v>40</v>
      </c>
      <c r="H55" s="75"/>
      <c r="I55" s="73">
        <f t="shared" si="2"/>
        <v>0</v>
      </c>
    </row>
    <row r="56" spans="1:9" s="55" customFormat="1" ht="12">
      <c r="A56" s="65" t="s">
        <v>66</v>
      </c>
      <c r="B56" s="66" t="s">
        <v>137</v>
      </c>
      <c r="C56" s="135" t="s">
        <v>176</v>
      </c>
      <c r="D56" s="132"/>
      <c r="E56" s="69"/>
      <c r="F56" s="70">
        <v>1</v>
      </c>
      <c r="G56" s="74" t="s">
        <v>40</v>
      </c>
      <c r="H56" s="75"/>
      <c r="I56" s="73">
        <f t="shared" si="2"/>
        <v>0</v>
      </c>
    </row>
    <row r="57" spans="1:9" ht="12">
      <c r="A57" s="65" t="s">
        <v>70</v>
      </c>
      <c r="B57" s="66" t="s">
        <v>140</v>
      </c>
      <c r="C57" s="135" t="s">
        <v>141</v>
      </c>
      <c r="D57" s="132"/>
      <c r="E57" s="69"/>
      <c r="F57" s="70">
        <v>1</v>
      </c>
      <c r="G57" s="74" t="s">
        <v>40</v>
      </c>
      <c r="H57" s="75"/>
      <c r="I57" s="73">
        <f t="shared" si="2"/>
        <v>0</v>
      </c>
    </row>
    <row r="58" spans="1:9" s="55" customFormat="1" ht="12">
      <c r="A58" s="65" t="s">
        <v>71</v>
      </c>
      <c r="B58" s="66" t="s">
        <v>142</v>
      </c>
      <c r="C58" s="135"/>
      <c r="D58" s="132"/>
      <c r="E58" s="69"/>
      <c r="F58" s="70">
        <v>1</v>
      </c>
      <c r="G58" s="74" t="s">
        <v>40</v>
      </c>
      <c r="H58" s="75"/>
      <c r="I58" s="73">
        <f t="shared" si="2"/>
        <v>0</v>
      </c>
    </row>
    <row r="59" spans="1:9" s="55" customFormat="1" ht="12">
      <c r="A59" s="65" t="s">
        <v>67</v>
      </c>
      <c r="B59" s="66" t="s">
        <v>143</v>
      </c>
      <c r="C59" s="135"/>
      <c r="D59" s="132"/>
      <c r="E59" s="69"/>
      <c r="F59" s="70">
        <v>1</v>
      </c>
      <c r="G59" s="74" t="s">
        <v>40</v>
      </c>
      <c r="H59" s="75"/>
      <c r="I59" s="73">
        <f t="shared" si="2"/>
        <v>0</v>
      </c>
    </row>
    <row r="60" spans="1:9" s="55" customFormat="1" ht="12">
      <c r="A60" s="65" t="s">
        <v>68</v>
      </c>
      <c r="B60" s="66" t="s">
        <v>144</v>
      </c>
      <c r="C60" s="135"/>
      <c r="D60" s="132"/>
      <c r="E60" s="69"/>
      <c r="F60" s="70">
        <v>2</v>
      </c>
      <c r="G60" s="74" t="s">
        <v>40</v>
      </c>
      <c r="H60" s="75"/>
      <c r="I60" s="73">
        <f t="shared" si="2"/>
        <v>0</v>
      </c>
    </row>
    <row r="61" spans="1:9" ht="12">
      <c r="A61" s="65" t="s">
        <v>72</v>
      </c>
      <c r="B61" s="66" t="s">
        <v>60</v>
      </c>
      <c r="C61" s="135"/>
      <c r="D61" s="132"/>
      <c r="E61" s="69"/>
      <c r="F61" s="70">
        <v>2</v>
      </c>
      <c r="G61" s="74" t="s">
        <v>40</v>
      </c>
      <c r="H61" s="75"/>
      <c r="I61" s="73">
        <f t="shared" si="2"/>
        <v>0</v>
      </c>
    </row>
    <row r="62" spans="1:9" ht="12">
      <c r="A62" s="65" t="s">
        <v>69</v>
      </c>
      <c r="B62" s="66" t="s">
        <v>61</v>
      </c>
      <c r="C62" s="135" t="s">
        <v>177</v>
      </c>
      <c r="D62" s="132"/>
      <c r="E62" s="69"/>
      <c r="F62" s="70">
        <v>1</v>
      </c>
      <c r="G62" s="74" t="s">
        <v>40</v>
      </c>
      <c r="H62" s="75"/>
      <c r="I62" s="73">
        <f t="shared" si="2"/>
        <v>0</v>
      </c>
    </row>
    <row r="63" spans="1:9" ht="12">
      <c r="A63" s="65" t="s">
        <v>73</v>
      </c>
      <c r="B63" s="66" t="s">
        <v>145</v>
      </c>
      <c r="C63" s="135" t="s">
        <v>177</v>
      </c>
      <c r="D63" s="132"/>
      <c r="E63" s="69"/>
      <c r="F63" s="70">
        <v>1</v>
      </c>
      <c r="G63" s="74" t="s">
        <v>40</v>
      </c>
      <c r="H63" s="75"/>
      <c r="I63" s="73">
        <f t="shared" si="2"/>
        <v>0</v>
      </c>
    </row>
    <row r="64" spans="1:9" s="76" customFormat="1" ht="12">
      <c r="A64" s="65" t="s">
        <v>74</v>
      </c>
      <c r="B64" s="66" t="s">
        <v>146</v>
      </c>
      <c r="C64" s="150" t="s">
        <v>147</v>
      </c>
      <c r="D64" s="151"/>
      <c r="E64" s="69"/>
      <c r="F64" s="70">
        <v>1</v>
      </c>
      <c r="G64" s="71" t="s">
        <v>40</v>
      </c>
      <c r="H64" s="75"/>
      <c r="I64" s="73">
        <f>E64*F64</f>
        <v>0</v>
      </c>
    </row>
    <row r="65" spans="1:9" ht="12">
      <c r="A65" s="65" t="s">
        <v>75</v>
      </c>
      <c r="B65" s="66" t="s">
        <v>178</v>
      </c>
      <c r="C65" s="135" t="s">
        <v>148</v>
      </c>
      <c r="D65" s="132"/>
      <c r="E65" s="69"/>
      <c r="F65" s="70">
        <v>1</v>
      </c>
      <c r="G65" s="74" t="s">
        <v>40</v>
      </c>
      <c r="H65" s="75"/>
      <c r="I65" s="73">
        <f>E65*F65</f>
        <v>0</v>
      </c>
    </row>
    <row r="66" spans="1:9" ht="12">
      <c r="A66" s="65" t="s">
        <v>76</v>
      </c>
      <c r="B66" s="66" t="s">
        <v>178</v>
      </c>
      <c r="C66" s="135" t="s">
        <v>149</v>
      </c>
      <c r="D66" s="132"/>
      <c r="E66" s="69"/>
      <c r="F66" s="70">
        <v>1</v>
      </c>
      <c r="G66" s="74" t="s">
        <v>40</v>
      </c>
      <c r="H66" s="75"/>
      <c r="I66" s="73">
        <f t="shared" si="2"/>
        <v>0</v>
      </c>
    </row>
    <row r="67" spans="1:9" ht="12">
      <c r="A67" s="65" t="s">
        <v>77</v>
      </c>
      <c r="B67" s="66" t="s">
        <v>150</v>
      </c>
      <c r="C67" s="135" t="s">
        <v>151</v>
      </c>
      <c r="D67" s="132"/>
      <c r="E67" s="69"/>
      <c r="F67" s="70"/>
      <c r="G67" s="74"/>
      <c r="H67" s="75"/>
      <c r="I67" s="73"/>
    </row>
    <row r="68" spans="1:9" ht="13.5" customHeight="1">
      <c r="A68" s="65" t="s">
        <v>180</v>
      </c>
      <c r="B68" s="66" t="s">
        <v>152</v>
      </c>
      <c r="C68" s="150" t="s">
        <v>153</v>
      </c>
      <c r="D68" s="151"/>
      <c r="E68" s="69"/>
      <c r="F68" s="70"/>
      <c r="G68" s="74"/>
      <c r="H68" s="75"/>
      <c r="I68" s="73"/>
    </row>
    <row r="69" spans="1:9" ht="12">
      <c r="A69" s="65" t="s">
        <v>181</v>
      </c>
      <c r="B69" s="66" t="s">
        <v>179</v>
      </c>
      <c r="C69" s="135"/>
      <c r="D69" s="132"/>
      <c r="E69" s="69"/>
      <c r="F69" s="70"/>
      <c r="G69" s="74"/>
      <c r="H69" s="75"/>
      <c r="I69" s="73"/>
    </row>
    <row r="70" spans="1:9" s="76" customFormat="1" ht="12">
      <c r="A70" s="77"/>
      <c r="B70" s="78"/>
      <c r="C70" s="133"/>
      <c r="D70" s="134"/>
      <c r="E70" s="81"/>
      <c r="F70" s="82"/>
      <c r="G70" s="83"/>
      <c r="H70" s="84"/>
      <c r="I70" s="85"/>
    </row>
    <row r="71" spans="1:9" ht="12">
      <c r="A71" s="86"/>
      <c r="B71" s="56"/>
      <c r="C71" s="55"/>
      <c r="D71" s="87"/>
      <c r="E71" s="50" t="s">
        <v>83</v>
      </c>
      <c r="F71" s="88"/>
      <c r="G71" s="89"/>
      <c r="H71" s="51"/>
      <c r="I71" s="54">
        <f>SUM(I47:I70)</f>
        <v>0</v>
      </c>
    </row>
    <row r="72" spans="1:9" ht="12">
      <c r="A72" s="90" t="s">
        <v>84</v>
      </c>
      <c r="B72" s="90"/>
      <c r="C72" s="91"/>
      <c r="D72" s="91"/>
      <c r="E72" s="92"/>
      <c r="F72" s="93"/>
      <c r="G72" s="57"/>
      <c r="H72" s="57"/>
      <c r="I72" s="58">
        <f>I44+I71</f>
        <v>0</v>
      </c>
    </row>
    <row r="73" spans="1:9" ht="12">
      <c r="A73" s="59" t="s">
        <v>35</v>
      </c>
      <c r="B73" s="60"/>
      <c r="C73" s="61"/>
      <c r="D73" s="51"/>
      <c r="E73" s="62" t="s">
        <v>80</v>
      </c>
      <c r="F73" s="63"/>
      <c r="G73" s="63"/>
      <c r="H73" s="63"/>
      <c r="I73" s="64" t="s">
        <v>2</v>
      </c>
    </row>
    <row r="74" spans="1:9" s="55" customFormat="1" ht="12">
      <c r="A74" s="100"/>
      <c r="B74" s="101" t="s">
        <v>85</v>
      </c>
      <c r="C74" s="102"/>
      <c r="D74" s="87"/>
      <c r="E74" s="95" t="s">
        <v>86</v>
      </c>
      <c r="F74" s="96"/>
      <c r="G74" s="97"/>
      <c r="H74" s="72"/>
      <c r="I74" s="106">
        <f>I71+I44</f>
        <v>0</v>
      </c>
    </row>
    <row r="75" spans="1:9" s="55" customFormat="1" ht="12">
      <c r="A75" s="65"/>
      <c r="B75" s="66"/>
      <c r="C75" s="103"/>
      <c r="D75" s="104"/>
      <c r="E75" s="98" t="s">
        <v>88</v>
      </c>
      <c r="F75" s="99"/>
      <c r="G75" s="99"/>
      <c r="H75" s="75" t="s">
        <v>87</v>
      </c>
      <c r="I75" s="73">
        <f>I74</f>
        <v>0</v>
      </c>
    </row>
    <row r="76" spans="1:9" s="55" customFormat="1" ht="12">
      <c r="A76" s="65"/>
      <c r="B76" s="66" t="s">
        <v>89</v>
      </c>
      <c r="C76" s="103"/>
      <c r="D76" s="104"/>
      <c r="E76" s="105" t="s">
        <v>90</v>
      </c>
      <c r="F76" s="99"/>
      <c r="G76" s="99"/>
      <c r="H76" s="75"/>
      <c r="I76" s="73">
        <f>I75*0.08</f>
        <v>0</v>
      </c>
    </row>
    <row r="77" spans="1:9" s="55" customFormat="1" ht="12">
      <c r="A77" s="107"/>
      <c r="B77" s="108" t="s">
        <v>91</v>
      </c>
      <c r="C77" s="109"/>
      <c r="D77" s="110"/>
      <c r="E77" s="111" t="s">
        <v>92</v>
      </c>
      <c r="F77" s="112"/>
      <c r="G77" s="112"/>
      <c r="H77" s="84"/>
      <c r="I77" s="85">
        <f>I75+I76</f>
        <v>0</v>
      </c>
    </row>
    <row r="78" ht="21.75" customHeight="1">
      <c r="A78" s="2" t="s">
        <v>185</v>
      </c>
    </row>
  </sheetData>
  <sheetProtection/>
  <mergeCells count="4">
    <mergeCell ref="A2:I2"/>
    <mergeCell ref="A4:B4"/>
    <mergeCell ref="C64:D64"/>
    <mergeCell ref="C68:D68"/>
  </mergeCells>
  <printOptions/>
  <pageMargins left="0.7086614173228347" right="0.7086614173228347" top="0.5511811023622047" bottom="0.5511811023622047" header="0.31496062992125984" footer="0.31496062992125984"/>
  <pageSetup fitToHeight="0" fitToWidth="0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="85" zoomScaleNormal="85" zoomScaleSheetLayoutView="85" zoomScalePageLayoutView="0" workbookViewId="0" topLeftCell="A4">
      <selection activeCell="B34" sqref="B34"/>
    </sheetView>
  </sheetViews>
  <sheetFormatPr defaultColWidth="9.00390625" defaultRowHeight="13.5"/>
  <cols>
    <col min="1" max="1" width="6.875" style="1" customWidth="1"/>
    <col min="2" max="2" width="40.75390625" style="2" customWidth="1"/>
    <col min="3" max="7" width="9.625" style="2" customWidth="1"/>
    <col min="8" max="8" width="13.625" style="2" customWidth="1"/>
    <col min="9" max="9" width="20.50390625" style="2" customWidth="1"/>
    <col min="10" max="16384" width="9.00390625" style="2" customWidth="1"/>
  </cols>
  <sheetData>
    <row r="1" ht="12">
      <c r="I1" s="3" t="s">
        <v>123</v>
      </c>
    </row>
    <row r="2" spans="1:9" ht="17.25">
      <c r="A2" s="147" t="s">
        <v>121</v>
      </c>
      <c r="B2" s="147"/>
      <c r="C2" s="147"/>
      <c r="D2" s="147"/>
      <c r="E2" s="147"/>
      <c r="F2" s="147"/>
      <c r="G2" s="147"/>
      <c r="H2" s="147"/>
      <c r="I2" s="147"/>
    </row>
    <row r="3" spans="1:9" ht="12">
      <c r="A3" s="4" t="s">
        <v>78</v>
      </c>
      <c r="B3" s="4"/>
      <c r="C3" s="4"/>
      <c r="D3" s="4"/>
      <c r="E3" s="4"/>
      <c r="F3" s="4"/>
      <c r="G3" s="4"/>
      <c r="H3" s="4"/>
      <c r="I3" s="4"/>
    </row>
    <row r="4" spans="1:9" ht="24">
      <c r="A4" s="148" t="s">
        <v>79</v>
      </c>
      <c r="B4" s="149"/>
      <c r="C4" s="5" t="s">
        <v>93</v>
      </c>
      <c r="D4" s="5" t="s">
        <v>94</v>
      </c>
      <c r="E4" s="5" t="s">
        <v>95</v>
      </c>
      <c r="F4" s="5"/>
      <c r="G4" s="6" t="s">
        <v>31</v>
      </c>
      <c r="H4" s="7" t="s">
        <v>2</v>
      </c>
      <c r="I4" s="8" t="s">
        <v>80</v>
      </c>
    </row>
    <row r="5" spans="1:9" ht="12">
      <c r="A5" s="9">
        <v>1</v>
      </c>
      <c r="B5" s="10" t="s">
        <v>96</v>
      </c>
      <c r="C5" s="11"/>
      <c r="D5" s="12"/>
      <c r="E5" s="12"/>
      <c r="F5" s="12"/>
      <c r="G5" s="13"/>
      <c r="H5" s="14">
        <f>C5*$C$22+D5*$D$22+E5*$E$22+F5*$F$22</f>
        <v>0</v>
      </c>
      <c r="I5" s="15"/>
    </row>
    <row r="6" spans="1:9" ht="12">
      <c r="A6" s="16">
        <v>2</v>
      </c>
      <c r="B6" s="17" t="s">
        <v>97</v>
      </c>
      <c r="C6" s="18"/>
      <c r="D6" s="12"/>
      <c r="E6" s="12"/>
      <c r="F6" s="12"/>
      <c r="G6" s="13"/>
      <c r="H6" s="14">
        <f aca="true" t="shared" si="0" ref="H6:H20">C6*$C$22+D6*$D$22+E6*$E$22+F6*$F$22</f>
        <v>0</v>
      </c>
      <c r="I6" s="15"/>
    </row>
    <row r="7" spans="1:9" ht="12">
      <c r="A7" s="19" t="s">
        <v>110</v>
      </c>
      <c r="B7" s="17" t="s">
        <v>98</v>
      </c>
      <c r="C7" s="18"/>
      <c r="D7" s="12"/>
      <c r="E7" s="12"/>
      <c r="F7" s="12"/>
      <c r="G7" s="13"/>
      <c r="H7" s="14">
        <f t="shared" si="0"/>
        <v>0</v>
      </c>
      <c r="I7" s="15"/>
    </row>
    <row r="8" spans="1:9" ht="12">
      <c r="A8" s="19" t="s">
        <v>65</v>
      </c>
      <c r="B8" s="17" t="s">
        <v>99</v>
      </c>
      <c r="C8" s="18"/>
      <c r="D8" s="12"/>
      <c r="E8" s="12"/>
      <c r="F8" s="12"/>
      <c r="G8" s="13"/>
      <c r="H8" s="14">
        <f t="shared" si="0"/>
        <v>0</v>
      </c>
      <c r="I8" s="15"/>
    </row>
    <row r="9" spans="1:9" ht="12">
      <c r="A9" s="19" t="s">
        <v>111</v>
      </c>
      <c r="B9" s="17" t="s">
        <v>100</v>
      </c>
      <c r="C9" s="18"/>
      <c r="D9" s="12"/>
      <c r="E9" s="12"/>
      <c r="F9" s="12"/>
      <c r="G9" s="13"/>
      <c r="H9" s="14">
        <f t="shared" si="0"/>
        <v>0</v>
      </c>
      <c r="I9" s="15"/>
    </row>
    <row r="10" spans="1:9" ht="12">
      <c r="A10" s="19" t="s">
        <v>112</v>
      </c>
      <c r="B10" s="17" t="s">
        <v>101</v>
      </c>
      <c r="C10" s="18"/>
      <c r="D10" s="12"/>
      <c r="E10" s="12"/>
      <c r="F10" s="12"/>
      <c r="G10" s="13"/>
      <c r="H10" s="14">
        <f t="shared" si="0"/>
        <v>0</v>
      </c>
      <c r="I10" s="15"/>
    </row>
    <row r="11" spans="1:9" ht="12">
      <c r="A11" s="19" t="s">
        <v>53</v>
      </c>
      <c r="B11" s="17" t="s">
        <v>102</v>
      </c>
      <c r="C11" s="18"/>
      <c r="D11" s="12"/>
      <c r="E11" s="12"/>
      <c r="F11" s="12"/>
      <c r="G11" s="13"/>
      <c r="H11" s="14">
        <f t="shared" si="0"/>
        <v>0</v>
      </c>
      <c r="I11" s="15"/>
    </row>
    <row r="12" spans="1:9" ht="12">
      <c r="A12" s="19" t="s">
        <v>54</v>
      </c>
      <c r="B12" s="17" t="s">
        <v>103</v>
      </c>
      <c r="C12" s="18"/>
      <c r="D12" s="12"/>
      <c r="E12" s="12"/>
      <c r="F12" s="12"/>
      <c r="G12" s="13"/>
      <c r="H12" s="14">
        <f t="shared" si="0"/>
        <v>0</v>
      </c>
      <c r="I12" s="15"/>
    </row>
    <row r="13" spans="1:9" ht="12">
      <c r="A13" s="19" t="s">
        <v>55</v>
      </c>
      <c r="B13" s="17" t="s">
        <v>104</v>
      </c>
      <c r="C13" s="18"/>
      <c r="D13" s="12"/>
      <c r="E13" s="12"/>
      <c r="F13" s="12"/>
      <c r="G13" s="13"/>
      <c r="H13" s="14">
        <f t="shared" si="0"/>
        <v>0</v>
      </c>
      <c r="I13" s="15"/>
    </row>
    <row r="14" spans="1:9" ht="12">
      <c r="A14" s="19" t="s">
        <v>56</v>
      </c>
      <c r="B14" s="17" t="s">
        <v>105</v>
      </c>
      <c r="C14" s="18"/>
      <c r="D14" s="12"/>
      <c r="E14" s="12"/>
      <c r="F14" s="12"/>
      <c r="G14" s="13"/>
      <c r="H14" s="14">
        <f t="shared" si="0"/>
        <v>0</v>
      </c>
      <c r="I14" s="15"/>
    </row>
    <row r="15" spans="1:9" ht="12">
      <c r="A15" s="19" t="s">
        <v>57</v>
      </c>
      <c r="B15" s="17" t="s">
        <v>106</v>
      </c>
      <c r="C15" s="18"/>
      <c r="D15" s="12"/>
      <c r="E15" s="12"/>
      <c r="F15" s="12"/>
      <c r="G15" s="13"/>
      <c r="H15" s="14">
        <f t="shared" si="0"/>
        <v>0</v>
      </c>
      <c r="I15" s="15"/>
    </row>
    <row r="16" spans="1:9" ht="12">
      <c r="A16" s="19" t="s">
        <v>66</v>
      </c>
      <c r="B16" s="17" t="s">
        <v>107</v>
      </c>
      <c r="C16" s="18"/>
      <c r="D16" s="12"/>
      <c r="E16" s="12"/>
      <c r="F16" s="12"/>
      <c r="G16" s="13"/>
      <c r="H16" s="14">
        <f t="shared" si="0"/>
        <v>0</v>
      </c>
      <c r="I16" s="15"/>
    </row>
    <row r="17" spans="1:9" ht="12">
      <c r="A17" s="16" t="s">
        <v>70</v>
      </c>
      <c r="B17" s="17" t="s">
        <v>108</v>
      </c>
      <c r="C17" s="18"/>
      <c r="D17" s="12"/>
      <c r="E17" s="12"/>
      <c r="F17" s="12"/>
      <c r="G17" s="13"/>
      <c r="H17" s="14">
        <f t="shared" si="0"/>
        <v>0</v>
      </c>
      <c r="I17" s="15"/>
    </row>
    <row r="18" spans="1:9" ht="12">
      <c r="A18" s="20" t="s">
        <v>71</v>
      </c>
      <c r="B18" s="17" t="s">
        <v>109</v>
      </c>
      <c r="C18" s="18"/>
      <c r="D18" s="12"/>
      <c r="E18" s="12"/>
      <c r="F18" s="12"/>
      <c r="G18" s="13"/>
      <c r="H18" s="14">
        <f t="shared" si="0"/>
        <v>0</v>
      </c>
      <c r="I18" s="21"/>
    </row>
    <row r="19" spans="1:9" ht="12">
      <c r="A19" s="20" t="s">
        <v>67</v>
      </c>
      <c r="B19" s="17" t="s">
        <v>25</v>
      </c>
      <c r="C19" s="18"/>
      <c r="D19" s="12"/>
      <c r="E19" s="12"/>
      <c r="F19" s="12"/>
      <c r="G19" s="13"/>
      <c r="H19" s="14">
        <f t="shared" si="0"/>
        <v>0</v>
      </c>
      <c r="I19" s="15"/>
    </row>
    <row r="20" spans="1:9" ht="12">
      <c r="A20" s="28"/>
      <c r="B20" s="29"/>
      <c r="C20" s="18"/>
      <c r="D20" s="30"/>
      <c r="E20" s="30"/>
      <c r="F20" s="30"/>
      <c r="G20" s="31"/>
      <c r="H20" s="32">
        <f t="shared" si="0"/>
        <v>0</v>
      </c>
      <c r="I20" s="15"/>
    </row>
    <row r="21" spans="1:9" ht="12">
      <c r="A21" s="33" t="s">
        <v>32</v>
      </c>
      <c r="B21" s="34"/>
      <c r="C21" s="35">
        <f>SUM(C5:C20)</f>
        <v>0</v>
      </c>
      <c r="D21" s="35">
        <f>SUM(D5:D20)</f>
        <v>0</v>
      </c>
      <c r="E21" s="35">
        <f>SUM(E5:E20)</f>
        <v>0</v>
      </c>
      <c r="F21" s="35">
        <f>SUM(F5:F20)</f>
        <v>0</v>
      </c>
      <c r="G21" s="35">
        <f>SUM(G5:G20)</f>
        <v>0</v>
      </c>
      <c r="H21" s="36"/>
      <c r="I21" s="37"/>
    </row>
    <row r="22" spans="1:9" ht="12">
      <c r="A22" s="38" t="s">
        <v>33</v>
      </c>
      <c r="B22" s="39"/>
      <c r="C22" s="40">
        <f>86.6*10000/20</f>
        <v>43300</v>
      </c>
      <c r="D22" s="40">
        <f>74.9*10000/20</f>
        <v>37450</v>
      </c>
      <c r="E22" s="40">
        <f>65.2*10000/20</f>
        <v>32600</v>
      </c>
      <c r="F22" s="40"/>
      <c r="G22" s="40"/>
      <c r="H22" s="41"/>
      <c r="I22" s="42"/>
    </row>
    <row r="23" spans="1:9" ht="12">
      <c r="A23" s="43" t="s">
        <v>34</v>
      </c>
      <c r="B23" s="44"/>
      <c r="C23" s="45">
        <f>ROUNDDOWN(C21*C22,0)</f>
        <v>0</v>
      </c>
      <c r="D23" s="45">
        <f>ROUNDDOWN(D21*D22,0)</f>
        <v>0</v>
      </c>
      <c r="E23" s="45">
        <f>ROUNDDOWN(E21*E22,0)</f>
        <v>0</v>
      </c>
      <c r="F23" s="45">
        <f>ROUNDDOWN(F21*F22,0)</f>
        <v>0</v>
      </c>
      <c r="G23" s="46"/>
      <c r="H23" s="47"/>
      <c r="I23" s="48"/>
    </row>
    <row r="24" spans="1:9" ht="12">
      <c r="A24" s="152" t="s">
        <v>187</v>
      </c>
      <c r="B24" s="152"/>
      <c r="C24" s="152"/>
      <c r="D24" s="153"/>
      <c r="E24" s="50" t="s">
        <v>81</v>
      </c>
      <c r="F24" s="51"/>
      <c r="G24" s="52"/>
      <c r="H24" s="53"/>
      <c r="I24" s="54">
        <f>SUM(C23:F23)</f>
        <v>0</v>
      </c>
    </row>
    <row r="25" spans="1:9" ht="12">
      <c r="A25" s="55" t="s">
        <v>82</v>
      </c>
      <c r="B25" s="56"/>
      <c r="C25" s="55"/>
      <c r="D25" s="4"/>
      <c r="E25" s="4"/>
      <c r="F25" s="4"/>
      <c r="G25" s="57"/>
      <c r="H25" s="57"/>
      <c r="I25" s="58"/>
    </row>
    <row r="26" spans="1:9" ht="12">
      <c r="A26" s="59" t="s">
        <v>35</v>
      </c>
      <c r="B26" s="60"/>
      <c r="C26" s="61" t="s">
        <v>36</v>
      </c>
      <c r="D26" s="51"/>
      <c r="E26" s="62" t="s">
        <v>37</v>
      </c>
      <c r="F26" s="63" t="s">
        <v>38</v>
      </c>
      <c r="G26" s="63" t="s">
        <v>39</v>
      </c>
      <c r="H26" s="63"/>
      <c r="I26" s="64" t="s">
        <v>2</v>
      </c>
    </row>
    <row r="27" spans="1:9" s="55" customFormat="1" ht="12">
      <c r="A27" s="65" t="s">
        <v>113</v>
      </c>
      <c r="B27" s="66" t="s">
        <v>114</v>
      </c>
      <c r="C27" s="67"/>
      <c r="D27" s="68"/>
      <c r="E27" s="69"/>
      <c r="F27" s="70">
        <v>1</v>
      </c>
      <c r="G27" s="71" t="s">
        <v>40</v>
      </c>
      <c r="H27" s="72"/>
      <c r="I27" s="73">
        <f>E27*F27</f>
        <v>0</v>
      </c>
    </row>
    <row r="28" spans="1:9" s="76" customFormat="1" ht="12">
      <c r="A28" s="77"/>
      <c r="B28" s="78"/>
      <c r="C28" s="79"/>
      <c r="D28" s="80"/>
      <c r="E28" s="81"/>
      <c r="F28" s="82"/>
      <c r="G28" s="83"/>
      <c r="H28" s="84"/>
      <c r="I28" s="85"/>
    </row>
    <row r="29" spans="1:9" ht="12">
      <c r="A29" s="86"/>
      <c r="B29" s="56"/>
      <c r="C29" s="55"/>
      <c r="D29" s="87"/>
      <c r="E29" s="50" t="s">
        <v>83</v>
      </c>
      <c r="F29" s="88"/>
      <c r="G29" s="89"/>
      <c r="H29" s="51"/>
      <c r="I29" s="54">
        <f>SUM(I27:I28)</f>
        <v>0</v>
      </c>
    </row>
    <row r="30" spans="1:9" ht="12">
      <c r="A30" s="90" t="s">
        <v>84</v>
      </c>
      <c r="B30" s="90"/>
      <c r="C30" s="91"/>
      <c r="D30" s="91"/>
      <c r="E30" s="92"/>
      <c r="F30" s="93"/>
      <c r="G30" s="57"/>
      <c r="H30" s="57"/>
      <c r="I30" s="58">
        <f>I24+I29</f>
        <v>0</v>
      </c>
    </row>
    <row r="31" spans="1:9" ht="12">
      <c r="A31" s="59" t="s">
        <v>35</v>
      </c>
      <c r="B31" s="60"/>
      <c r="C31" s="61"/>
      <c r="D31" s="51"/>
      <c r="E31" s="62" t="s">
        <v>80</v>
      </c>
      <c r="F31" s="63"/>
      <c r="G31" s="63"/>
      <c r="H31" s="63"/>
      <c r="I31" s="64" t="s">
        <v>2</v>
      </c>
    </row>
    <row r="32" spans="1:9" ht="12">
      <c r="A32" s="100"/>
      <c r="B32" s="101" t="s">
        <v>85</v>
      </c>
      <c r="C32" s="102"/>
      <c r="D32" s="87"/>
      <c r="E32" s="95" t="s">
        <v>86</v>
      </c>
      <c r="F32" s="96"/>
      <c r="G32" s="97"/>
      <c r="H32" s="72"/>
      <c r="I32" s="106">
        <f>I29+I24</f>
        <v>0</v>
      </c>
    </row>
    <row r="33" spans="1:9" ht="12">
      <c r="A33" s="65"/>
      <c r="B33" s="66"/>
      <c r="C33" s="103"/>
      <c r="D33" s="104"/>
      <c r="E33" s="98" t="s">
        <v>88</v>
      </c>
      <c r="F33" s="99"/>
      <c r="G33" s="99"/>
      <c r="H33" s="75" t="s">
        <v>87</v>
      </c>
      <c r="I33" s="73">
        <f>I32</f>
        <v>0</v>
      </c>
    </row>
    <row r="34" spans="1:9" ht="12">
      <c r="A34" s="65"/>
      <c r="B34" s="66" t="s">
        <v>89</v>
      </c>
      <c r="C34" s="103"/>
      <c r="D34" s="104"/>
      <c r="E34" s="105" t="s">
        <v>90</v>
      </c>
      <c r="F34" s="99"/>
      <c r="G34" s="99"/>
      <c r="H34" s="75"/>
      <c r="I34" s="73">
        <f>I33*0.08</f>
        <v>0</v>
      </c>
    </row>
    <row r="35" spans="1:9" ht="12">
      <c r="A35" s="107"/>
      <c r="B35" s="108" t="s">
        <v>91</v>
      </c>
      <c r="C35" s="109"/>
      <c r="D35" s="110"/>
      <c r="E35" s="111" t="s">
        <v>92</v>
      </c>
      <c r="F35" s="112"/>
      <c r="G35" s="112"/>
      <c r="H35" s="84"/>
      <c r="I35" s="85">
        <f>I33+I34</f>
        <v>0</v>
      </c>
    </row>
    <row r="36" ht="12">
      <c r="A36" s="2" t="s">
        <v>186</v>
      </c>
    </row>
  </sheetData>
  <sheetProtection/>
  <mergeCells count="3">
    <mergeCell ref="A2:I2"/>
    <mergeCell ref="A4:B4"/>
    <mergeCell ref="A24:D24"/>
  </mergeCells>
  <printOptions/>
  <pageMargins left="0.7086614173228347" right="0.7086614173228347" top="0.5511811023622047" bottom="0.5511811023622047" header="0.31496062992125984" footer="0.31496062992125984"/>
  <pageSetup fitToHeight="0" fitToWidth="0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情報企画部</dc:creator>
  <cp:keywords/>
  <dc:description/>
  <cp:lastModifiedBy>三重県</cp:lastModifiedBy>
  <cp:lastPrinted>2016-09-22T11:25:44Z</cp:lastPrinted>
  <dcterms:created xsi:type="dcterms:W3CDTF">2012-07-21T06:14:39Z</dcterms:created>
  <dcterms:modified xsi:type="dcterms:W3CDTF">2017-01-06T06:49:36Z</dcterms:modified>
  <cp:category/>
  <cp:version/>
  <cp:contentType/>
  <cp:contentStatus/>
</cp:coreProperties>
</file>