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306000_老健局　老人保健課\03　企画法令係\5.平成31年度\02 重要案件\20文書量\200228 決裁・発出用\修正後\"/>
    </mc:Choice>
  </mc:AlternateContent>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<sst xmlns="http://schemas.openxmlformats.org/spreadsheetml/2006/main" count="2094" uniqueCount="434">
  <si>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</si>
  <si>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</si>
  <si>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</si>
  <si>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</si>
  <si>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</si>
  <si>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</si>
  <si>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</si>
  <si>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</si>
  <si>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</si>
  <si>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</si>
  <si>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</si>
  <si>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</si>
  <si>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</si>
  <si>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</si>
  <si>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</si>
  <si>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</si>
  <si>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</si>
  <si>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</si>
  <si>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</si>
  <si>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</si>
  <si>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</si>
  <si>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</si>
  <si>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</si>
  <si>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</si>
  <si>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</si>
  <si>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</si>
  <si>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</si>
  <si>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</si>
  <si>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</si>
  <si>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</si>
  <si>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</si>
  <si>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</si>
  <si>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</si>
  <si>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</si>
  <si>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</si>
  <si>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</si>
  <si>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</si>
  <si>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</si>
  <si>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</si>
  <si>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</si>
  <si>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</si>
  <si>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</si>
  <si>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</si>
  <si>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</si>
  <si>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</si>
  <si>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</si>
  <si>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</si>
  <si>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</si>
  <si>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</si>
  <si>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</si>
  <si>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</si>
  <si>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</si>
  <si>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</si>
  <si>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</si>
  <si>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</si>
  <si>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</si>
  <si>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</si>
  <si>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</si>
  <si>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</si>
  <si>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</si>
  <si>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</si>
  <si>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</si>
  <si>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</si>
  <si>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</si>
  <si>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</si>
  <si>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</si>
  <si>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</si>
  <si>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</si>
  <si>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</si>
  <si>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</si>
  <si>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</si>
  <si>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</si>
  <si>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</si>
  <si>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</si>
  <si>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</si>
  <si>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</si>
  <si>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</si>
  <si>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</si>
  <si>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</si>
  <si>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</si>
  <si>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</si>
  <si>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</si>
  <si>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</si>
  <si>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</si>
  <si>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</si>
  <si>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</si>
  <si>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</si>
  <si>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</si>
  <si>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</si>
  <si>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</si>
  <si>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</si>
  <si>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</si>
  <si>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</si>
  <si>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</si>
  <si>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</si>
  <si>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</si>
  <si>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</si>
  <si>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</si>
  <si>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</si>
  <si>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</si>
  <si>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</si>
  <si>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</si>
  <si>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</si>
  <si>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</si>
  <si>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</si>
  <si>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</si>
  <si>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</si>
  <si>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</si>
  <si>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</si>
  <si>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</si>
  <si>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</si>
  <si>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</si>
  <si>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</si>
  <si>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</si>
  <si>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</si>
  <si>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</si>
  <si>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</si>
  <si>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</si>
  <si>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</si>
  <si>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</si>
  <si>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</si>
  <si>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</si>
  <si>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</si>
  <si>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</si>
  <si>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</si>
  <si>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</si>
  <si>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</si>
  <si>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</si>
  <si>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</si>
  <si>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</si>
  <si>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</si>
  <si>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</si>
  <si>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</si>
  <si>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</si>
  <si>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</si>
  <si>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</si>
  <si>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</si>
  <si>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</si>
  <si>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</si>
  <si>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</si>
  <si>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</si>
  <si>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</si>
  <si>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</si>
  <si>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</si>
  <si>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</si>
  <si>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</si>
  <si>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</si>
  <si>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</si>
  <si>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</si>
  <si>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</si>
  <si>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</si>
  <si>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</si>
  <si>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</si>
  <si>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</si>
  <si>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</si>
  <si>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</si>
  <si>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</si>
  <si>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</si>
  <si>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</si>
  <si>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</si>
  <si>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</si>
  <si>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</si>
  <si>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</si>
  <si>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</si>
  <si>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</si>
  <si>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</si>
  <si>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</si>
  <si>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</si>
  <si>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</si>
  <si>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</si>
  <si>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</si>
  <si>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</si>
  <si>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</si>
  <si>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</si>
  <si>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</si>
  <si>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</si>
  <si>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</si>
  <si>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</si>
  <si>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</si>
  <si>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</si>
  <si>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</si>
  <si>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</si>
  <si>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</si>
  <si>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</si>
  <si>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</si>
  <si>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</si>
  <si>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</si>
  <si>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</si>
  <si>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</si>
  <si>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</si>
  <si>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</si>
  <si>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</si>
  <si>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</si>
  <si>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</si>
  <si>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</si>
  <si>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</si>
  <si>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</si>
  <si>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</si>
  <si>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</si>
  <si>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</si>
  <si>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</si>
  <si>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</si>
  <si>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</si>
  <si>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</si>
  <si>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</si>
  <si>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</si>
  <si>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</si>
  <si>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</si>
  <si>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</si>
  <si>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</si>
  <si>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</si>
  <si>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</si>
  <si>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</si>
  <si>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</si>
  <si>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</si>
  <si>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</si>
  <si>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</si>
  <si>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</si>
  <si>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</si>
  <si>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</si>
  <si>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</si>
  <si>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</si>
  <si>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</si>
  <si>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</si>
  <si>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</si>
  <si>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</si>
  <si>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</si>
  <si>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</si>
  <si>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</si>
  <si>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</si>
  <si>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</si>
  <si>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</si>
  <si>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</si>
  <si>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</si>
  <si>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</si>
  <si>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</si>
  <si>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</si>
  <si>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</si>
  <si>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</si>
  <si>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</si>
  <si>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</si>
  <si>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</si>
  <si>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</si>
  <si>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</si>
  <si>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</si>
  <si>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</si>
  <si>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</si>
  <si>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</si>
  <si>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</si>
  <si>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</si>
  <si>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</si>
  <si>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</si>
  <si>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</si>
  <si>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</si>
  <si>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</si>
  <si>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</si>
  <si>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</si>
  <si>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</si>
  <si>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</si>
  <si>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</si>
  <si>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</si>
  <si>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</si>
  <si>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</si>
  <si>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</si>
  <si>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</si>
  <si>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</si>
  <si>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</si>
  <si>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</si>
  <si>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</si>
  <si>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</si>
  <si>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</si>
  <si>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</si>
  <si>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</si>
  <si>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</si>
  <si>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</si>
  <si>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</si>
  <si>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</si>
  <si>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</si>
  <si>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</si>
  <si>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</si>
  <si>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</si>
  <si>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</si>
  <si>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</si>
  <si>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</si>
  <si>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</si>
  <si>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</si>
  <si>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</si>
  <si>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</si>
  <si>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</si>
  <si>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</si>
  <si>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</si>
  <si>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</si>
  <si>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</si>
  <si>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</si>
  <si>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</si>
  <si>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</si>
  <si>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</si>
  <si>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</si>
  <si>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</si>
  <si>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</si>
  <si>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</si>
  <si>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</si>
  <si>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</si>
  <si>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</si>
  <si>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</si>
  <si>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</si>
  <si>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</si>
  <si>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</si>
  <si>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</si>
  <si>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</si>
  <si>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</si>
  <si>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</si>
  <si>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</si>
  <si>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</si>
  <si>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</si>
  <si>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</si>
  <si>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</si>
  <si>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</si>
  <si>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</si>
  <si>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</si>
  <si>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</si>
  <si>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</si>
  <si>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</si>
  <si>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</si>
  <si>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</si>
  <si>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</si>
  <si>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</si>
  <si>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</si>
  <si>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</si>
  <si>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</si>
  <si>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</si>
  <si>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</si>
  <si>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</si>
  <si>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</si>
  <si>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</si>
  <si>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</si>
  <si>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</si>
  <si>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</si>
  <si>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</si>
  <si>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</si>
  <si>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</si>
  <si>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</si>
  <si>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</si>
  <si>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</si>
  <si>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</si>
  <si>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</si>
  <si>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</si>
  <si>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</si>
  <si>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</si>
  <si>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</si>
  <si>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</si>
  <si>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</si>
  <si>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</si>
  <si>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</si>
  <si>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</si>
  <si>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</si>
  <si>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</si>
  <si>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</si>
  <si>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</si>
  <si>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</si>
  <si>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</si>
  <si>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</si>
  <si>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</si>
  <si>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</si>
  <si>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</si>
  <si>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</si>
  <si>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</si>
  <si>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</si>
  <si>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</si>
  <si>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</si>
  <si>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</si>
  <si>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</si>
  <si>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</si>
  <si>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</si>
  <si>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</si>
  <si>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</si>
  <si>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</si>
  <si>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</si>
  <si>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</si>
  <si>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</si>
  <si>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</si>
  <si>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</si>
  <si>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</si>
  <si>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</si>
  <si>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</si>
  <si>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</si>
  <si>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</si>
  <si>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</si>
  <si>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</si>
  <si>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</si>
  <si>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</si>
  <si>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</si>
  <si>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</si>
  <si>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</si>
  <si>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</si>
  <si>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</si>
  <si>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</si>
  <si>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</si>
  <si>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</si>
  <si>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</si>
  <si>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</si>
  <si>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</si>
  <si>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</si>
  <si>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</si>
  <si>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</si>
  <si>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</si>
  <si>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</si>
  <si>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</si>
  <si>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</si>
  <si>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</si>
  <si>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</si>
  <si>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</si>
  <si>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</si>
  <si>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</si>
  <si>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</si>
  <si>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</si>
  <si>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</si>
  <si>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</si>
  <si>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</si>
  <si>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</si>
  <si>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</si>
  <si>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</si>
  <si>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</si>
  <si>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</si>
  <si>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</si>
  <si>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</si>
  <si>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</si>
  <si>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</si>
  <si>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</si>
  <si>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</si>
  <si>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</si>
  <si>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サービス提供体制強化加算（I）イ</t>
  </si>
  <si>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7"/>
  </si>
  <si>
    <t>サービス提供体制強化加算（Ⅰ）イに準じる市町村独自の加算</t>
    <rPh sb="4" eb="6">
      <t>テイキョウ</t>
    </rPh>
    <rPh sb="6" eb="8">
      <t>タイセイ</t>
    </rPh>
    <rPh sb="8" eb="10">
      <t>キョウカ</t>
    </rPh>
    <rPh sb="10" eb="12">
      <t>カサン</t>
    </rPh>
    <rPh sb="17" eb="18">
      <t>ジュン</t>
    </rPh>
    <rPh sb="20" eb="23">
      <t>シチョウソン</t>
    </rPh>
    <rPh sb="23" eb="25">
      <t>ドクジ</t>
    </rPh>
    <rPh sb="26" eb="28">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</si>
</sst>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4">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6" fillId="0" borderId="0" xfId="0" applyFont="1" applyAlignment="1">
      <alignment horizontal="right" vertical="center" wrapText="1"/>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6" borderId="99" xfId="0" applyFont="1" applyFill="1" applyBorder="1" applyAlignment="1">
      <alignment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91"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179" fontId="28" fillId="26" borderId="154" xfId="28" applyNumberFormat="1" applyFont="1" applyFill="1" applyBorder="1" applyAlignment="1">
      <alignment vertical="center" wrapText="1"/>
    </xf>
    <xf numFmtId="179" fontId="28" fillId="26" borderId="24" xfId="28" applyNumberFormat="1" applyFont="1" applyFill="1" applyBorder="1" applyAlignment="1">
      <alignment vertical="center" wrapText="1"/>
    </xf>
    <xf numFmtId="179" fontId="28" fillId="26" borderId="22" xfId="28" applyNumberFormat="1" applyFont="1" applyFill="1" applyBorder="1" applyAlignment="1">
      <alignment vertical="center" wrapText="1"/>
    </xf>
    <xf numFmtId="179" fontId="28" fillId="26" borderId="53" xfId="28" applyNumberFormat="1" applyFont="1" applyFill="1" applyBorder="1" applyAlignment="1">
      <alignment vertical="center" wrapText="1"/>
    </xf>
    <xf numFmtId="179" fontId="28" fillId="26" borderId="52" xfId="28" applyNumberFormat="1" applyFont="1" applyFill="1" applyBorder="1" applyAlignment="1">
      <alignment vertical="center" wrapText="1"/>
    </xf>
    <xf numFmtId="179" fontId="28" fillId="26" borderId="27" xfId="28" applyNumberFormat="1" applyFont="1" applyFill="1" applyBorder="1" applyAlignment="1">
      <alignment vertical="center" wrapText="1"/>
    </xf>
    <xf numFmtId="0" fontId="82" fillId="25" borderId="10" xfId="0" applyFont="1" applyFill="1" applyBorder="1" applyAlignment="1" applyProtection="1">
      <alignment vertical="center" shrinkToFit="1"/>
      <protection locked="0"/>
    </xf>
    <xf numFmtId="0" fontId="82" fillId="25" borderId="29" xfId="0" applyFont="1" applyFill="1" applyBorder="1" applyAlignment="1" applyProtection="1">
      <alignment vertical="center" shrinkToFit="1"/>
      <protection locked="0"/>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74" fillId="26" borderId="55" xfId="0" applyFont="1" applyFill="1" applyBorder="1" applyAlignment="1">
      <alignment horizontal="left" vertical="center" wrapText="1"/>
    </xf>
    <xf numFmtId="0" fontId="74" fillId="26" borderId="58" xfId="0" applyFont="1" applyFill="1" applyBorder="1" applyAlignment="1">
      <alignment horizontal="left" vertical="center" wrapText="1"/>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40" xfId="0" applyFont="1" applyFill="1" applyBorder="1" applyAlignment="1">
      <alignment horizontal="center" vertical="center"/>
    </xf>
    <xf numFmtId="0" fontId="69" fillId="0" borderId="33"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38" xfId="0" applyFont="1" applyFill="1" applyBorder="1" applyAlignment="1">
      <alignment horizontal="center" vertical="center"/>
    </xf>
    <xf numFmtId="0" fontId="69" fillId="0" borderId="17" xfId="0" applyFont="1" applyFill="1" applyBorder="1" applyAlignment="1">
      <alignment horizontal="center" vertical="center"/>
    </xf>
    <xf numFmtId="0" fontId="69" fillId="0" borderId="18" xfId="0" applyFont="1" applyFill="1" applyBorder="1" applyAlignment="1">
      <alignment horizontal="center" vertical="center"/>
    </xf>
    <xf numFmtId="0" fontId="69" fillId="0" borderId="99" xfId="0" applyFont="1" applyFill="1" applyBorder="1" applyAlignment="1">
      <alignment horizontal="center" vertical="center"/>
    </xf>
    <xf numFmtId="0" fontId="71" fillId="0" borderId="31" xfId="0" applyFont="1" applyFill="1" applyBorder="1" applyAlignment="1">
      <alignment horizontal="center" vertical="center"/>
    </xf>
    <xf numFmtId="0" fontId="74" fillId="0" borderId="55" xfId="0" applyFont="1" applyFill="1" applyBorder="1" applyAlignment="1">
      <alignment horizontal="left" vertical="center" wrapText="1"/>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74" fillId="26" borderId="69" xfId="0" applyFont="1" applyFill="1" applyBorder="1" applyAlignment="1">
      <alignment horizontal="lef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6" borderId="88" xfId="0" applyFont="1" applyFill="1" applyBorder="1" applyAlignment="1">
      <alignment horizontal="left" vertical="center" wrapText="1"/>
    </xf>
    <xf numFmtId="0" fontId="71" fillId="24" borderId="31" xfId="0" applyFont="1" applyFill="1" applyBorder="1" applyAlignment="1" applyProtection="1">
      <alignment horizontal="center" vertical="center"/>
      <protection locked="0"/>
    </xf>
    <xf numFmtId="0" fontId="88" fillId="26" borderId="55" xfId="0" applyFont="1" applyFill="1" applyBorder="1" applyAlignment="1">
      <alignment horizontal="left" vertical="center" wrapText="1"/>
    </xf>
    <xf numFmtId="0" fontId="88" fillId="26" borderId="58"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89"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69" fillId="0" borderId="11" xfId="0" applyFont="1" applyFill="1" applyBorder="1" applyAlignment="1">
      <alignment vertical="center" wrapText="1"/>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88" fillId="26" borderId="55" xfId="0" applyFont="1" applyFill="1" applyBorder="1" applyAlignment="1">
      <alignment vertical="center" wrapText="1"/>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4" fillId="26"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78" xfId="0" applyFont="1" applyFill="1" applyBorder="1" applyAlignment="1">
      <alignment horizontal="lef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20246" y="40005000"/>
              <a:ext cx="226980" cy="1245993"/>
              <a:chOff x="904875" y="8182016"/>
              <a:chExt cx="209550" cy="97034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20247" y="41148488"/>
              <a:ext cx="180730" cy="1858841"/>
              <a:chOff x="914400" y="8944016"/>
              <a:chExt cx="209550" cy="1866934"/>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6"/>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1"/>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2946760"/>
              <a:ext cx="193431" cy="14023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20247" y="42924533"/>
              <a:ext cx="220176" cy="1459524"/>
              <a:chOff x="923925" y="10747145"/>
              <a:chExt cx="219089" cy="1244136"/>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3" y="10747145"/>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2"/>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577128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39028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47304" y="398096"/>
          <a:ext cx="5241834" cy="1371357"/>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85" t="s">
        <v>273</v>
      </c>
      <c r="B1" s="685"/>
      <c r="C1" s="685"/>
      <c r="D1" s="685"/>
      <c r="E1" s="685"/>
    </row>
    <row r="2" spans="1:5" ht="18" thickTop="1">
      <c r="A2" s="686" t="s">
        <v>399</v>
      </c>
      <c r="B2" s="686"/>
      <c r="C2" s="686"/>
      <c r="D2" s="686"/>
      <c r="E2" s="686"/>
    </row>
    <row r="3" spans="1:5" s="31" customFormat="1" ht="8.1" customHeight="1">
      <c r="A3" s="687"/>
      <c r="B3" s="687"/>
      <c r="C3" s="687"/>
      <c r="D3" s="687"/>
    </row>
    <row r="4" spans="1:5" s="33" customFormat="1" ht="27">
      <c r="A4" s="32" t="s">
        <v>274</v>
      </c>
      <c r="B4" s="32" t="s">
        <v>275</v>
      </c>
      <c r="C4" s="175" t="s">
        <v>276</v>
      </c>
      <c r="D4" s="176" t="s">
        <v>277</v>
      </c>
      <c r="E4" s="32" t="s">
        <v>404</v>
      </c>
    </row>
    <row r="5" spans="1:5" ht="18" customHeight="1">
      <c r="A5" s="34" t="s">
        <v>278</v>
      </c>
      <c r="B5" s="173">
        <v>1</v>
      </c>
      <c r="C5" s="173" t="s">
        <v>279</v>
      </c>
      <c r="D5" s="52" t="s">
        <v>280</v>
      </c>
      <c r="E5" s="35" t="s">
        <v>281</v>
      </c>
    </row>
    <row r="6" spans="1:5" ht="75" customHeight="1">
      <c r="A6" s="36" t="s">
        <v>282</v>
      </c>
      <c r="B6" s="35">
        <v>1</v>
      </c>
      <c r="C6" s="174" t="s">
        <v>10</v>
      </c>
      <c r="D6" s="58" t="s">
        <v>400</v>
      </c>
      <c r="E6" s="53" t="s">
        <v>281</v>
      </c>
    </row>
    <row r="7" spans="1:5" ht="105" customHeight="1">
      <c r="A7" s="36" t="s">
        <v>283</v>
      </c>
      <c r="B7" s="35">
        <v>1</v>
      </c>
      <c r="C7" s="174" t="s">
        <v>54</v>
      </c>
      <c r="D7" s="58" t="s">
        <v>401</v>
      </c>
      <c r="E7" s="37" t="s">
        <v>284</v>
      </c>
    </row>
    <row r="8" spans="1:5" ht="60" customHeight="1">
      <c r="A8" s="36" t="s">
        <v>352</v>
      </c>
      <c r="B8" s="35" t="s">
        <v>405</v>
      </c>
      <c r="C8" s="174" t="s">
        <v>11</v>
      </c>
      <c r="D8" s="58" t="s">
        <v>402</v>
      </c>
      <c r="E8" s="37" t="s">
        <v>284</v>
      </c>
    </row>
    <row r="9" spans="1:5" ht="60" customHeight="1">
      <c r="A9" s="36" t="s">
        <v>285</v>
      </c>
      <c r="B9" s="35" t="s">
        <v>405</v>
      </c>
      <c r="C9" s="174" t="s">
        <v>11</v>
      </c>
      <c r="D9" s="58" t="s">
        <v>403</v>
      </c>
      <c r="E9" s="37" t="s">
        <v>284</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88" t="s">
        <v>286</v>
      </c>
      <c r="B17" s="688"/>
      <c r="C17" s="688"/>
      <c r="D17" s="688"/>
    </row>
    <row r="18" spans="1:6">
      <c r="A18" s="40" t="s">
        <v>287</v>
      </c>
      <c r="B18" s="41"/>
    </row>
    <row r="19" spans="1:6" s="44" customFormat="1" ht="17.25">
      <c r="A19" s="42" t="s">
        <v>406</v>
      </c>
      <c r="B19" s="43"/>
      <c r="C19" s="42"/>
      <c r="D19" s="42"/>
    </row>
    <row r="20" spans="1:6" s="44" customFormat="1" ht="17.25">
      <c r="A20" s="42" t="s">
        <v>288</v>
      </c>
      <c r="B20" s="43"/>
      <c r="C20" s="42"/>
      <c r="D20" s="42"/>
    </row>
    <row r="21" spans="1:6" s="44" customFormat="1" ht="17.25">
      <c r="A21" s="42" t="s">
        <v>289</v>
      </c>
      <c r="B21" s="43"/>
      <c r="C21" s="42"/>
      <c r="D21" s="42"/>
    </row>
    <row r="22" spans="1:6" s="44" customFormat="1" ht="17.25">
      <c r="A22" s="42" t="s">
        <v>290</v>
      </c>
      <c r="B22" s="43"/>
      <c r="C22" s="42"/>
      <c r="D22" s="42"/>
    </row>
    <row r="23" spans="1:6" s="44" customFormat="1" ht="17.25">
      <c r="A23" s="42" t="s">
        <v>407</v>
      </c>
      <c r="B23" s="43"/>
      <c r="C23" s="42"/>
      <c r="D23" s="42"/>
    </row>
    <row r="24" spans="1:6" s="44" customFormat="1" ht="17.25">
      <c r="A24" s="42" t="s">
        <v>291</v>
      </c>
      <c r="B24" s="43"/>
      <c r="C24" s="42"/>
      <c r="D24" s="42"/>
    </row>
    <row r="25" spans="1:6" ht="14.25" thickBot="1">
      <c r="A25" s="45"/>
      <c r="B25" s="41"/>
    </row>
    <row r="26" spans="1:6" ht="22.15" customHeight="1" thickBot="1">
      <c r="A26" s="40"/>
      <c r="C26" s="54"/>
      <c r="D26" s="55" t="s">
        <v>292</v>
      </c>
      <c r="E26" s="690" t="s">
        <v>293</v>
      </c>
      <c r="F26" s="691"/>
    </row>
    <row r="27" spans="1:6" ht="63.6" customHeight="1">
      <c r="A27" s="40"/>
      <c r="C27" s="684" t="s">
        <v>294</v>
      </c>
      <c r="D27" s="689"/>
      <c r="E27" s="692"/>
      <c r="F27" s="693"/>
    </row>
    <row r="28" spans="1:6" ht="63.6" customHeight="1" thickBot="1">
      <c r="A28" s="40"/>
      <c r="C28" s="684"/>
      <c r="D28" s="689"/>
      <c r="E28" s="694"/>
      <c r="F28" s="695"/>
    </row>
    <row r="29" spans="1:6" ht="63.6" customHeight="1">
      <c r="A29" s="40"/>
      <c r="C29" s="684" t="s">
        <v>295</v>
      </c>
      <c r="D29" s="56"/>
      <c r="E29" s="692"/>
      <c r="F29" s="693"/>
    </row>
    <row r="30" spans="1:6" ht="63.6" customHeight="1" thickBot="1">
      <c r="A30" s="40"/>
      <c r="C30" s="684"/>
      <c r="D30" s="57"/>
      <c r="E30" s="694"/>
      <c r="F30" s="695"/>
    </row>
    <row r="31" spans="1:6">
      <c r="A31" s="40"/>
      <c r="B31" s="41"/>
      <c r="D31" s="41"/>
    </row>
    <row r="32" spans="1:6" ht="14.25">
      <c r="A32" s="40"/>
      <c r="B32" s="41"/>
      <c r="D32" s="41"/>
      <c r="F32" s="46"/>
    </row>
    <row r="33" spans="1:4">
      <c r="A33" s="40"/>
      <c r="B33" s="41"/>
      <c r="D33" s="41"/>
    </row>
    <row r="34" spans="1:4">
      <c r="A34" s="40"/>
      <c r="B34" s="41"/>
    </row>
    <row r="35" spans="1:4">
      <c r="A35" s="40"/>
      <c r="B35" s="41"/>
    </row>
    <row r="36" spans="1:4" ht="14.45" customHeight="1">
      <c r="A36" s="40"/>
      <c r="B36" s="41"/>
    </row>
    <row r="37" spans="1:4" ht="14.45" customHeight="1">
      <c r="A37" s="40"/>
      <c r="B37" s="41"/>
    </row>
    <row r="38" spans="1:4" ht="17.25">
      <c r="A38" s="47"/>
      <c r="B38" s="48"/>
      <c r="C38" s="47"/>
    </row>
    <row r="39" spans="1:4">
      <c r="A39" s="40"/>
      <c r="B39" s="41"/>
    </row>
    <row r="40" spans="1:4">
      <c r="A40" s="40"/>
      <c r="B40" s="41"/>
    </row>
    <row r="41" spans="1:4">
      <c r="A41" s="40"/>
      <c r="B41" s="41"/>
    </row>
    <row r="42" spans="1:4">
      <c r="A42" s="40"/>
      <c r="B42" s="41"/>
    </row>
    <row r="43" spans="1:4">
      <c r="A43" s="40"/>
      <c r="B43" s="4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12" sqref="W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166</v>
      </c>
      <c r="AC1" t="s">
        <v>171</v>
      </c>
    </row>
    <row r="2" spans="1:29" ht="20.100000000000001" customHeight="1">
      <c r="A2" s="24" t="s">
        <v>167</v>
      </c>
    </row>
    <row r="4" spans="1:29" ht="20.100000000000001" customHeight="1">
      <c r="A4" s="177" t="s">
        <v>165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9" ht="20.100000000000001" customHeight="1">
      <c r="A5" s="177" t="s">
        <v>212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29" ht="20.100000000000001" customHeight="1">
      <c r="A6" s="177" t="s">
        <v>213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9" ht="20.100000000000001" customHeight="1">
      <c r="A7" s="177" t="s">
        <v>144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29" ht="20.100000000000001"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9" ht="20.100000000000001" customHeight="1">
      <c r="A9" s="178" t="s">
        <v>214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29" ht="20.100000000000001" customHeight="1" thickBot="1">
      <c r="A10" s="177"/>
      <c r="B10" s="177" t="s">
        <v>253</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29" ht="20.100000000000001" customHeight="1" thickBot="1">
      <c r="A11" s="177"/>
      <c r="B11" s="179" t="s">
        <v>162</v>
      </c>
      <c r="C11" s="699"/>
      <c r="D11" s="700"/>
      <c r="E11" s="700"/>
      <c r="F11" s="700"/>
      <c r="G11" s="700"/>
      <c r="H11" s="700"/>
      <c r="I11" s="700"/>
      <c r="J11" s="700"/>
      <c r="K11" s="700"/>
      <c r="L11" s="701"/>
      <c r="M11" s="177"/>
      <c r="N11" s="177"/>
      <c r="O11" s="177"/>
      <c r="P11" s="177"/>
      <c r="Q11" s="177"/>
      <c r="R11" s="177"/>
      <c r="S11" s="177"/>
      <c r="T11" s="177"/>
      <c r="U11" s="177"/>
      <c r="V11" s="177"/>
      <c r="W11" s="177"/>
      <c r="X11" s="177"/>
      <c r="Y11" s="177"/>
      <c r="Z11" s="177"/>
      <c r="AA11" s="177"/>
    </row>
    <row r="12" spans="1:29" ht="20.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29" ht="20.100000000000001" customHeight="1">
      <c r="A13" s="178" t="s">
        <v>215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29" ht="20.100000000000001" customHeight="1" thickBot="1">
      <c r="A14" s="177"/>
      <c r="B14" s="177" t="s">
        <v>241</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9" ht="20.100000000000001" customHeight="1">
      <c r="A15" s="177"/>
      <c r="B15" s="180" t="s">
        <v>6</v>
      </c>
      <c r="C15" s="706" t="s">
        <v>9</v>
      </c>
      <c r="D15" s="706"/>
      <c r="E15" s="706"/>
      <c r="F15" s="706"/>
      <c r="G15" s="706"/>
      <c r="H15" s="706"/>
      <c r="I15" s="706"/>
      <c r="J15" s="706"/>
      <c r="K15" s="706"/>
      <c r="L15" s="707"/>
      <c r="M15" s="725"/>
      <c r="N15" s="726"/>
      <c r="O15" s="726"/>
      <c r="P15" s="726"/>
      <c r="Q15" s="726"/>
      <c r="R15" s="726"/>
      <c r="S15" s="726"/>
      <c r="T15" s="726"/>
      <c r="U15" s="726"/>
      <c r="V15" s="726"/>
      <c r="W15" s="727"/>
      <c r="X15" s="728"/>
      <c r="Y15" s="177"/>
      <c r="Z15" s="177"/>
      <c r="AA15" s="177"/>
    </row>
    <row r="16" spans="1:29" ht="20.100000000000001" customHeight="1" thickBot="1">
      <c r="A16" s="177"/>
      <c r="B16" s="181"/>
      <c r="C16" s="706" t="s">
        <v>145</v>
      </c>
      <c r="D16" s="706"/>
      <c r="E16" s="706"/>
      <c r="F16" s="706"/>
      <c r="G16" s="706"/>
      <c r="H16" s="706"/>
      <c r="I16" s="706"/>
      <c r="J16" s="706"/>
      <c r="K16" s="706"/>
      <c r="L16" s="707"/>
      <c r="M16" s="708"/>
      <c r="N16" s="709"/>
      <c r="O16" s="709"/>
      <c r="P16" s="709"/>
      <c r="Q16" s="709"/>
      <c r="R16" s="709"/>
      <c r="S16" s="709"/>
      <c r="T16" s="709"/>
      <c r="U16" s="720"/>
      <c r="V16" s="720"/>
      <c r="W16" s="721"/>
      <c r="X16" s="722"/>
      <c r="Y16" s="177"/>
      <c r="Z16" s="177"/>
      <c r="AA16" s="177"/>
      <c r="AC16" t="s">
        <v>164</v>
      </c>
    </row>
    <row r="17" spans="1:29" ht="20.100000000000001" customHeight="1" thickBot="1">
      <c r="A17" s="177"/>
      <c r="B17" s="180" t="s">
        <v>146</v>
      </c>
      <c r="C17" s="706" t="s">
        <v>8</v>
      </c>
      <c r="D17" s="706"/>
      <c r="E17" s="706"/>
      <c r="F17" s="706"/>
      <c r="G17" s="706"/>
      <c r="H17" s="706"/>
      <c r="I17" s="706"/>
      <c r="J17" s="706"/>
      <c r="K17" s="706"/>
      <c r="L17" s="707"/>
      <c r="M17" s="182"/>
      <c r="N17" s="183"/>
      <c r="O17" s="183"/>
      <c r="P17" s="184" t="s">
        <v>152</v>
      </c>
      <c r="Q17" s="183"/>
      <c r="R17" s="183"/>
      <c r="S17" s="183"/>
      <c r="T17" s="185"/>
      <c r="U17" s="186"/>
      <c r="V17" s="187"/>
      <c r="W17" s="187"/>
      <c r="X17" s="187"/>
      <c r="Y17" s="177"/>
      <c r="Z17" s="177"/>
      <c r="AA17" s="177"/>
      <c r="AC17" t="str">
        <f>CONCATENATE(M17,N17,O17,P17,Q17,R17,S17,T17)</f>
        <v>－</v>
      </c>
    </row>
    <row r="18" spans="1:29" ht="20.100000000000001" customHeight="1">
      <c r="A18" s="177"/>
      <c r="B18" s="188"/>
      <c r="C18" s="706" t="s">
        <v>150</v>
      </c>
      <c r="D18" s="706"/>
      <c r="E18" s="706"/>
      <c r="F18" s="706"/>
      <c r="G18" s="706"/>
      <c r="H18" s="706"/>
      <c r="I18" s="706"/>
      <c r="J18" s="706"/>
      <c r="K18" s="706"/>
      <c r="L18" s="707"/>
      <c r="M18" s="708"/>
      <c r="N18" s="709"/>
      <c r="O18" s="709"/>
      <c r="P18" s="709"/>
      <c r="Q18" s="709"/>
      <c r="R18" s="709"/>
      <c r="S18" s="709"/>
      <c r="T18" s="709"/>
      <c r="U18" s="729"/>
      <c r="V18" s="729"/>
      <c r="W18" s="730"/>
      <c r="X18" s="731"/>
      <c r="Y18" s="177"/>
      <c r="Z18" s="177"/>
      <c r="AA18" s="177"/>
    </row>
    <row r="19" spans="1:29" ht="20.100000000000001" customHeight="1">
      <c r="A19" s="177"/>
      <c r="B19" s="181"/>
      <c r="C19" s="706" t="s">
        <v>151</v>
      </c>
      <c r="D19" s="706"/>
      <c r="E19" s="706"/>
      <c r="F19" s="706"/>
      <c r="G19" s="706"/>
      <c r="H19" s="706"/>
      <c r="I19" s="706"/>
      <c r="J19" s="706"/>
      <c r="K19" s="706"/>
      <c r="L19" s="707"/>
      <c r="M19" s="708"/>
      <c r="N19" s="709"/>
      <c r="O19" s="709"/>
      <c r="P19" s="709"/>
      <c r="Q19" s="709"/>
      <c r="R19" s="709"/>
      <c r="S19" s="709"/>
      <c r="T19" s="709"/>
      <c r="U19" s="709"/>
      <c r="V19" s="709"/>
      <c r="W19" s="710"/>
      <c r="X19" s="711"/>
      <c r="Y19" s="177"/>
      <c r="Z19" s="177"/>
      <c r="AA19" s="177"/>
    </row>
    <row r="20" spans="1:29" ht="20.100000000000001" customHeight="1">
      <c r="A20" s="177"/>
      <c r="B20" s="180" t="s">
        <v>147</v>
      </c>
      <c r="C20" s="706" t="s">
        <v>137</v>
      </c>
      <c r="D20" s="706"/>
      <c r="E20" s="706"/>
      <c r="F20" s="706"/>
      <c r="G20" s="706"/>
      <c r="H20" s="706"/>
      <c r="I20" s="706"/>
      <c r="J20" s="706"/>
      <c r="K20" s="706"/>
      <c r="L20" s="707"/>
      <c r="M20" s="708"/>
      <c r="N20" s="709"/>
      <c r="O20" s="709"/>
      <c r="P20" s="709"/>
      <c r="Q20" s="709"/>
      <c r="R20" s="709"/>
      <c r="S20" s="709"/>
      <c r="T20" s="709"/>
      <c r="U20" s="709"/>
      <c r="V20" s="709"/>
      <c r="W20" s="710"/>
      <c r="X20" s="711"/>
      <c r="Y20" s="177"/>
      <c r="Z20" s="177"/>
      <c r="AA20" s="177"/>
    </row>
    <row r="21" spans="1:29" ht="20.100000000000001" customHeight="1">
      <c r="A21" s="177"/>
      <c r="B21" s="181"/>
      <c r="C21" s="706" t="s">
        <v>138</v>
      </c>
      <c r="D21" s="706"/>
      <c r="E21" s="706"/>
      <c r="F21" s="706"/>
      <c r="G21" s="706"/>
      <c r="H21" s="706"/>
      <c r="I21" s="706"/>
      <c r="J21" s="706"/>
      <c r="K21" s="706"/>
      <c r="L21" s="707"/>
      <c r="M21" s="719"/>
      <c r="N21" s="720"/>
      <c r="O21" s="720"/>
      <c r="P21" s="720"/>
      <c r="Q21" s="720"/>
      <c r="R21" s="720"/>
      <c r="S21" s="720"/>
      <c r="T21" s="720"/>
      <c r="U21" s="720"/>
      <c r="V21" s="720"/>
      <c r="W21" s="721"/>
      <c r="X21" s="722"/>
      <c r="Y21" s="177"/>
      <c r="Z21" s="177"/>
      <c r="AA21" s="177"/>
    </row>
    <row r="22" spans="1:29" ht="20.100000000000001" customHeight="1">
      <c r="A22" s="177"/>
      <c r="B22" s="697" t="s">
        <v>206</v>
      </c>
      <c r="C22" s="706" t="s">
        <v>9</v>
      </c>
      <c r="D22" s="706"/>
      <c r="E22" s="706"/>
      <c r="F22" s="706"/>
      <c r="G22" s="706"/>
      <c r="H22" s="706"/>
      <c r="I22" s="706"/>
      <c r="J22" s="706"/>
      <c r="K22" s="706"/>
      <c r="L22" s="707"/>
      <c r="M22" s="708"/>
      <c r="N22" s="709"/>
      <c r="O22" s="709"/>
      <c r="P22" s="709"/>
      <c r="Q22" s="709"/>
      <c r="R22" s="709"/>
      <c r="S22" s="709"/>
      <c r="T22" s="709"/>
      <c r="U22" s="709"/>
      <c r="V22" s="709"/>
      <c r="W22" s="710"/>
      <c r="X22" s="711"/>
      <c r="Y22" s="177"/>
      <c r="Z22" s="177"/>
      <c r="AA22" s="177"/>
    </row>
    <row r="23" spans="1:29" ht="20.100000000000001" customHeight="1">
      <c r="A23" s="177"/>
      <c r="B23" s="698"/>
      <c r="C23" s="733" t="s">
        <v>203</v>
      </c>
      <c r="D23" s="733"/>
      <c r="E23" s="733"/>
      <c r="F23" s="733"/>
      <c r="G23" s="733"/>
      <c r="H23" s="733"/>
      <c r="I23" s="733"/>
      <c r="J23" s="733"/>
      <c r="K23" s="733"/>
      <c r="L23" s="733"/>
      <c r="M23" s="708"/>
      <c r="N23" s="709"/>
      <c r="O23" s="709"/>
      <c r="P23" s="709"/>
      <c r="Q23" s="709"/>
      <c r="R23" s="709"/>
      <c r="S23" s="709"/>
      <c r="T23" s="709"/>
      <c r="U23" s="709"/>
      <c r="V23" s="709"/>
      <c r="W23" s="710"/>
      <c r="X23" s="711"/>
      <c r="Y23" s="177"/>
      <c r="Z23" s="177"/>
      <c r="AA23" s="177"/>
    </row>
    <row r="24" spans="1:29" ht="20.100000000000001" customHeight="1">
      <c r="A24" s="177"/>
      <c r="B24" s="180" t="s">
        <v>204</v>
      </c>
      <c r="C24" s="706" t="s">
        <v>0</v>
      </c>
      <c r="D24" s="706"/>
      <c r="E24" s="706"/>
      <c r="F24" s="706"/>
      <c r="G24" s="706"/>
      <c r="H24" s="706"/>
      <c r="I24" s="706"/>
      <c r="J24" s="706"/>
      <c r="K24" s="706"/>
      <c r="L24" s="707"/>
      <c r="M24" s="732"/>
      <c r="N24" s="729"/>
      <c r="O24" s="729"/>
      <c r="P24" s="729"/>
      <c r="Q24" s="729"/>
      <c r="R24" s="729"/>
      <c r="S24" s="729"/>
      <c r="T24" s="729"/>
      <c r="U24" s="729"/>
      <c r="V24" s="729"/>
      <c r="W24" s="730"/>
      <c r="X24" s="731"/>
      <c r="Y24" s="177"/>
      <c r="Z24" s="177"/>
      <c r="AA24" s="177"/>
    </row>
    <row r="25" spans="1:29" ht="20.100000000000001" customHeight="1">
      <c r="A25" s="177"/>
      <c r="B25" s="188"/>
      <c r="C25" s="706" t="s">
        <v>1</v>
      </c>
      <c r="D25" s="706"/>
      <c r="E25" s="706"/>
      <c r="F25" s="706"/>
      <c r="G25" s="706"/>
      <c r="H25" s="706"/>
      <c r="I25" s="706"/>
      <c r="J25" s="706"/>
      <c r="K25" s="706"/>
      <c r="L25" s="707"/>
      <c r="M25" s="708"/>
      <c r="N25" s="709"/>
      <c r="O25" s="709"/>
      <c r="P25" s="709"/>
      <c r="Q25" s="709"/>
      <c r="R25" s="709"/>
      <c r="S25" s="709"/>
      <c r="T25" s="709"/>
      <c r="U25" s="709"/>
      <c r="V25" s="709"/>
      <c r="W25" s="710"/>
      <c r="X25" s="711"/>
      <c r="Y25" s="177"/>
      <c r="Z25" s="177"/>
      <c r="AA25" s="177"/>
    </row>
    <row r="26" spans="1:29" ht="20.100000000000001" customHeight="1" thickBot="1">
      <c r="A26" s="177"/>
      <c r="B26" s="189"/>
      <c r="C26" s="706" t="s">
        <v>205</v>
      </c>
      <c r="D26" s="706"/>
      <c r="E26" s="706"/>
      <c r="F26" s="706"/>
      <c r="G26" s="706"/>
      <c r="H26" s="706"/>
      <c r="I26" s="706"/>
      <c r="J26" s="706"/>
      <c r="K26" s="706"/>
      <c r="L26" s="707"/>
      <c r="M26" s="702"/>
      <c r="N26" s="703"/>
      <c r="O26" s="703"/>
      <c r="P26" s="703"/>
      <c r="Q26" s="703"/>
      <c r="R26" s="703"/>
      <c r="S26" s="703"/>
      <c r="T26" s="703"/>
      <c r="U26" s="703"/>
      <c r="V26" s="703"/>
      <c r="W26" s="704"/>
      <c r="X26" s="705"/>
      <c r="Y26" s="177"/>
      <c r="Z26" s="177"/>
      <c r="AA26" s="177"/>
    </row>
    <row r="27" spans="1:29" ht="20.100000000000001"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ht="20.100000000000001" customHeight="1">
      <c r="A28" s="178" t="s">
        <v>161</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ht="20.100000000000001" customHeight="1">
      <c r="A29" s="177"/>
      <c r="B29" s="177" t="s">
        <v>240</v>
      </c>
      <c r="C29" s="177"/>
      <c r="D29" s="177"/>
      <c r="E29" s="177"/>
      <c r="F29" s="177"/>
      <c r="G29" s="177"/>
      <c r="H29" s="177"/>
      <c r="I29" s="177"/>
      <c r="J29" s="177"/>
      <c r="K29" s="177"/>
      <c r="L29" s="177"/>
      <c r="M29" s="177"/>
      <c r="N29" s="177"/>
      <c r="O29" s="177"/>
      <c r="P29" s="177"/>
      <c r="Q29" s="177"/>
      <c r="R29" s="177"/>
      <c r="S29" s="177"/>
      <c r="T29" s="177"/>
      <c r="U29" s="177"/>
      <c r="V29" s="177"/>
      <c r="W29" s="177"/>
      <c r="X29" s="190"/>
      <c r="Y29" s="177"/>
      <c r="Z29" s="177"/>
      <c r="AA29" s="177"/>
    </row>
    <row r="30" spans="1:29" ht="29.25" customHeight="1">
      <c r="A30" s="177"/>
      <c r="B30" s="191" t="s">
        <v>172</v>
      </c>
      <c r="C30" s="718" t="s">
        <v>409</v>
      </c>
      <c r="D30" s="718"/>
      <c r="E30" s="718"/>
      <c r="F30" s="718"/>
      <c r="G30" s="718"/>
      <c r="H30" s="718"/>
      <c r="I30" s="718"/>
      <c r="J30" s="718"/>
      <c r="K30" s="718"/>
      <c r="L30" s="718"/>
      <c r="M30" s="718"/>
      <c r="N30" s="718"/>
      <c r="O30" s="718"/>
      <c r="P30" s="718"/>
      <c r="Q30" s="718"/>
      <c r="R30" s="718"/>
      <c r="S30" s="718"/>
      <c r="T30" s="718"/>
      <c r="U30" s="718"/>
      <c r="V30" s="718"/>
      <c r="W30" s="718"/>
      <c r="X30" s="718"/>
      <c r="Y30" s="718"/>
      <c r="Z30" s="718"/>
      <c r="AA30" s="718"/>
    </row>
    <row r="31" spans="1:29" ht="27" customHeight="1">
      <c r="A31" s="177"/>
      <c r="B31" s="734" t="s">
        <v>148</v>
      </c>
      <c r="C31" s="743" t="s">
        <v>149</v>
      </c>
      <c r="D31" s="743"/>
      <c r="E31" s="743"/>
      <c r="F31" s="743"/>
      <c r="G31" s="743"/>
      <c r="H31" s="743"/>
      <c r="I31" s="743"/>
      <c r="J31" s="743"/>
      <c r="K31" s="743"/>
      <c r="L31" s="744"/>
      <c r="M31" s="749" t="s">
        <v>153</v>
      </c>
      <c r="N31" s="743"/>
      <c r="O31" s="743"/>
      <c r="P31" s="743"/>
      <c r="Q31" s="744"/>
      <c r="R31" s="736" t="s">
        <v>255</v>
      </c>
      <c r="S31" s="737"/>
      <c r="T31" s="737"/>
      <c r="U31" s="737"/>
      <c r="V31" s="737"/>
      <c r="W31" s="738"/>
      <c r="X31" s="734" t="s">
        <v>154</v>
      </c>
      <c r="Y31" s="734" t="s">
        <v>155</v>
      </c>
      <c r="Z31" s="723" t="s">
        <v>158</v>
      </c>
      <c r="AA31" s="723" t="s">
        <v>160</v>
      </c>
    </row>
    <row r="32" spans="1:29" ht="27" customHeight="1" thickBot="1">
      <c r="A32" s="177"/>
      <c r="B32" s="742"/>
      <c r="C32" s="745"/>
      <c r="D32" s="745"/>
      <c r="E32" s="745"/>
      <c r="F32" s="745"/>
      <c r="G32" s="745"/>
      <c r="H32" s="745"/>
      <c r="I32" s="745"/>
      <c r="J32" s="745"/>
      <c r="K32" s="745"/>
      <c r="L32" s="746"/>
      <c r="M32" s="750"/>
      <c r="N32" s="745"/>
      <c r="O32" s="745"/>
      <c r="P32" s="745"/>
      <c r="Q32" s="746"/>
      <c r="R32" s="747" t="s">
        <v>258</v>
      </c>
      <c r="S32" s="748"/>
      <c r="T32" s="748"/>
      <c r="U32" s="748"/>
      <c r="V32" s="748"/>
      <c r="W32" s="192" t="s">
        <v>259</v>
      </c>
      <c r="X32" s="735"/>
      <c r="Y32" s="735"/>
      <c r="Z32" s="724"/>
      <c r="AA32" s="724"/>
    </row>
    <row r="33" spans="1:27" ht="37.5" customHeight="1">
      <c r="A33" s="177"/>
      <c r="B33" s="179">
        <v>1</v>
      </c>
      <c r="C33" s="193"/>
      <c r="D33" s="194"/>
      <c r="E33" s="194"/>
      <c r="F33" s="194"/>
      <c r="G33" s="194"/>
      <c r="H33" s="194"/>
      <c r="I33" s="194"/>
      <c r="J33" s="194"/>
      <c r="K33" s="194"/>
      <c r="L33" s="195"/>
      <c r="M33" s="716"/>
      <c r="N33" s="716"/>
      <c r="O33" s="716"/>
      <c r="P33" s="716"/>
      <c r="Q33" s="716"/>
      <c r="R33" s="716"/>
      <c r="S33" s="716"/>
      <c r="T33" s="716"/>
      <c r="U33" s="716"/>
      <c r="V33" s="716"/>
      <c r="W33" s="196"/>
      <c r="X33" s="197"/>
      <c r="Y33" s="197"/>
      <c r="Z33" s="198"/>
      <c r="AA33" s="199"/>
    </row>
    <row r="34" spans="1:27" ht="37.5" customHeight="1">
      <c r="A34" s="177"/>
      <c r="B34" s="179">
        <f>B33+1</f>
        <v>2</v>
      </c>
      <c r="C34" s="200"/>
      <c r="D34" s="201"/>
      <c r="E34" s="201"/>
      <c r="F34" s="201"/>
      <c r="G34" s="201"/>
      <c r="H34" s="201"/>
      <c r="I34" s="201"/>
      <c r="J34" s="201"/>
      <c r="K34" s="201"/>
      <c r="L34" s="202"/>
      <c r="M34" s="696"/>
      <c r="N34" s="696"/>
      <c r="O34" s="696"/>
      <c r="P34" s="696"/>
      <c r="Q34" s="696"/>
      <c r="R34" s="696"/>
      <c r="S34" s="696"/>
      <c r="T34" s="696"/>
      <c r="U34" s="696"/>
      <c r="V34" s="696"/>
      <c r="W34" s="203"/>
      <c r="X34" s="204"/>
      <c r="Y34" s="204"/>
      <c r="Z34" s="205"/>
      <c r="AA34" s="206"/>
    </row>
    <row r="35" spans="1:27" ht="37.5" customHeight="1">
      <c r="A35" s="177"/>
      <c r="B35" s="179">
        <f t="shared" ref="B35:B71" si="0">B34+1</f>
        <v>3</v>
      </c>
      <c r="C35" s="200"/>
      <c r="D35" s="201"/>
      <c r="E35" s="201"/>
      <c r="F35" s="201"/>
      <c r="G35" s="201"/>
      <c r="H35" s="201"/>
      <c r="I35" s="201"/>
      <c r="J35" s="201"/>
      <c r="K35" s="201"/>
      <c r="L35" s="202"/>
      <c r="M35" s="696"/>
      <c r="N35" s="696"/>
      <c r="O35" s="696"/>
      <c r="P35" s="696"/>
      <c r="Q35" s="696"/>
      <c r="R35" s="696"/>
      <c r="S35" s="696"/>
      <c r="T35" s="696"/>
      <c r="U35" s="696"/>
      <c r="V35" s="696"/>
      <c r="W35" s="203"/>
      <c r="X35" s="204"/>
      <c r="Y35" s="204"/>
      <c r="Z35" s="205"/>
      <c r="AA35" s="206"/>
    </row>
    <row r="36" spans="1:27" ht="37.5" customHeight="1">
      <c r="A36" s="177"/>
      <c r="B36" s="179">
        <f t="shared" si="0"/>
        <v>4</v>
      </c>
      <c r="C36" s="200"/>
      <c r="D36" s="201"/>
      <c r="E36" s="201"/>
      <c r="F36" s="201"/>
      <c r="G36" s="201"/>
      <c r="H36" s="201"/>
      <c r="I36" s="201"/>
      <c r="J36" s="201"/>
      <c r="K36" s="201"/>
      <c r="L36" s="202"/>
      <c r="M36" s="696"/>
      <c r="N36" s="696"/>
      <c r="O36" s="696"/>
      <c r="P36" s="696"/>
      <c r="Q36" s="696"/>
      <c r="R36" s="696"/>
      <c r="S36" s="696"/>
      <c r="T36" s="696"/>
      <c r="U36" s="696"/>
      <c r="V36" s="696"/>
      <c r="W36" s="203"/>
      <c r="X36" s="204"/>
      <c r="Y36" s="204"/>
      <c r="Z36" s="205"/>
      <c r="AA36" s="206"/>
    </row>
    <row r="37" spans="1:27" ht="37.5" customHeight="1">
      <c r="A37" s="177"/>
      <c r="B37" s="179">
        <f t="shared" si="0"/>
        <v>5</v>
      </c>
      <c r="C37" s="200"/>
      <c r="D37" s="201"/>
      <c r="E37" s="201"/>
      <c r="F37" s="201"/>
      <c r="G37" s="201"/>
      <c r="H37" s="201"/>
      <c r="I37" s="201"/>
      <c r="J37" s="201"/>
      <c r="K37" s="201"/>
      <c r="L37" s="202"/>
      <c r="M37" s="696"/>
      <c r="N37" s="696"/>
      <c r="O37" s="696"/>
      <c r="P37" s="696"/>
      <c r="Q37" s="696"/>
      <c r="R37" s="696"/>
      <c r="S37" s="696"/>
      <c r="T37" s="696"/>
      <c r="U37" s="696"/>
      <c r="V37" s="696"/>
      <c r="W37" s="203"/>
      <c r="X37" s="204"/>
      <c r="Y37" s="204"/>
      <c r="Z37" s="205"/>
      <c r="AA37" s="206"/>
    </row>
    <row r="38" spans="1:27" ht="37.5" customHeight="1">
      <c r="A38" s="177"/>
      <c r="B38" s="179">
        <f t="shared" si="0"/>
        <v>6</v>
      </c>
      <c r="C38" s="200"/>
      <c r="D38" s="201"/>
      <c r="E38" s="201"/>
      <c r="F38" s="201"/>
      <c r="G38" s="201"/>
      <c r="H38" s="201"/>
      <c r="I38" s="201"/>
      <c r="J38" s="201"/>
      <c r="K38" s="201"/>
      <c r="L38" s="202"/>
      <c r="M38" s="696"/>
      <c r="N38" s="696"/>
      <c r="O38" s="696"/>
      <c r="P38" s="696"/>
      <c r="Q38" s="696"/>
      <c r="R38" s="712"/>
      <c r="S38" s="713"/>
      <c r="T38" s="713"/>
      <c r="U38" s="713"/>
      <c r="V38" s="714"/>
      <c r="W38" s="203"/>
      <c r="X38" s="204"/>
      <c r="Y38" s="204"/>
      <c r="Z38" s="205"/>
      <c r="AA38" s="206"/>
    </row>
    <row r="39" spans="1:27" ht="37.5" customHeight="1">
      <c r="A39" s="177"/>
      <c r="B39" s="179">
        <f t="shared" si="0"/>
        <v>7</v>
      </c>
      <c r="C39" s="200"/>
      <c r="D39" s="201"/>
      <c r="E39" s="201"/>
      <c r="F39" s="201"/>
      <c r="G39" s="201"/>
      <c r="H39" s="201"/>
      <c r="I39" s="201"/>
      <c r="J39" s="201"/>
      <c r="K39" s="201"/>
      <c r="L39" s="202"/>
      <c r="M39" s="696"/>
      <c r="N39" s="696"/>
      <c r="O39" s="696"/>
      <c r="P39" s="696"/>
      <c r="Q39" s="696"/>
      <c r="R39" s="712"/>
      <c r="S39" s="713"/>
      <c r="T39" s="713"/>
      <c r="U39" s="713"/>
      <c r="V39" s="714"/>
      <c r="W39" s="203"/>
      <c r="X39" s="204"/>
      <c r="Y39" s="204"/>
      <c r="Z39" s="205"/>
      <c r="AA39" s="206"/>
    </row>
    <row r="40" spans="1:27" ht="37.5" customHeight="1">
      <c r="A40" s="177"/>
      <c r="B40" s="179">
        <f t="shared" si="0"/>
        <v>8</v>
      </c>
      <c r="C40" s="200"/>
      <c r="D40" s="201"/>
      <c r="E40" s="201"/>
      <c r="F40" s="201"/>
      <c r="G40" s="201"/>
      <c r="H40" s="201"/>
      <c r="I40" s="201"/>
      <c r="J40" s="201"/>
      <c r="K40" s="201"/>
      <c r="L40" s="202"/>
      <c r="M40" s="696"/>
      <c r="N40" s="696"/>
      <c r="O40" s="696"/>
      <c r="P40" s="696"/>
      <c r="Q40" s="696"/>
      <c r="R40" s="712"/>
      <c r="S40" s="713"/>
      <c r="T40" s="713"/>
      <c r="U40" s="713"/>
      <c r="V40" s="714"/>
      <c r="W40" s="203"/>
      <c r="X40" s="204"/>
      <c r="Y40" s="204"/>
      <c r="Z40" s="205"/>
      <c r="AA40" s="206"/>
    </row>
    <row r="41" spans="1:27" ht="37.5" customHeight="1">
      <c r="A41" s="177"/>
      <c r="B41" s="179">
        <f t="shared" si="0"/>
        <v>9</v>
      </c>
      <c r="C41" s="200"/>
      <c r="D41" s="201"/>
      <c r="E41" s="201"/>
      <c r="F41" s="201"/>
      <c r="G41" s="201"/>
      <c r="H41" s="201"/>
      <c r="I41" s="201"/>
      <c r="J41" s="201"/>
      <c r="K41" s="201"/>
      <c r="L41" s="202"/>
      <c r="M41" s="696"/>
      <c r="N41" s="696"/>
      <c r="O41" s="696"/>
      <c r="P41" s="696"/>
      <c r="Q41" s="696"/>
      <c r="R41" s="712"/>
      <c r="S41" s="713"/>
      <c r="T41" s="713"/>
      <c r="U41" s="713"/>
      <c r="V41" s="714"/>
      <c r="W41" s="203"/>
      <c r="X41" s="204"/>
      <c r="Y41" s="204"/>
      <c r="Z41" s="205"/>
      <c r="AA41" s="206"/>
    </row>
    <row r="42" spans="1:27" ht="37.5" customHeight="1">
      <c r="A42" s="177"/>
      <c r="B42" s="179">
        <f t="shared" si="0"/>
        <v>10</v>
      </c>
      <c r="C42" s="200"/>
      <c r="D42" s="201"/>
      <c r="E42" s="201"/>
      <c r="F42" s="201"/>
      <c r="G42" s="201"/>
      <c r="H42" s="201"/>
      <c r="I42" s="201"/>
      <c r="J42" s="201"/>
      <c r="K42" s="201"/>
      <c r="L42" s="202"/>
      <c r="M42" s="696"/>
      <c r="N42" s="696"/>
      <c r="O42" s="696"/>
      <c r="P42" s="696"/>
      <c r="Q42" s="696"/>
      <c r="R42" s="712"/>
      <c r="S42" s="713"/>
      <c r="T42" s="713"/>
      <c r="U42" s="713"/>
      <c r="V42" s="714"/>
      <c r="W42" s="203"/>
      <c r="X42" s="204"/>
      <c r="Y42" s="204"/>
      <c r="Z42" s="205"/>
      <c r="AA42" s="206"/>
    </row>
    <row r="43" spans="1:27" ht="37.5" customHeight="1">
      <c r="A43" s="177"/>
      <c r="B43" s="179">
        <f t="shared" si="0"/>
        <v>11</v>
      </c>
      <c r="C43" s="200"/>
      <c r="D43" s="201"/>
      <c r="E43" s="201"/>
      <c r="F43" s="201"/>
      <c r="G43" s="201"/>
      <c r="H43" s="201"/>
      <c r="I43" s="201"/>
      <c r="J43" s="201"/>
      <c r="K43" s="201"/>
      <c r="L43" s="202"/>
      <c r="M43" s="696"/>
      <c r="N43" s="696"/>
      <c r="O43" s="696"/>
      <c r="P43" s="696"/>
      <c r="Q43" s="696"/>
      <c r="R43" s="712"/>
      <c r="S43" s="713"/>
      <c r="T43" s="713"/>
      <c r="U43" s="713"/>
      <c r="V43" s="714"/>
      <c r="W43" s="203"/>
      <c r="X43" s="204"/>
      <c r="Y43" s="204"/>
      <c r="Z43" s="205"/>
      <c r="AA43" s="206"/>
    </row>
    <row r="44" spans="1:27" ht="37.5" customHeight="1">
      <c r="A44" s="177"/>
      <c r="B44" s="179">
        <f t="shared" si="0"/>
        <v>12</v>
      </c>
      <c r="C44" s="200"/>
      <c r="D44" s="201"/>
      <c r="E44" s="201"/>
      <c r="F44" s="201"/>
      <c r="G44" s="201"/>
      <c r="H44" s="201"/>
      <c r="I44" s="201"/>
      <c r="J44" s="201"/>
      <c r="K44" s="201"/>
      <c r="L44" s="202"/>
      <c r="M44" s="696"/>
      <c r="N44" s="696"/>
      <c r="O44" s="696"/>
      <c r="P44" s="696"/>
      <c r="Q44" s="696"/>
      <c r="R44" s="712"/>
      <c r="S44" s="713"/>
      <c r="T44" s="713"/>
      <c r="U44" s="713"/>
      <c r="V44" s="714"/>
      <c r="W44" s="203"/>
      <c r="X44" s="204"/>
      <c r="Y44" s="204"/>
      <c r="Z44" s="205"/>
      <c r="AA44" s="206"/>
    </row>
    <row r="45" spans="1:27" ht="37.5" customHeight="1">
      <c r="A45" s="177"/>
      <c r="B45" s="179">
        <f t="shared" si="0"/>
        <v>13</v>
      </c>
      <c r="C45" s="200"/>
      <c r="D45" s="201"/>
      <c r="E45" s="201"/>
      <c r="F45" s="201"/>
      <c r="G45" s="201"/>
      <c r="H45" s="201"/>
      <c r="I45" s="201"/>
      <c r="J45" s="201"/>
      <c r="K45" s="201"/>
      <c r="L45" s="202"/>
      <c r="M45" s="696"/>
      <c r="N45" s="696"/>
      <c r="O45" s="696"/>
      <c r="P45" s="696"/>
      <c r="Q45" s="696"/>
      <c r="R45" s="712"/>
      <c r="S45" s="713"/>
      <c r="T45" s="713"/>
      <c r="U45" s="713"/>
      <c r="V45" s="714"/>
      <c r="W45" s="203"/>
      <c r="X45" s="204"/>
      <c r="Y45" s="204"/>
      <c r="Z45" s="205"/>
      <c r="AA45" s="206"/>
    </row>
    <row r="46" spans="1:27" ht="37.5" customHeight="1">
      <c r="A46" s="177"/>
      <c r="B46" s="179">
        <f t="shared" si="0"/>
        <v>14</v>
      </c>
      <c r="C46" s="200"/>
      <c r="D46" s="201"/>
      <c r="E46" s="201"/>
      <c r="F46" s="201"/>
      <c r="G46" s="201"/>
      <c r="H46" s="201"/>
      <c r="I46" s="201"/>
      <c r="J46" s="201"/>
      <c r="K46" s="201"/>
      <c r="L46" s="202"/>
      <c r="M46" s="696"/>
      <c r="N46" s="696"/>
      <c r="O46" s="696"/>
      <c r="P46" s="696"/>
      <c r="Q46" s="696"/>
      <c r="R46" s="712"/>
      <c r="S46" s="713"/>
      <c r="T46" s="713"/>
      <c r="U46" s="713"/>
      <c r="V46" s="714"/>
      <c r="W46" s="203"/>
      <c r="X46" s="204"/>
      <c r="Y46" s="204"/>
      <c r="Z46" s="205"/>
      <c r="AA46" s="206"/>
    </row>
    <row r="47" spans="1:27" ht="37.5" customHeight="1">
      <c r="A47" s="177"/>
      <c r="B47" s="179">
        <f t="shared" si="0"/>
        <v>15</v>
      </c>
      <c r="C47" s="200"/>
      <c r="D47" s="201"/>
      <c r="E47" s="201"/>
      <c r="F47" s="201"/>
      <c r="G47" s="201"/>
      <c r="H47" s="201"/>
      <c r="I47" s="201"/>
      <c r="J47" s="201"/>
      <c r="K47" s="201"/>
      <c r="L47" s="202"/>
      <c r="M47" s="696"/>
      <c r="N47" s="696"/>
      <c r="O47" s="696"/>
      <c r="P47" s="696"/>
      <c r="Q47" s="696"/>
      <c r="R47" s="712"/>
      <c r="S47" s="713"/>
      <c r="T47" s="713"/>
      <c r="U47" s="713"/>
      <c r="V47" s="714"/>
      <c r="W47" s="203"/>
      <c r="X47" s="204"/>
      <c r="Y47" s="204"/>
      <c r="Z47" s="205"/>
      <c r="AA47" s="206"/>
    </row>
    <row r="48" spans="1:27" ht="37.5" customHeight="1">
      <c r="A48" s="177"/>
      <c r="B48" s="179">
        <f t="shared" si="0"/>
        <v>16</v>
      </c>
      <c r="C48" s="200"/>
      <c r="D48" s="201"/>
      <c r="E48" s="201"/>
      <c r="F48" s="201"/>
      <c r="G48" s="201"/>
      <c r="H48" s="201"/>
      <c r="I48" s="201"/>
      <c r="J48" s="201"/>
      <c r="K48" s="201"/>
      <c r="L48" s="202"/>
      <c r="M48" s="696"/>
      <c r="N48" s="696"/>
      <c r="O48" s="696"/>
      <c r="P48" s="696"/>
      <c r="Q48" s="696"/>
      <c r="R48" s="712"/>
      <c r="S48" s="713"/>
      <c r="T48" s="713"/>
      <c r="U48" s="713"/>
      <c r="V48" s="714"/>
      <c r="W48" s="203"/>
      <c r="X48" s="204"/>
      <c r="Y48" s="204"/>
      <c r="Z48" s="205"/>
      <c r="AA48" s="206"/>
    </row>
    <row r="49" spans="1:27" ht="37.5" customHeight="1">
      <c r="A49" s="177"/>
      <c r="B49" s="179">
        <f t="shared" si="0"/>
        <v>17</v>
      </c>
      <c r="C49" s="200"/>
      <c r="D49" s="201"/>
      <c r="E49" s="201"/>
      <c r="F49" s="201"/>
      <c r="G49" s="201"/>
      <c r="H49" s="201"/>
      <c r="I49" s="201"/>
      <c r="J49" s="201"/>
      <c r="K49" s="201"/>
      <c r="L49" s="202"/>
      <c r="M49" s="696"/>
      <c r="N49" s="696"/>
      <c r="O49" s="696"/>
      <c r="P49" s="696"/>
      <c r="Q49" s="696"/>
      <c r="R49" s="712"/>
      <c r="S49" s="713"/>
      <c r="T49" s="713"/>
      <c r="U49" s="713"/>
      <c r="V49" s="714"/>
      <c r="W49" s="203"/>
      <c r="X49" s="204"/>
      <c r="Y49" s="204"/>
      <c r="Z49" s="205"/>
      <c r="AA49" s="206"/>
    </row>
    <row r="50" spans="1:27" ht="37.5" customHeight="1">
      <c r="A50" s="177"/>
      <c r="B50" s="179">
        <f t="shared" si="0"/>
        <v>18</v>
      </c>
      <c r="C50" s="200"/>
      <c r="D50" s="201"/>
      <c r="E50" s="201"/>
      <c r="F50" s="201"/>
      <c r="G50" s="201"/>
      <c r="H50" s="201"/>
      <c r="I50" s="201"/>
      <c r="J50" s="201"/>
      <c r="K50" s="201"/>
      <c r="L50" s="202"/>
      <c r="M50" s="696"/>
      <c r="N50" s="696"/>
      <c r="O50" s="696"/>
      <c r="P50" s="696"/>
      <c r="Q50" s="696"/>
      <c r="R50" s="712"/>
      <c r="S50" s="713"/>
      <c r="T50" s="713"/>
      <c r="U50" s="713"/>
      <c r="V50" s="714"/>
      <c r="W50" s="203"/>
      <c r="X50" s="204"/>
      <c r="Y50" s="204"/>
      <c r="Z50" s="205"/>
      <c r="AA50" s="206"/>
    </row>
    <row r="51" spans="1:27" ht="37.5" customHeight="1">
      <c r="A51" s="177"/>
      <c r="B51" s="179">
        <f t="shared" si="0"/>
        <v>19</v>
      </c>
      <c r="C51" s="200"/>
      <c r="D51" s="201"/>
      <c r="E51" s="201"/>
      <c r="F51" s="201"/>
      <c r="G51" s="201"/>
      <c r="H51" s="201"/>
      <c r="I51" s="201"/>
      <c r="J51" s="201"/>
      <c r="K51" s="201"/>
      <c r="L51" s="202"/>
      <c r="M51" s="696"/>
      <c r="N51" s="696"/>
      <c r="O51" s="696"/>
      <c r="P51" s="696"/>
      <c r="Q51" s="696"/>
      <c r="R51" s="712"/>
      <c r="S51" s="713"/>
      <c r="T51" s="713"/>
      <c r="U51" s="713"/>
      <c r="V51" s="714"/>
      <c r="W51" s="203"/>
      <c r="X51" s="204"/>
      <c r="Y51" s="204"/>
      <c r="Z51" s="205"/>
      <c r="AA51" s="206"/>
    </row>
    <row r="52" spans="1:27" ht="37.5" customHeight="1">
      <c r="A52" s="177"/>
      <c r="B52" s="179">
        <f t="shared" si="0"/>
        <v>20</v>
      </c>
      <c r="C52" s="200"/>
      <c r="D52" s="201"/>
      <c r="E52" s="201"/>
      <c r="F52" s="201"/>
      <c r="G52" s="201"/>
      <c r="H52" s="201"/>
      <c r="I52" s="201"/>
      <c r="J52" s="201"/>
      <c r="K52" s="201"/>
      <c r="L52" s="202"/>
      <c r="M52" s="696"/>
      <c r="N52" s="696"/>
      <c r="O52" s="696"/>
      <c r="P52" s="696"/>
      <c r="Q52" s="696"/>
      <c r="R52" s="712"/>
      <c r="S52" s="713"/>
      <c r="T52" s="713"/>
      <c r="U52" s="713"/>
      <c r="V52" s="714"/>
      <c r="W52" s="203"/>
      <c r="X52" s="204"/>
      <c r="Y52" s="204"/>
      <c r="Z52" s="205"/>
      <c r="AA52" s="206"/>
    </row>
    <row r="53" spans="1:27" ht="37.5" customHeight="1">
      <c r="A53" s="177"/>
      <c r="B53" s="179">
        <f t="shared" si="0"/>
        <v>21</v>
      </c>
      <c r="C53" s="200"/>
      <c r="D53" s="201"/>
      <c r="E53" s="201"/>
      <c r="F53" s="201"/>
      <c r="G53" s="201"/>
      <c r="H53" s="201"/>
      <c r="I53" s="201"/>
      <c r="J53" s="201"/>
      <c r="K53" s="201"/>
      <c r="L53" s="202"/>
      <c r="M53" s="696"/>
      <c r="N53" s="696"/>
      <c r="O53" s="696"/>
      <c r="P53" s="696"/>
      <c r="Q53" s="696"/>
      <c r="R53" s="712"/>
      <c r="S53" s="713"/>
      <c r="T53" s="713"/>
      <c r="U53" s="713"/>
      <c r="V53" s="714"/>
      <c r="W53" s="203"/>
      <c r="X53" s="204"/>
      <c r="Y53" s="204"/>
      <c r="Z53" s="205"/>
      <c r="AA53" s="206"/>
    </row>
    <row r="54" spans="1:27" ht="37.5" customHeight="1">
      <c r="A54" s="177"/>
      <c r="B54" s="179">
        <f t="shared" si="0"/>
        <v>22</v>
      </c>
      <c r="C54" s="200"/>
      <c r="D54" s="201"/>
      <c r="E54" s="201"/>
      <c r="F54" s="201"/>
      <c r="G54" s="201"/>
      <c r="H54" s="201"/>
      <c r="I54" s="201"/>
      <c r="J54" s="201"/>
      <c r="K54" s="201"/>
      <c r="L54" s="202"/>
      <c r="M54" s="696"/>
      <c r="N54" s="696"/>
      <c r="O54" s="696"/>
      <c r="P54" s="696"/>
      <c r="Q54" s="696"/>
      <c r="R54" s="712"/>
      <c r="S54" s="713"/>
      <c r="T54" s="713"/>
      <c r="U54" s="713"/>
      <c r="V54" s="714"/>
      <c r="W54" s="203"/>
      <c r="X54" s="204"/>
      <c r="Y54" s="204"/>
      <c r="Z54" s="205"/>
      <c r="AA54" s="206"/>
    </row>
    <row r="55" spans="1:27" ht="37.5" customHeight="1">
      <c r="A55" s="177"/>
      <c r="B55" s="179">
        <f t="shared" si="0"/>
        <v>23</v>
      </c>
      <c r="C55" s="200"/>
      <c r="D55" s="201"/>
      <c r="E55" s="201"/>
      <c r="F55" s="201"/>
      <c r="G55" s="201"/>
      <c r="H55" s="201"/>
      <c r="I55" s="201"/>
      <c r="J55" s="201"/>
      <c r="K55" s="201"/>
      <c r="L55" s="202"/>
      <c r="M55" s="696"/>
      <c r="N55" s="696"/>
      <c r="O55" s="696"/>
      <c r="P55" s="696"/>
      <c r="Q55" s="696"/>
      <c r="R55" s="712"/>
      <c r="S55" s="713"/>
      <c r="T55" s="713"/>
      <c r="U55" s="713"/>
      <c r="V55" s="714"/>
      <c r="W55" s="203"/>
      <c r="X55" s="204"/>
      <c r="Y55" s="204"/>
      <c r="Z55" s="205"/>
      <c r="AA55" s="206"/>
    </row>
    <row r="56" spans="1:27" ht="37.5" customHeight="1">
      <c r="A56" s="177"/>
      <c r="B56" s="179">
        <f t="shared" si="0"/>
        <v>24</v>
      </c>
      <c r="C56" s="200"/>
      <c r="D56" s="201"/>
      <c r="E56" s="201"/>
      <c r="F56" s="201"/>
      <c r="G56" s="201"/>
      <c r="H56" s="201"/>
      <c r="I56" s="201"/>
      <c r="J56" s="201"/>
      <c r="K56" s="201"/>
      <c r="L56" s="202"/>
      <c r="M56" s="696"/>
      <c r="N56" s="696"/>
      <c r="O56" s="696"/>
      <c r="P56" s="696"/>
      <c r="Q56" s="696"/>
      <c r="R56" s="712"/>
      <c r="S56" s="713"/>
      <c r="T56" s="713"/>
      <c r="U56" s="713"/>
      <c r="V56" s="714"/>
      <c r="W56" s="203"/>
      <c r="X56" s="204"/>
      <c r="Y56" s="204"/>
      <c r="Z56" s="205"/>
      <c r="AA56" s="206"/>
    </row>
    <row r="57" spans="1:27" ht="37.5" customHeight="1">
      <c r="A57" s="177"/>
      <c r="B57" s="179">
        <f t="shared" si="0"/>
        <v>25</v>
      </c>
      <c r="C57" s="200"/>
      <c r="D57" s="201"/>
      <c r="E57" s="201"/>
      <c r="F57" s="201"/>
      <c r="G57" s="201"/>
      <c r="H57" s="201"/>
      <c r="I57" s="201"/>
      <c r="J57" s="201"/>
      <c r="K57" s="201"/>
      <c r="L57" s="202"/>
      <c r="M57" s="696"/>
      <c r="N57" s="696"/>
      <c r="O57" s="696"/>
      <c r="P57" s="696"/>
      <c r="Q57" s="696"/>
      <c r="R57" s="712"/>
      <c r="S57" s="713"/>
      <c r="T57" s="713"/>
      <c r="U57" s="713"/>
      <c r="V57" s="714"/>
      <c r="W57" s="203"/>
      <c r="X57" s="204"/>
      <c r="Y57" s="204"/>
      <c r="Z57" s="205"/>
      <c r="AA57" s="206"/>
    </row>
    <row r="58" spans="1:27" ht="37.5" customHeight="1">
      <c r="A58" s="177"/>
      <c r="B58" s="179">
        <f t="shared" si="0"/>
        <v>26</v>
      </c>
      <c r="C58" s="200"/>
      <c r="D58" s="201"/>
      <c r="E58" s="201"/>
      <c r="F58" s="201"/>
      <c r="G58" s="201"/>
      <c r="H58" s="201"/>
      <c r="I58" s="201"/>
      <c r="J58" s="201"/>
      <c r="K58" s="201"/>
      <c r="L58" s="202"/>
      <c r="M58" s="696"/>
      <c r="N58" s="696"/>
      <c r="O58" s="696"/>
      <c r="P58" s="696"/>
      <c r="Q58" s="696"/>
      <c r="R58" s="712"/>
      <c r="S58" s="713"/>
      <c r="T58" s="713"/>
      <c r="U58" s="713"/>
      <c r="V58" s="714"/>
      <c r="W58" s="203"/>
      <c r="X58" s="204"/>
      <c r="Y58" s="204"/>
      <c r="Z58" s="205"/>
      <c r="AA58" s="206"/>
    </row>
    <row r="59" spans="1:27" ht="37.5" customHeight="1">
      <c r="A59" s="177"/>
      <c r="B59" s="179">
        <f t="shared" si="0"/>
        <v>27</v>
      </c>
      <c r="C59" s="200"/>
      <c r="D59" s="201"/>
      <c r="E59" s="201"/>
      <c r="F59" s="201"/>
      <c r="G59" s="201"/>
      <c r="H59" s="201"/>
      <c r="I59" s="201"/>
      <c r="J59" s="201"/>
      <c r="K59" s="201"/>
      <c r="L59" s="202"/>
      <c r="M59" s="696"/>
      <c r="N59" s="696"/>
      <c r="O59" s="696"/>
      <c r="P59" s="696"/>
      <c r="Q59" s="696"/>
      <c r="R59" s="712"/>
      <c r="S59" s="713"/>
      <c r="T59" s="713"/>
      <c r="U59" s="713"/>
      <c r="V59" s="714"/>
      <c r="W59" s="203"/>
      <c r="X59" s="204"/>
      <c r="Y59" s="204"/>
      <c r="Z59" s="205"/>
      <c r="AA59" s="206"/>
    </row>
    <row r="60" spans="1:27" ht="37.5" customHeight="1">
      <c r="A60" s="177"/>
      <c r="B60" s="179">
        <f t="shared" si="0"/>
        <v>28</v>
      </c>
      <c r="C60" s="200"/>
      <c r="D60" s="201"/>
      <c r="E60" s="201"/>
      <c r="F60" s="201"/>
      <c r="G60" s="201"/>
      <c r="H60" s="201"/>
      <c r="I60" s="201"/>
      <c r="J60" s="201"/>
      <c r="K60" s="201"/>
      <c r="L60" s="202"/>
      <c r="M60" s="696"/>
      <c r="N60" s="696"/>
      <c r="O60" s="696"/>
      <c r="P60" s="696"/>
      <c r="Q60" s="696"/>
      <c r="R60" s="712"/>
      <c r="S60" s="713"/>
      <c r="T60" s="713"/>
      <c r="U60" s="713"/>
      <c r="V60" s="714"/>
      <c r="W60" s="203"/>
      <c r="X60" s="204"/>
      <c r="Y60" s="204"/>
      <c r="Z60" s="205"/>
      <c r="AA60" s="206"/>
    </row>
    <row r="61" spans="1:27" ht="37.5" customHeight="1">
      <c r="A61" s="177"/>
      <c r="B61" s="179">
        <f t="shared" si="0"/>
        <v>29</v>
      </c>
      <c r="C61" s="200"/>
      <c r="D61" s="201"/>
      <c r="E61" s="201"/>
      <c r="F61" s="201"/>
      <c r="G61" s="201"/>
      <c r="H61" s="201"/>
      <c r="I61" s="201"/>
      <c r="J61" s="201"/>
      <c r="K61" s="201"/>
      <c r="L61" s="202"/>
      <c r="M61" s="696"/>
      <c r="N61" s="696"/>
      <c r="O61" s="696"/>
      <c r="P61" s="696"/>
      <c r="Q61" s="696"/>
      <c r="R61" s="712"/>
      <c r="S61" s="713"/>
      <c r="T61" s="713"/>
      <c r="U61" s="713"/>
      <c r="V61" s="714"/>
      <c r="W61" s="203"/>
      <c r="X61" s="204"/>
      <c r="Y61" s="204"/>
      <c r="Z61" s="205"/>
      <c r="AA61" s="206"/>
    </row>
    <row r="62" spans="1:27" ht="37.5" customHeight="1">
      <c r="A62" s="177"/>
      <c r="B62" s="179">
        <f t="shared" si="0"/>
        <v>30</v>
      </c>
      <c r="C62" s="200"/>
      <c r="D62" s="201"/>
      <c r="E62" s="201"/>
      <c r="F62" s="201"/>
      <c r="G62" s="201"/>
      <c r="H62" s="201"/>
      <c r="I62" s="201"/>
      <c r="J62" s="201"/>
      <c r="K62" s="201"/>
      <c r="L62" s="202"/>
      <c r="M62" s="696"/>
      <c r="N62" s="696"/>
      <c r="O62" s="696"/>
      <c r="P62" s="696"/>
      <c r="Q62" s="696"/>
      <c r="R62" s="712"/>
      <c r="S62" s="713"/>
      <c r="T62" s="713"/>
      <c r="U62" s="713"/>
      <c r="V62" s="714"/>
      <c r="W62" s="203"/>
      <c r="X62" s="204"/>
      <c r="Y62" s="204"/>
      <c r="Z62" s="205"/>
      <c r="AA62" s="206"/>
    </row>
    <row r="63" spans="1:27" ht="37.5" customHeight="1">
      <c r="A63" s="177"/>
      <c r="B63" s="179">
        <f t="shared" si="0"/>
        <v>31</v>
      </c>
      <c r="C63" s="200"/>
      <c r="D63" s="201"/>
      <c r="E63" s="201"/>
      <c r="F63" s="201"/>
      <c r="G63" s="201"/>
      <c r="H63" s="201"/>
      <c r="I63" s="201"/>
      <c r="J63" s="201"/>
      <c r="K63" s="201"/>
      <c r="L63" s="202"/>
      <c r="M63" s="696"/>
      <c r="N63" s="696"/>
      <c r="O63" s="696"/>
      <c r="P63" s="696"/>
      <c r="Q63" s="696"/>
      <c r="R63" s="712"/>
      <c r="S63" s="713"/>
      <c r="T63" s="713"/>
      <c r="U63" s="713"/>
      <c r="V63" s="714"/>
      <c r="W63" s="203"/>
      <c r="X63" s="204"/>
      <c r="Y63" s="204"/>
      <c r="Z63" s="205"/>
      <c r="AA63" s="206"/>
    </row>
    <row r="64" spans="1:27" ht="37.5" customHeight="1">
      <c r="A64" s="177"/>
      <c r="B64" s="179">
        <f t="shared" si="0"/>
        <v>32</v>
      </c>
      <c r="C64" s="200"/>
      <c r="D64" s="201"/>
      <c r="E64" s="201"/>
      <c r="F64" s="201"/>
      <c r="G64" s="201"/>
      <c r="H64" s="201"/>
      <c r="I64" s="201"/>
      <c r="J64" s="201"/>
      <c r="K64" s="201"/>
      <c r="L64" s="202"/>
      <c r="M64" s="696"/>
      <c r="N64" s="696"/>
      <c r="O64" s="696"/>
      <c r="P64" s="696"/>
      <c r="Q64" s="696"/>
      <c r="R64" s="712"/>
      <c r="S64" s="713"/>
      <c r="T64" s="713"/>
      <c r="U64" s="713"/>
      <c r="V64" s="714"/>
      <c r="W64" s="203"/>
      <c r="X64" s="204"/>
      <c r="Y64" s="204"/>
      <c r="Z64" s="205"/>
      <c r="AA64" s="206"/>
    </row>
    <row r="65" spans="1:27" ht="37.5" customHeight="1">
      <c r="A65" s="177"/>
      <c r="B65" s="179">
        <f t="shared" si="0"/>
        <v>33</v>
      </c>
      <c r="C65" s="200"/>
      <c r="D65" s="201"/>
      <c r="E65" s="201"/>
      <c r="F65" s="201"/>
      <c r="G65" s="201"/>
      <c r="H65" s="201"/>
      <c r="I65" s="201"/>
      <c r="J65" s="201"/>
      <c r="K65" s="201"/>
      <c r="L65" s="202"/>
      <c r="M65" s="696"/>
      <c r="N65" s="696"/>
      <c r="O65" s="696"/>
      <c r="P65" s="696"/>
      <c r="Q65" s="696"/>
      <c r="R65" s="712"/>
      <c r="S65" s="713"/>
      <c r="T65" s="713"/>
      <c r="U65" s="713"/>
      <c r="V65" s="714"/>
      <c r="W65" s="203"/>
      <c r="X65" s="204"/>
      <c r="Y65" s="204"/>
      <c r="Z65" s="205"/>
      <c r="AA65" s="206"/>
    </row>
    <row r="66" spans="1:27" ht="37.5" customHeight="1">
      <c r="A66" s="177"/>
      <c r="B66" s="179">
        <f t="shared" si="0"/>
        <v>34</v>
      </c>
      <c r="C66" s="200"/>
      <c r="D66" s="201"/>
      <c r="E66" s="201"/>
      <c r="F66" s="201"/>
      <c r="G66" s="201"/>
      <c r="H66" s="201"/>
      <c r="I66" s="201"/>
      <c r="J66" s="201"/>
      <c r="K66" s="201"/>
      <c r="L66" s="202"/>
      <c r="M66" s="696"/>
      <c r="N66" s="696"/>
      <c r="O66" s="696"/>
      <c r="P66" s="696"/>
      <c r="Q66" s="696"/>
      <c r="R66" s="712"/>
      <c r="S66" s="713"/>
      <c r="T66" s="713"/>
      <c r="U66" s="713"/>
      <c r="V66" s="714"/>
      <c r="W66" s="203"/>
      <c r="X66" s="204"/>
      <c r="Y66" s="204"/>
      <c r="Z66" s="205"/>
      <c r="AA66" s="206"/>
    </row>
    <row r="67" spans="1:27" ht="37.5" customHeight="1">
      <c r="A67" s="177"/>
      <c r="B67" s="179">
        <f t="shared" si="0"/>
        <v>35</v>
      </c>
      <c r="C67" s="200"/>
      <c r="D67" s="201"/>
      <c r="E67" s="201"/>
      <c r="F67" s="201"/>
      <c r="G67" s="201"/>
      <c r="H67" s="201"/>
      <c r="I67" s="201"/>
      <c r="J67" s="201"/>
      <c r="K67" s="201"/>
      <c r="L67" s="202"/>
      <c r="M67" s="696"/>
      <c r="N67" s="696"/>
      <c r="O67" s="696"/>
      <c r="P67" s="696"/>
      <c r="Q67" s="696"/>
      <c r="R67" s="712"/>
      <c r="S67" s="713"/>
      <c r="T67" s="713"/>
      <c r="U67" s="713"/>
      <c r="V67" s="714"/>
      <c r="W67" s="203"/>
      <c r="X67" s="204"/>
      <c r="Y67" s="204"/>
      <c r="Z67" s="205"/>
      <c r="AA67" s="206"/>
    </row>
    <row r="68" spans="1:27" ht="37.5" customHeight="1">
      <c r="A68" s="177"/>
      <c r="B68" s="179">
        <f t="shared" si="0"/>
        <v>36</v>
      </c>
      <c r="C68" s="200"/>
      <c r="D68" s="201"/>
      <c r="E68" s="201"/>
      <c r="F68" s="201"/>
      <c r="G68" s="201"/>
      <c r="H68" s="201"/>
      <c r="I68" s="201"/>
      <c r="J68" s="201"/>
      <c r="K68" s="201"/>
      <c r="L68" s="202"/>
      <c r="M68" s="696"/>
      <c r="N68" s="696"/>
      <c r="O68" s="696"/>
      <c r="P68" s="696"/>
      <c r="Q68" s="696"/>
      <c r="R68" s="712"/>
      <c r="S68" s="713"/>
      <c r="T68" s="713"/>
      <c r="U68" s="713"/>
      <c r="V68" s="714"/>
      <c r="W68" s="203"/>
      <c r="X68" s="204"/>
      <c r="Y68" s="204"/>
      <c r="Z68" s="205"/>
      <c r="AA68" s="206"/>
    </row>
    <row r="69" spans="1:27" ht="37.5" customHeight="1">
      <c r="A69" s="177"/>
      <c r="B69" s="179">
        <f t="shared" si="0"/>
        <v>37</v>
      </c>
      <c r="C69" s="200"/>
      <c r="D69" s="201"/>
      <c r="E69" s="201"/>
      <c r="F69" s="201"/>
      <c r="G69" s="201"/>
      <c r="H69" s="201"/>
      <c r="I69" s="201"/>
      <c r="J69" s="201"/>
      <c r="K69" s="201"/>
      <c r="L69" s="202"/>
      <c r="M69" s="696"/>
      <c r="N69" s="696"/>
      <c r="O69" s="696"/>
      <c r="P69" s="696"/>
      <c r="Q69" s="696"/>
      <c r="R69" s="712"/>
      <c r="S69" s="713"/>
      <c r="T69" s="713"/>
      <c r="U69" s="713"/>
      <c r="V69" s="714"/>
      <c r="W69" s="203"/>
      <c r="X69" s="204"/>
      <c r="Y69" s="204"/>
      <c r="Z69" s="205"/>
      <c r="AA69" s="206"/>
    </row>
    <row r="70" spans="1:27" ht="37.5" customHeight="1">
      <c r="A70" s="177"/>
      <c r="B70" s="179">
        <f t="shared" si="0"/>
        <v>38</v>
      </c>
      <c r="C70" s="200"/>
      <c r="D70" s="201"/>
      <c r="E70" s="201"/>
      <c r="F70" s="201"/>
      <c r="G70" s="201"/>
      <c r="H70" s="201"/>
      <c r="I70" s="201"/>
      <c r="J70" s="201"/>
      <c r="K70" s="201"/>
      <c r="L70" s="202"/>
      <c r="M70" s="696"/>
      <c r="N70" s="696"/>
      <c r="O70" s="696"/>
      <c r="P70" s="696"/>
      <c r="Q70" s="696"/>
      <c r="R70" s="712"/>
      <c r="S70" s="713"/>
      <c r="T70" s="713"/>
      <c r="U70" s="713"/>
      <c r="V70" s="714"/>
      <c r="W70" s="203"/>
      <c r="X70" s="204"/>
      <c r="Y70" s="204"/>
      <c r="Z70" s="205"/>
      <c r="AA70" s="206"/>
    </row>
    <row r="71" spans="1:27" ht="37.5" customHeight="1">
      <c r="A71" s="177"/>
      <c r="B71" s="179">
        <f t="shared" si="0"/>
        <v>39</v>
      </c>
      <c r="C71" s="200"/>
      <c r="D71" s="201"/>
      <c r="E71" s="201"/>
      <c r="F71" s="201"/>
      <c r="G71" s="201"/>
      <c r="H71" s="201"/>
      <c r="I71" s="201"/>
      <c r="J71" s="201"/>
      <c r="K71" s="201"/>
      <c r="L71" s="202"/>
      <c r="M71" s="696"/>
      <c r="N71" s="696"/>
      <c r="O71" s="696"/>
      <c r="P71" s="696"/>
      <c r="Q71" s="696"/>
      <c r="R71" s="712"/>
      <c r="S71" s="713"/>
      <c r="T71" s="713"/>
      <c r="U71" s="713"/>
      <c r="V71" s="714"/>
      <c r="W71" s="203"/>
      <c r="X71" s="204"/>
      <c r="Y71" s="204"/>
      <c r="Z71" s="205"/>
      <c r="AA71" s="206"/>
    </row>
    <row r="72" spans="1:27" ht="37.5" customHeight="1">
      <c r="A72" s="177"/>
      <c r="B72" s="179">
        <f t="shared" ref="B72:B98" si="1">B71+1</f>
        <v>40</v>
      </c>
      <c r="C72" s="200"/>
      <c r="D72" s="201"/>
      <c r="E72" s="201"/>
      <c r="F72" s="201"/>
      <c r="G72" s="201"/>
      <c r="H72" s="201"/>
      <c r="I72" s="201"/>
      <c r="J72" s="201"/>
      <c r="K72" s="201"/>
      <c r="L72" s="202"/>
      <c r="M72" s="696"/>
      <c r="N72" s="696"/>
      <c r="O72" s="696"/>
      <c r="P72" s="696"/>
      <c r="Q72" s="696"/>
      <c r="R72" s="712"/>
      <c r="S72" s="713"/>
      <c r="T72" s="713"/>
      <c r="U72" s="713"/>
      <c r="V72" s="714"/>
      <c r="W72" s="203"/>
      <c r="X72" s="204"/>
      <c r="Y72" s="204"/>
      <c r="Z72" s="205"/>
      <c r="AA72" s="206"/>
    </row>
    <row r="73" spans="1:27" ht="37.5" customHeight="1">
      <c r="A73" s="177"/>
      <c r="B73" s="179">
        <f t="shared" si="1"/>
        <v>41</v>
      </c>
      <c r="C73" s="200"/>
      <c r="D73" s="201"/>
      <c r="E73" s="201"/>
      <c r="F73" s="201"/>
      <c r="G73" s="201"/>
      <c r="H73" s="201"/>
      <c r="I73" s="201"/>
      <c r="J73" s="201"/>
      <c r="K73" s="201"/>
      <c r="L73" s="202"/>
      <c r="M73" s="696"/>
      <c r="N73" s="696"/>
      <c r="O73" s="696"/>
      <c r="P73" s="696"/>
      <c r="Q73" s="696"/>
      <c r="R73" s="712"/>
      <c r="S73" s="713"/>
      <c r="T73" s="713"/>
      <c r="U73" s="713"/>
      <c r="V73" s="714"/>
      <c r="W73" s="203"/>
      <c r="X73" s="204"/>
      <c r="Y73" s="204"/>
      <c r="Z73" s="205"/>
      <c r="AA73" s="206"/>
    </row>
    <row r="74" spans="1:27" ht="37.5" customHeight="1">
      <c r="A74" s="177"/>
      <c r="B74" s="179">
        <f t="shared" si="1"/>
        <v>42</v>
      </c>
      <c r="C74" s="200"/>
      <c r="D74" s="201"/>
      <c r="E74" s="201"/>
      <c r="F74" s="201"/>
      <c r="G74" s="201"/>
      <c r="H74" s="201"/>
      <c r="I74" s="201"/>
      <c r="J74" s="201"/>
      <c r="K74" s="201"/>
      <c r="L74" s="202"/>
      <c r="M74" s="696"/>
      <c r="N74" s="696"/>
      <c r="O74" s="696"/>
      <c r="P74" s="696"/>
      <c r="Q74" s="696"/>
      <c r="R74" s="712"/>
      <c r="S74" s="713"/>
      <c r="T74" s="713"/>
      <c r="U74" s="713"/>
      <c r="V74" s="714"/>
      <c r="W74" s="203"/>
      <c r="X74" s="204"/>
      <c r="Y74" s="204"/>
      <c r="Z74" s="205"/>
      <c r="AA74" s="206"/>
    </row>
    <row r="75" spans="1:27" ht="37.5" customHeight="1">
      <c r="A75" s="177"/>
      <c r="B75" s="179">
        <f t="shared" si="1"/>
        <v>43</v>
      </c>
      <c r="C75" s="200"/>
      <c r="D75" s="201"/>
      <c r="E75" s="201"/>
      <c r="F75" s="201"/>
      <c r="G75" s="201"/>
      <c r="H75" s="201"/>
      <c r="I75" s="201"/>
      <c r="J75" s="201"/>
      <c r="K75" s="201"/>
      <c r="L75" s="202"/>
      <c r="M75" s="696"/>
      <c r="N75" s="696"/>
      <c r="O75" s="696"/>
      <c r="P75" s="696"/>
      <c r="Q75" s="696"/>
      <c r="R75" s="712"/>
      <c r="S75" s="713"/>
      <c r="T75" s="713"/>
      <c r="U75" s="713"/>
      <c r="V75" s="714"/>
      <c r="W75" s="203"/>
      <c r="X75" s="204"/>
      <c r="Y75" s="204"/>
      <c r="Z75" s="205"/>
      <c r="AA75" s="206"/>
    </row>
    <row r="76" spans="1:27" ht="37.5" customHeight="1">
      <c r="A76" s="177"/>
      <c r="B76" s="179">
        <f t="shared" si="1"/>
        <v>44</v>
      </c>
      <c r="C76" s="200"/>
      <c r="D76" s="201"/>
      <c r="E76" s="201"/>
      <c r="F76" s="201"/>
      <c r="G76" s="201"/>
      <c r="H76" s="201"/>
      <c r="I76" s="201"/>
      <c r="J76" s="201"/>
      <c r="K76" s="201"/>
      <c r="L76" s="202"/>
      <c r="M76" s="696"/>
      <c r="N76" s="696"/>
      <c r="O76" s="696"/>
      <c r="P76" s="696"/>
      <c r="Q76" s="696"/>
      <c r="R76" s="712"/>
      <c r="S76" s="713"/>
      <c r="T76" s="713"/>
      <c r="U76" s="713"/>
      <c r="V76" s="714"/>
      <c r="W76" s="203"/>
      <c r="X76" s="204"/>
      <c r="Y76" s="204"/>
      <c r="Z76" s="205"/>
      <c r="AA76" s="206"/>
    </row>
    <row r="77" spans="1:27" ht="37.5" customHeight="1">
      <c r="A77" s="177"/>
      <c r="B77" s="179">
        <f t="shared" si="1"/>
        <v>45</v>
      </c>
      <c r="C77" s="200"/>
      <c r="D77" s="201"/>
      <c r="E77" s="201"/>
      <c r="F77" s="201"/>
      <c r="G77" s="201"/>
      <c r="H77" s="201"/>
      <c r="I77" s="201"/>
      <c r="J77" s="201"/>
      <c r="K77" s="201"/>
      <c r="L77" s="202"/>
      <c r="M77" s="696"/>
      <c r="N77" s="696"/>
      <c r="O77" s="696"/>
      <c r="P77" s="696"/>
      <c r="Q77" s="696"/>
      <c r="R77" s="712"/>
      <c r="S77" s="713"/>
      <c r="T77" s="713"/>
      <c r="U77" s="713"/>
      <c r="V77" s="714"/>
      <c r="W77" s="203"/>
      <c r="X77" s="204"/>
      <c r="Y77" s="204"/>
      <c r="Z77" s="205"/>
      <c r="AA77" s="206"/>
    </row>
    <row r="78" spans="1:27" ht="37.5" customHeight="1">
      <c r="A78" s="177"/>
      <c r="B78" s="179">
        <f t="shared" si="1"/>
        <v>46</v>
      </c>
      <c r="C78" s="200"/>
      <c r="D78" s="201"/>
      <c r="E78" s="201"/>
      <c r="F78" s="201"/>
      <c r="G78" s="201"/>
      <c r="H78" s="201"/>
      <c r="I78" s="201"/>
      <c r="J78" s="201"/>
      <c r="K78" s="201"/>
      <c r="L78" s="202"/>
      <c r="M78" s="696"/>
      <c r="N78" s="696"/>
      <c r="O78" s="696"/>
      <c r="P78" s="696"/>
      <c r="Q78" s="696"/>
      <c r="R78" s="712"/>
      <c r="S78" s="713"/>
      <c r="T78" s="713"/>
      <c r="U78" s="713"/>
      <c r="V78" s="714"/>
      <c r="W78" s="203"/>
      <c r="X78" s="204"/>
      <c r="Y78" s="204"/>
      <c r="Z78" s="205"/>
      <c r="AA78" s="206"/>
    </row>
    <row r="79" spans="1:27" ht="37.5" customHeight="1">
      <c r="A79" s="177"/>
      <c r="B79" s="179">
        <f t="shared" si="1"/>
        <v>47</v>
      </c>
      <c r="C79" s="200"/>
      <c r="D79" s="201"/>
      <c r="E79" s="201"/>
      <c r="F79" s="201"/>
      <c r="G79" s="201"/>
      <c r="H79" s="201"/>
      <c r="I79" s="201"/>
      <c r="J79" s="201"/>
      <c r="K79" s="201"/>
      <c r="L79" s="202"/>
      <c r="M79" s="696"/>
      <c r="N79" s="696"/>
      <c r="O79" s="696"/>
      <c r="P79" s="696"/>
      <c r="Q79" s="696"/>
      <c r="R79" s="712"/>
      <c r="S79" s="713"/>
      <c r="T79" s="713"/>
      <c r="U79" s="713"/>
      <c r="V79" s="714"/>
      <c r="W79" s="203"/>
      <c r="X79" s="204"/>
      <c r="Y79" s="204"/>
      <c r="Z79" s="205"/>
      <c r="AA79" s="206"/>
    </row>
    <row r="80" spans="1:27" ht="37.5" customHeight="1">
      <c r="A80" s="177"/>
      <c r="B80" s="179">
        <f t="shared" si="1"/>
        <v>48</v>
      </c>
      <c r="C80" s="200"/>
      <c r="D80" s="201"/>
      <c r="E80" s="201"/>
      <c r="F80" s="201"/>
      <c r="G80" s="201"/>
      <c r="H80" s="201"/>
      <c r="I80" s="201"/>
      <c r="J80" s="201"/>
      <c r="K80" s="201"/>
      <c r="L80" s="202"/>
      <c r="M80" s="696"/>
      <c r="N80" s="696"/>
      <c r="O80" s="696"/>
      <c r="P80" s="696"/>
      <c r="Q80" s="696"/>
      <c r="R80" s="712"/>
      <c r="S80" s="713"/>
      <c r="T80" s="713"/>
      <c r="U80" s="713"/>
      <c r="V80" s="714"/>
      <c r="W80" s="203"/>
      <c r="X80" s="204"/>
      <c r="Y80" s="204"/>
      <c r="Z80" s="205"/>
      <c r="AA80" s="206"/>
    </row>
    <row r="81" spans="1:27" ht="37.5" customHeight="1">
      <c r="A81" s="177"/>
      <c r="B81" s="179">
        <f t="shared" si="1"/>
        <v>49</v>
      </c>
      <c r="C81" s="200"/>
      <c r="D81" s="201"/>
      <c r="E81" s="201"/>
      <c r="F81" s="201"/>
      <c r="G81" s="201"/>
      <c r="H81" s="201"/>
      <c r="I81" s="201"/>
      <c r="J81" s="201"/>
      <c r="K81" s="201"/>
      <c r="L81" s="202"/>
      <c r="M81" s="696"/>
      <c r="N81" s="696"/>
      <c r="O81" s="696"/>
      <c r="P81" s="696"/>
      <c r="Q81" s="696"/>
      <c r="R81" s="712"/>
      <c r="S81" s="713"/>
      <c r="T81" s="713"/>
      <c r="U81" s="713"/>
      <c r="V81" s="714"/>
      <c r="W81" s="203"/>
      <c r="X81" s="204"/>
      <c r="Y81" s="204"/>
      <c r="Z81" s="205"/>
      <c r="AA81" s="206"/>
    </row>
    <row r="82" spans="1:27" ht="37.5" customHeight="1">
      <c r="A82" s="177"/>
      <c r="B82" s="179">
        <f t="shared" si="1"/>
        <v>50</v>
      </c>
      <c r="C82" s="200"/>
      <c r="D82" s="201"/>
      <c r="E82" s="201"/>
      <c r="F82" s="201"/>
      <c r="G82" s="201"/>
      <c r="H82" s="201"/>
      <c r="I82" s="201"/>
      <c r="J82" s="201"/>
      <c r="K82" s="201"/>
      <c r="L82" s="202"/>
      <c r="M82" s="696"/>
      <c r="N82" s="696"/>
      <c r="O82" s="696"/>
      <c r="P82" s="696"/>
      <c r="Q82" s="696"/>
      <c r="R82" s="712"/>
      <c r="S82" s="713"/>
      <c r="T82" s="713"/>
      <c r="U82" s="713"/>
      <c r="V82" s="714"/>
      <c r="W82" s="203"/>
      <c r="X82" s="204"/>
      <c r="Y82" s="204"/>
      <c r="Z82" s="205"/>
      <c r="AA82" s="206"/>
    </row>
    <row r="83" spans="1:27" ht="37.5" customHeight="1">
      <c r="A83" s="177"/>
      <c r="B83" s="179">
        <f t="shared" si="1"/>
        <v>51</v>
      </c>
      <c r="C83" s="200"/>
      <c r="D83" s="201"/>
      <c r="E83" s="201"/>
      <c r="F83" s="201"/>
      <c r="G83" s="201"/>
      <c r="H83" s="201"/>
      <c r="I83" s="201"/>
      <c r="J83" s="201"/>
      <c r="K83" s="201"/>
      <c r="L83" s="202"/>
      <c r="M83" s="696"/>
      <c r="N83" s="696"/>
      <c r="O83" s="696"/>
      <c r="P83" s="696"/>
      <c r="Q83" s="696"/>
      <c r="R83" s="712"/>
      <c r="S83" s="713"/>
      <c r="T83" s="713"/>
      <c r="U83" s="713"/>
      <c r="V83" s="714"/>
      <c r="W83" s="203"/>
      <c r="X83" s="204"/>
      <c r="Y83" s="204"/>
      <c r="Z83" s="205"/>
      <c r="AA83" s="206"/>
    </row>
    <row r="84" spans="1:27" ht="37.5" customHeight="1">
      <c r="A84" s="177"/>
      <c r="B84" s="179">
        <f t="shared" si="1"/>
        <v>52</v>
      </c>
      <c r="C84" s="200"/>
      <c r="D84" s="201"/>
      <c r="E84" s="201"/>
      <c r="F84" s="201"/>
      <c r="G84" s="201"/>
      <c r="H84" s="201"/>
      <c r="I84" s="201"/>
      <c r="J84" s="201"/>
      <c r="K84" s="201"/>
      <c r="L84" s="202"/>
      <c r="M84" s="696"/>
      <c r="N84" s="696"/>
      <c r="O84" s="696"/>
      <c r="P84" s="696"/>
      <c r="Q84" s="696"/>
      <c r="R84" s="712"/>
      <c r="S84" s="713"/>
      <c r="T84" s="713"/>
      <c r="U84" s="713"/>
      <c r="V84" s="714"/>
      <c r="W84" s="203"/>
      <c r="X84" s="204"/>
      <c r="Y84" s="204"/>
      <c r="Z84" s="205"/>
      <c r="AA84" s="206"/>
    </row>
    <row r="85" spans="1:27" ht="37.5" customHeight="1">
      <c r="A85" s="177"/>
      <c r="B85" s="179">
        <f t="shared" si="1"/>
        <v>53</v>
      </c>
      <c r="C85" s="200"/>
      <c r="D85" s="201"/>
      <c r="E85" s="201"/>
      <c r="F85" s="201"/>
      <c r="G85" s="201"/>
      <c r="H85" s="201"/>
      <c r="I85" s="201"/>
      <c r="J85" s="201"/>
      <c r="K85" s="201"/>
      <c r="L85" s="202"/>
      <c r="M85" s="696"/>
      <c r="N85" s="696"/>
      <c r="O85" s="696"/>
      <c r="P85" s="696"/>
      <c r="Q85" s="696"/>
      <c r="R85" s="712"/>
      <c r="S85" s="713"/>
      <c r="T85" s="713"/>
      <c r="U85" s="713"/>
      <c r="V85" s="714"/>
      <c r="W85" s="203"/>
      <c r="X85" s="204"/>
      <c r="Y85" s="204"/>
      <c r="Z85" s="205"/>
      <c r="AA85" s="206"/>
    </row>
    <row r="86" spans="1:27" ht="37.5" customHeight="1">
      <c r="A86" s="177"/>
      <c r="B86" s="179">
        <f t="shared" si="1"/>
        <v>54</v>
      </c>
      <c r="C86" s="200"/>
      <c r="D86" s="201"/>
      <c r="E86" s="201"/>
      <c r="F86" s="201"/>
      <c r="G86" s="201"/>
      <c r="H86" s="201"/>
      <c r="I86" s="201"/>
      <c r="J86" s="201"/>
      <c r="K86" s="201"/>
      <c r="L86" s="202"/>
      <c r="M86" s="696"/>
      <c r="N86" s="696"/>
      <c r="O86" s="696"/>
      <c r="P86" s="696"/>
      <c r="Q86" s="696"/>
      <c r="R86" s="712"/>
      <c r="S86" s="713"/>
      <c r="T86" s="713"/>
      <c r="U86" s="713"/>
      <c r="V86" s="714"/>
      <c r="W86" s="203"/>
      <c r="X86" s="204"/>
      <c r="Y86" s="204"/>
      <c r="Z86" s="205"/>
      <c r="AA86" s="206"/>
    </row>
    <row r="87" spans="1:27" ht="37.5" customHeight="1">
      <c r="A87" s="177"/>
      <c r="B87" s="179">
        <f t="shared" si="1"/>
        <v>55</v>
      </c>
      <c r="C87" s="200"/>
      <c r="D87" s="201"/>
      <c r="E87" s="201"/>
      <c r="F87" s="201"/>
      <c r="G87" s="201"/>
      <c r="H87" s="201"/>
      <c r="I87" s="201"/>
      <c r="J87" s="201"/>
      <c r="K87" s="201"/>
      <c r="L87" s="202"/>
      <c r="M87" s="696"/>
      <c r="N87" s="696"/>
      <c r="O87" s="696"/>
      <c r="P87" s="696"/>
      <c r="Q87" s="696"/>
      <c r="R87" s="712"/>
      <c r="S87" s="713"/>
      <c r="T87" s="713"/>
      <c r="U87" s="713"/>
      <c r="V87" s="714"/>
      <c r="W87" s="203"/>
      <c r="X87" s="204"/>
      <c r="Y87" s="204"/>
      <c r="Z87" s="205"/>
      <c r="AA87" s="206"/>
    </row>
    <row r="88" spans="1:27" ht="37.5" customHeight="1">
      <c r="A88" s="177"/>
      <c r="B88" s="179">
        <f t="shared" si="1"/>
        <v>56</v>
      </c>
      <c r="C88" s="200"/>
      <c r="D88" s="201"/>
      <c r="E88" s="201"/>
      <c r="F88" s="201"/>
      <c r="G88" s="201"/>
      <c r="H88" s="201"/>
      <c r="I88" s="201"/>
      <c r="J88" s="201"/>
      <c r="K88" s="201"/>
      <c r="L88" s="202"/>
      <c r="M88" s="696"/>
      <c r="N88" s="696"/>
      <c r="O88" s="696"/>
      <c r="P88" s="696"/>
      <c r="Q88" s="696"/>
      <c r="R88" s="712"/>
      <c r="S88" s="713"/>
      <c r="T88" s="713"/>
      <c r="U88" s="713"/>
      <c r="V88" s="714"/>
      <c r="W88" s="203"/>
      <c r="X88" s="204"/>
      <c r="Y88" s="204"/>
      <c r="Z88" s="205"/>
      <c r="AA88" s="206"/>
    </row>
    <row r="89" spans="1:27" ht="37.5" customHeight="1">
      <c r="A89" s="177"/>
      <c r="B89" s="179">
        <f t="shared" si="1"/>
        <v>57</v>
      </c>
      <c r="C89" s="200"/>
      <c r="D89" s="201"/>
      <c r="E89" s="201"/>
      <c r="F89" s="201"/>
      <c r="G89" s="201"/>
      <c r="H89" s="201"/>
      <c r="I89" s="201"/>
      <c r="J89" s="201"/>
      <c r="K89" s="201"/>
      <c r="L89" s="202"/>
      <c r="M89" s="696"/>
      <c r="N89" s="696"/>
      <c r="O89" s="696"/>
      <c r="P89" s="696"/>
      <c r="Q89" s="696"/>
      <c r="R89" s="712"/>
      <c r="S89" s="713"/>
      <c r="T89" s="713"/>
      <c r="U89" s="713"/>
      <c r="V89" s="714"/>
      <c r="W89" s="203"/>
      <c r="X89" s="204"/>
      <c r="Y89" s="204"/>
      <c r="Z89" s="205"/>
      <c r="AA89" s="206"/>
    </row>
    <row r="90" spans="1:27" ht="37.5" customHeight="1">
      <c r="A90" s="177"/>
      <c r="B90" s="179">
        <f t="shared" si="1"/>
        <v>58</v>
      </c>
      <c r="C90" s="200"/>
      <c r="D90" s="201"/>
      <c r="E90" s="201"/>
      <c r="F90" s="201"/>
      <c r="G90" s="201"/>
      <c r="H90" s="201"/>
      <c r="I90" s="201"/>
      <c r="J90" s="201"/>
      <c r="K90" s="201"/>
      <c r="L90" s="202"/>
      <c r="M90" s="696"/>
      <c r="N90" s="696"/>
      <c r="O90" s="696"/>
      <c r="P90" s="696"/>
      <c r="Q90" s="696"/>
      <c r="R90" s="712"/>
      <c r="S90" s="713"/>
      <c r="T90" s="713"/>
      <c r="U90" s="713"/>
      <c r="V90" s="714"/>
      <c r="W90" s="203"/>
      <c r="X90" s="204"/>
      <c r="Y90" s="204"/>
      <c r="Z90" s="205"/>
      <c r="AA90" s="206"/>
    </row>
    <row r="91" spans="1:27" ht="37.5" customHeight="1">
      <c r="A91" s="177"/>
      <c r="B91" s="179">
        <f t="shared" si="1"/>
        <v>59</v>
      </c>
      <c r="C91" s="200"/>
      <c r="D91" s="201"/>
      <c r="E91" s="201"/>
      <c r="F91" s="201"/>
      <c r="G91" s="201"/>
      <c r="H91" s="201"/>
      <c r="I91" s="201"/>
      <c r="J91" s="201"/>
      <c r="K91" s="201"/>
      <c r="L91" s="202"/>
      <c r="M91" s="696"/>
      <c r="N91" s="696"/>
      <c r="O91" s="696"/>
      <c r="P91" s="696"/>
      <c r="Q91" s="696"/>
      <c r="R91" s="712"/>
      <c r="S91" s="713"/>
      <c r="T91" s="713"/>
      <c r="U91" s="713"/>
      <c r="V91" s="714"/>
      <c r="W91" s="203"/>
      <c r="X91" s="204"/>
      <c r="Y91" s="204"/>
      <c r="Z91" s="205"/>
      <c r="AA91" s="206"/>
    </row>
    <row r="92" spans="1:27" ht="37.5" customHeight="1">
      <c r="A92" s="177"/>
      <c r="B92" s="179">
        <f t="shared" si="1"/>
        <v>60</v>
      </c>
      <c r="C92" s="200"/>
      <c r="D92" s="201"/>
      <c r="E92" s="201"/>
      <c r="F92" s="201"/>
      <c r="G92" s="201"/>
      <c r="H92" s="201"/>
      <c r="I92" s="201"/>
      <c r="J92" s="201"/>
      <c r="K92" s="201"/>
      <c r="L92" s="202"/>
      <c r="M92" s="696"/>
      <c r="N92" s="696"/>
      <c r="O92" s="696"/>
      <c r="P92" s="696"/>
      <c r="Q92" s="696"/>
      <c r="R92" s="712"/>
      <c r="S92" s="713"/>
      <c r="T92" s="713"/>
      <c r="U92" s="713"/>
      <c r="V92" s="714"/>
      <c r="W92" s="203"/>
      <c r="X92" s="204"/>
      <c r="Y92" s="204"/>
      <c r="Z92" s="205"/>
      <c r="AA92" s="206"/>
    </row>
    <row r="93" spans="1:27" ht="37.5" customHeight="1">
      <c r="A93" s="177"/>
      <c r="B93" s="179">
        <f t="shared" si="1"/>
        <v>61</v>
      </c>
      <c r="C93" s="200"/>
      <c r="D93" s="201"/>
      <c r="E93" s="201"/>
      <c r="F93" s="201"/>
      <c r="G93" s="201"/>
      <c r="H93" s="201"/>
      <c r="I93" s="201"/>
      <c r="J93" s="201"/>
      <c r="K93" s="201"/>
      <c r="L93" s="202"/>
      <c r="M93" s="696"/>
      <c r="N93" s="696"/>
      <c r="O93" s="696"/>
      <c r="P93" s="696"/>
      <c r="Q93" s="696"/>
      <c r="R93" s="712"/>
      <c r="S93" s="713"/>
      <c r="T93" s="713"/>
      <c r="U93" s="713"/>
      <c r="V93" s="714"/>
      <c r="W93" s="203"/>
      <c r="X93" s="204"/>
      <c r="Y93" s="204"/>
      <c r="Z93" s="205"/>
      <c r="AA93" s="206"/>
    </row>
    <row r="94" spans="1:27" ht="37.5" customHeight="1">
      <c r="A94" s="177"/>
      <c r="B94" s="179">
        <f t="shared" si="1"/>
        <v>62</v>
      </c>
      <c r="C94" s="200"/>
      <c r="D94" s="201"/>
      <c r="E94" s="201"/>
      <c r="F94" s="201"/>
      <c r="G94" s="201"/>
      <c r="H94" s="201"/>
      <c r="I94" s="201"/>
      <c r="J94" s="201"/>
      <c r="K94" s="201"/>
      <c r="L94" s="202"/>
      <c r="M94" s="696"/>
      <c r="N94" s="696"/>
      <c r="O94" s="696"/>
      <c r="P94" s="696"/>
      <c r="Q94" s="696"/>
      <c r="R94" s="712"/>
      <c r="S94" s="713"/>
      <c r="T94" s="713"/>
      <c r="U94" s="713"/>
      <c r="V94" s="714"/>
      <c r="W94" s="203"/>
      <c r="X94" s="204"/>
      <c r="Y94" s="204"/>
      <c r="Z94" s="205"/>
      <c r="AA94" s="206"/>
    </row>
    <row r="95" spans="1:27" ht="37.5" customHeight="1">
      <c r="A95" s="177"/>
      <c r="B95" s="179">
        <f t="shared" si="1"/>
        <v>63</v>
      </c>
      <c r="C95" s="200"/>
      <c r="D95" s="201"/>
      <c r="E95" s="201"/>
      <c r="F95" s="201"/>
      <c r="G95" s="201"/>
      <c r="H95" s="201"/>
      <c r="I95" s="201"/>
      <c r="J95" s="201"/>
      <c r="K95" s="201"/>
      <c r="L95" s="202"/>
      <c r="M95" s="696"/>
      <c r="N95" s="696"/>
      <c r="O95" s="696"/>
      <c r="P95" s="696"/>
      <c r="Q95" s="696"/>
      <c r="R95" s="712"/>
      <c r="S95" s="713"/>
      <c r="T95" s="713"/>
      <c r="U95" s="713"/>
      <c r="V95" s="714"/>
      <c r="W95" s="203"/>
      <c r="X95" s="204"/>
      <c r="Y95" s="204"/>
      <c r="Z95" s="205"/>
      <c r="AA95" s="206"/>
    </row>
    <row r="96" spans="1:27" ht="37.5" customHeight="1">
      <c r="A96" s="177"/>
      <c r="B96" s="179">
        <f t="shared" si="1"/>
        <v>64</v>
      </c>
      <c r="C96" s="200"/>
      <c r="D96" s="201"/>
      <c r="E96" s="201"/>
      <c r="F96" s="201"/>
      <c r="G96" s="201"/>
      <c r="H96" s="201"/>
      <c r="I96" s="201"/>
      <c r="J96" s="201"/>
      <c r="K96" s="201"/>
      <c r="L96" s="202"/>
      <c r="M96" s="696"/>
      <c r="N96" s="696"/>
      <c r="O96" s="696"/>
      <c r="P96" s="696"/>
      <c r="Q96" s="696"/>
      <c r="R96" s="712"/>
      <c r="S96" s="713"/>
      <c r="T96" s="713"/>
      <c r="U96" s="713"/>
      <c r="V96" s="714"/>
      <c r="W96" s="203"/>
      <c r="X96" s="204"/>
      <c r="Y96" s="204"/>
      <c r="Z96" s="205"/>
      <c r="AA96" s="206"/>
    </row>
    <row r="97" spans="1:27" ht="37.5" customHeight="1">
      <c r="A97" s="177"/>
      <c r="B97" s="179">
        <f t="shared" si="1"/>
        <v>65</v>
      </c>
      <c r="C97" s="200"/>
      <c r="D97" s="201"/>
      <c r="E97" s="201"/>
      <c r="F97" s="201"/>
      <c r="G97" s="201"/>
      <c r="H97" s="201"/>
      <c r="I97" s="201"/>
      <c r="J97" s="201"/>
      <c r="K97" s="201"/>
      <c r="L97" s="202"/>
      <c r="M97" s="696"/>
      <c r="N97" s="696"/>
      <c r="O97" s="696"/>
      <c r="P97" s="696"/>
      <c r="Q97" s="696"/>
      <c r="R97" s="712"/>
      <c r="S97" s="713"/>
      <c r="T97" s="713"/>
      <c r="U97" s="713"/>
      <c r="V97" s="714"/>
      <c r="W97" s="203"/>
      <c r="X97" s="204"/>
      <c r="Y97" s="204"/>
      <c r="Z97" s="205"/>
      <c r="AA97" s="206"/>
    </row>
    <row r="98" spans="1:27" ht="37.5" customHeight="1">
      <c r="A98" s="177"/>
      <c r="B98" s="179">
        <f t="shared" si="1"/>
        <v>66</v>
      </c>
      <c r="C98" s="200"/>
      <c r="D98" s="201"/>
      <c r="E98" s="201"/>
      <c r="F98" s="201"/>
      <c r="G98" s="201"/>
      <c r="H98" s="201"/>
      <c r="I98" s="201"/>
      <c r="J98" s="201"/>
      <c r="K98" s="201"/>
      <c r="L98" s="202"/>
      <c r="M98" s="696"/>
      <c r="N98" s="696"/>
      <c r="O98" s="696"/>
      <c r="P98" s="696"/>
      <c r="Q98" s="696"/>
      <c r="R98" s="712"/>
      <c r="S98" s="713"/>
      <c r="T98" s="713"/>
      <c r="U98" s="713"/>
      <c r="V98" s="714"/>
      <c r="W98" s="203"/>
      <c r="X98" s="204"/>
      <c r="Y98" s="204"/>
      <c r="Z98" s="205"/>
      <c r="AA98" s="206"/>
    </row>
    <row r="99" spans="1:27" ht="37.5" customHeight="1">
      <c r="A99" s="177"/>
      <c r="B99" s="179">
        <f t="shared" ref="B99:B124" si="2">B98+1</f>
        <v>67</v>
      </c>
      <c r="C99" s="200"/>
      <c r="D99" s="201"/>
      <c r="E99" s="201"/>
      <c r="F99" s="201"/>
      <c r="G99" s="201"/>
      <c r="H99" s="201"/>
      <c r="I99" s="201"/>
      <c r="J99" s="201"/>
      <c r="K99" s="201"/>
      <c r="L99" s="202"/>
      <c r="M99" s="696"/>
      <c r="N99" s="696"/>
      <c r="O99" s="696"/>
      <c r="P99" s="696"/>
      <c r="Q99" s="696"/>
      <c r="R99" s="712"/>
      <c r="S99" s="713"/>
      <c r="T99" s="713"/>
      <c r="U99" s="713"/>
      <c r="V99" s="714"/>
      <c r="W99" s="203"/>
      <c r="X99" s="204"/>
      <c r="Y99" s="204"/>
      <c r="Z99" s="205"/>
      <c r="AA99" s="206"/>
    </row>
    <row r="100" spans="1:27" ht="37.5" customHeight="1">
      <c r="A100" s="177"/>
      <c r="B100" s="179">
        <f t="shared" si="2"/>
        <v>68</v>
      </c>
      <c r="C100" s="200"/>
      <c r="D100" s="201"/>
      <c r="E100" s="201"/>
      <c r="F100" s="201"/>
      <c r="G100" s="201"/>
      <c r="H100" s="201"/>
      <c r="I100" s="201"/>
      <c r="J100" s="201"/>
      <c r="K100" s="201"/>
      <c r="L100" s="202"/>
      <c r="M100" s="696"/>
      <c r="N100" s="696"/>
      <c r="O100" s="696"/>
      <c r="P100" s="696"/>
      <c r="Q100" s="696"/>
      <c r="R100" s="712"/>
      <c r="S100" s="713"/>
      <c r="T100" s="713"/>
      <c r="U100" s="713"/>
      <c r="V100" s="714"/>
      <c r="W100" s="203"/>
      <c r="X100" s="204"/>
      <c r="Y100" s="204"/>
      <c r="Z100" s="205"/>
      <c r="AA100" s="206"/>
    </row>
    <row r="101" spans="1:27" ht="37.5" customHeight="1">
      <c r="A101" s="177"/>
      <c r="B101" s="179">
        <f t="shared" si="2"/>
        <v>69</v>
      </c>
      <c r="C101" s="200"/>
      <c r="D101" s="201"/>
      <c r="E101" s="201"/>
      <c r="F101" s="201"/>
      <c r="G101" s="201"/>
      <c r="H101" s="201"/>
      <c r="I101" s="201"/>
      <c r="J101" s="201"/>
      <c r="K101" s="201"/>
      <c r="L101" s="202"/>
      <c r="M101" s="696"/>
      <c r="N101" s="696"/>
      <c r="O101" s="696"/>
      <c r="P101" s="696"/>
      <c r="Q101" s="696"/>
      <c r="R101" s="712"/>
      <c r="S101" s="713"/>
      <c r="T101" s="713"/>
      <c r="U101" s="713"/>
      <c r="V101" s="714"/>
      <c r="W101" s="203"/>
      <c r="X101" s="204"/>
      <c r="Y101" s="204"/>
      <c r="Z101" s="205"/>
      <c r="AA101" s="206"/>
    </row>
    <row r="102" spans="1:27" ht="37.5" customHeight="1">
      <c r="A102" s="177"/>
      <c r="B102" s="179">
        <f t="shared" si="2"/>
        <v>70</v>
      </c>
      <c r="C102" s="200"/>
      <c r="D102" s="201"/>
      <c r="E102" s="201"/>
      <c r="F102" s="201"/>
      <c r="G102" s="201"/>
      <c r="H102" s="201"/>
      <c r="I102" s="201"/>
      <c r="J102" s="201"/>
      <c r="K102" s="201"/>
      <c r="L102" s="202"/>
      <c r="M102" s="696"/>
      <c r="N102" s="696"/>
      <c r="O102" s="696"/>
      <c r="P102" s="696"/>
      <c r="Q102" s="696"/>
      <c r="R102" s="712"/>
      <c r="S102" s="713"/>
      <c r="T102" s="713"/>
      <c r="U102" s="713"/>
      <c r="V102" s="714"/>
      <c r="W102" s="203"/>
      <c r="X102" s="204"/>
      <c r="Y102" s="204"/>
      <c r="Z102" s="205"/>
      <c r="AA102" s="206"/>
    </row>
    <row r="103" spans="1:27" ht="37.5" customHeight="1">
      <c r="A103" s="177"/>
      <c r="B103" s="179">
        <f t="shared" si="2"/>
        <v>71</v>
      </c>
      <c r="C103" s="200"/>
      <c r="D103" s="201"/>
      <c r="E103" s="201"/>
      <c r="F103" s="201"/>
      <c r="G103" s="201"/>
      <c r="H103" s="201"/>
      <c r="I103" s="201"/>
      <c r="J103" s="201"/>
      <c r="K103" s="201"/>
      <c r="L103" s="202"/>
      <c r="M103" s="696"/>
      <c r="N103" s="696"/>
      <c r="O103" s="696"/>
      <c r="P103" s="696"/>
      <c r="Q103" s="696"/>
      <c r="R103" s="712"/>
      <c r="S103" s="713"/>
      <c r="T103" s="713"/>
      <c r="U103" s="713"/>
      <c r="V103" s="714"/>
      <c r="W103" s="203"/>
      <c r="X103" s="204"/>
      <c r="Y103" s="204"/>
      <c r="Z103" s="205"/>
      <c r="AA103" s="206"/>
    </row>
    <row r="104" spans="1:27" ht="37.5" customHeight="1">
      <c r="A104" s="177"/>
      <c r="B104" s="179">
        <f t="shared" si="2"/>
        <v>72</v>
      </c>
      <c r="C104" s="200"/>
      <c r="D104" s="201"/>
      <c r="E104" s="201"/>
      <c r="F104" s="201"/>
      <c r="G104" s="201"/>
      <c r="H104" s="201"/>
      <c r="I104" s="201"/>
      <c r="J104" s="201"/>
      <c r="K104" s="201"/>
      <c r="L104" s="202"/>
      <c r="M104" s="696"/>
      <c r="N104" s="696"/>
      <c r="O104" s="696"/>
      <c r="P104" s="696"/>
      <c r="Q104" s="696"/>
      <c r="R104" s="712"/>
      <c r="S104" s="713"/>
      <c r="T104" s="713"/>
      <c r="U104" s="713"/>
      <c r="V104" s="714"/>
      <c r="W104" s="203"/>
      <c r="X104" s="204"/>
      <c r="Y104" s="204"/>
      <c r="Z104" s="205"/>
      <c r="AA104" s="206"/>
    </row>
    <row r="105" spans="1:27" ht="37.5" customHeight="1">
      <c r="A105" s="177"/>
      <c r="B105" s="179">
        <f t="shared" si="2"/>
        <v>73</v>
      </c>
      <c r="C105" s="200"/>
      <c r="D105" s="201"/>
      <c r="E105" s="201"/>
      <c r="F105" s="201"/>
      <c r="G105" s="201"/>
      <c r="H105" s="201"/>
      <c r="I105" s="201"/>
      <c r="J105" s="201"/>
      <c r="K105" s="201"/>
      <c r="L105" s="202"/>
      <c r="M105" s="696"/>
      <c r="N105" s="696"/>
      <c r="O105" s="696"/>
      <c r="P105" s="696"/>
      <c r="Q105" s="696"/>
      <c r="R105" s="712"/>
      <c r="S105" s="713"/>
      <c r="T105" s="713"/>
      <c r="U105" s="713"/>
      <c r="V105" s="714"/>
      <c r="W105" s="203"/>
      <c r="X105" s="204"/>
      <c r="Y105" s="204"/>
      <c r="Z105" s="205"/>
      <c r="AA105" s="206"/>
    </row>
    <row r="106" spans="1:27" ht="37.5" customHeight="1">
      <c r="A106" s="177"/>
      <c r="B106" s="179">
        <f t="shared" si="2"/>
        <v>74</v>
      </c>
      <c r="C106" s="200"/>
      <c r="D106" s="201"/>
      <c r="E106" s="201"/>
      <c r="F106" s="201"/>
      <c r="G106" s="201"/>
      <c r="H106" s="201"/>
      <c r="I106" s="201"/>
      <c r="J106" s="201"/>
      <c r="K106" s="201"/>
      <c r="L106" s="202"/>
      <c r="M106" s="696"/>
      <c r="N106" s="696"/>
      <c r="O106" s="696"/>
      <c r="P106" s="696"/>
      <c r="Q106" s="696"/>
      <c r="R106" s="712"/>
      <c r="S106" s="713"/>
      <c r="T106" s="713"/>
      <c r="U106" s="713"/>
      <c r="V106" s="714"/>
      <c r="W106" s="203"/>
      <c r="X106" s="204"/>
      <c r="Y106" s="204"/>
      <c r="Z106" s="205"/>
      <c r="AA106" s="206"/>
    </row>
    <row r="107" spans="1:27" ht="37.5" customHeight="1">
      <c r="A107" s="177"/>
      <c r="B107" s="179">
        <f t="shared" si="2"/>
        <v>75</v>
      </c>
      <c r="C107" s="200"/>
      <c r="D107" s="201"/>
      <c r="E107" s="201"/>
      <c r="F107" s="201"/>
      <c r="G107" s="201"/>
      <c r="H107" s="201"/>
      <c r="I107" s="201"/>
      <c r="J107" s="201"/>
      <c r="K107" s="201"/>
      <c r="L107" s="202"/>
      <c r="M107" s="696"/>
      <c r="N107" s="696"/>
      <c r="O107" s="696"/>
      <c r="P107" s="696"/>
      <c r="Q107" s="696"/>
      <c r="R107" s="712"/>
      <c r="S107" s="713"/>
      <c r="T107" s="713"/>
      <c r="U107" s="713"/>
      <c r="V107" s="714"/>
      <c r="W107" s="203"/>
      <c r="X107" s="204"/>
      <c r="Y107" s="204"/>
      <c r="Z107" s="205"/>
      <c r="AA107" s="206"/>
    </row>
    <row r="108" spans="1:27" ht="37.5" customHeight="1">
      <c r="A108" s="177"/>
      <c r="B108" s="179">
        <f t="shared" si="2"/>
        <v>76</v>
      </c>
      <c r="C108" s="200"/>
      <c r="D108" s="201"/>
      <c r="E108" s="201"/>
      <c r="F108" s="201"/>
      <c r="G108" s="201"/>
      <c r="H108" s="201"/>
      <c r="I108" s="201"/>
      <c r="J108" s="201"/>
      <c r="K108" s="201"/>
      <c r="L108" s="202"/>
      <c r="M108" s="696"/>
      <c r="N108" s="696"/>
      <c r="O108" s="696"/>
      <c r="P108" s="696"/>
      <c r="Q108" s="696"/>
      <c r="R108" s="712"/>
      <c r="S108" s="713"/>
      <c r="T108" s="713"/>
      <c r="U108" s="713"/>
      <c r="V108" s="714"/>
      <c r="W108" s="203"/>
      <c r="X108" s="204"/>
      <c r="Y108" s="204"/>
      <c r="Z108" s="205"/>
      <c r="AA108" s="206"/>
    </row>
    <row r="109" spans="1:27" ht="37.5" customHeight="1">
      <c r="A109" s="177"/>
      <c r="B109" s="179">
        <f t="shared" si="2"/>
        <v>77</v>
      </c>
      <c r="C109" s="200"/>
      <c r="D109" s="201"/>
      <c r="E109" s="201"/>
      <c r="F109" s="201"/>
      <c r="G109" s="201"/>
      <c r="H109" s="201"/>
      <c r="I109" s="201"/>
      <c r="J109" s="201"/>
      <c r="K109" s="201"/>
      <c r="L109" s="202"/>
      <c r="M109" s="696"/>
      <c r="N109" s="696"/>
      <c r="O109" s="696"/>
      <c r="P109" s="696"/>
      <c r="Q109" s="696"/>
      <c r="R109" s="712"/>
      <c r="S109" s="713"/>
      <c r="T109" s="713"/>
      <c r="U109" s="713"/>
      <c r="V109" s="714"/>
      <c r="W109" s="203"/>
      <c r="X109" s="204"/>
      <c r="Y109" s="204"/>
      <c r="Z109" s="205"/>
      <c r="AA109" s="206"/>
    </row>
    <row r="110" spans="1:27" ht="37.5" customHeight="1">
      <c r="A110" s="177"/>
      <c r="B110" s="179">
        <f t="shared" si="2"/>
        <v>78</v>
      </c>
      <c r="C110" s="200"/>
      <c r="D110" s="201"/>
      <c r="E110" s="201"/>
      <c r="F110" s="201"/>
      <c r="G110" s="201"/>
      <c r="H110" s="201"/>
      <c r="I110" s="201"/>
      <c r="J110" s="201"/>
      <c r="K110" s="201"/>
      <c r="L110" s="202"/>
      <c r="M110" s="696"/>
      <c r="N110" s="696"/>
      <c r="O110" s="696"/>
      <c r="P110" s="696"/>
      <c r="Q110" s="696"/>
      <c r="R110" s="712"/>
      <c r="S110" s="713"/>
      <c r="T110" s="713"/>
      <c r="U110" s="713"/>
      <c r="V110" s="714"/>
      <c r="W110" s="203"/>
      <c r="X110" s="204"/>
      <c r="Y110" s="204"/>
      <c r="Z110" s="205"/>
      <c r="AA110" s="206"/>
    </row>
    <row r="111" spans="1:27" ht="37.5" customHeight="1">
      <c r="A111" s="177"/>
      <c r="B111" s="179">
        <f t="shared" si="2"/>
        <v>79</v>
      </c>
      <c r="C111" s="200"/>
      <c r="D111" s="201"/>
      <c r="E111" s="201"/>
      <c r="F111" s="201"/>
      <c r="G111" s="201"/>
      <c r="H111" s="201"/>
      <c r="I111" s="201"/>
      <c r="J111" s="201"/>
      <c r="K111" s="201"/>
      <c r="L111" s="202"/>
      <c r="M111" s="696"/>
      <c r="N111" s="696"/>
      <c r="O111" s="696"/>
      <c r="P111" s="696"/>
      <c r="Q111" s="696"/>
      <c r="R111" s="712"/>
      <c r="S111" s="713"/>
      <c r="T111" s="713"/>
      <c r="U111" s="713"/>
      <c r="V111" s="714"/>
      <c r="W111" s="203"/>
      <c r="X111" s="204"/>
      <c r="Y111" s="204"/>
      <c r="Z111" s="205"/>
      <c r="AA111" s="206"/>
    </row>
    <row r="112" spans="1:27" ht="37.5" customHeight="1">
      <c r="A112" s="177"/>
      <c r="B112" s="179">
        <f t="shared" si="2"/>
        <v>80</v>
      </c>
      <c r="C112" s="200"/>
      <c r="D112" s="201"/>
      <c r="E112" s="201"/>
      <c r="F112" s="201"/>
      <c r="G112" s="201"/>
      <c r="H112" s="201"/>
      <c r="I112" s="201"/>
      <c r="J112" s="201"/>
      <c r="K112" s="201"/>
      <c r="L112" s="202"/>
      <c r="M112" s="696"/>
      <c r="N112" s="696"/>
      <c r="O112" s="696"/>
      <c r="P112" s="696"/>
      <c r="Q112" s="696"/>
      <c r="R112" s="712"/>
      <c r="S112" s="713"/>
      <c r="T112" s="713"/>
      <c r="U112" s="713"/>
      <c r="V112" s="714"/>
      <c r="W112" s="203"/>
      <c r="X112" s="204"/>
      <c r="Y112" s="204"/>
      <c r="Z112" s="205"/>
      <c r="AA112" s="206"/>
    </row>
    <row r="113" spans="1:27" ht="37.5" customHeight="1">
      <c r="A113" s="177"/>
      <c r="B113" s="179">
        <f t="shared" si="2"/>
        <v>81</v>
      </c>
      <c r="C113" s="200"/>
      <c r="D113" s="201"/>
      <c r="E113" s="201"/>
      <c r="F113" s="201"/>
      <c r="G113" s="201"/>
      <c r="H113" s="201"/>
      <c r="I113" s="201"/>
      <c r="J113" s="201"/>
      <c r="K113" s="201"/>
      <c r="L113" s="202"/>
      <c r="M113" s="696"/>
      <c r="N113" s="696"/>
      <c r="O113" s="696"/>
      <c r="P113" s="696"/>
      <c r="Q113" s="696"/>
      <c r="R113" s="712"/>
      <c r="S113" s="713"/>
      <c r="T113" s="713"/>
      <c r="U113" s="713"/>
      <c r="V113" s="714"/>
      <c r="W113" s="203"/>
      <c r="X113" s="204"/>
      <c r="Y113" s="204"/>
      <c r="Z113" s="205"/>
      <c r="AA113" s="206"/>
    </row>
    <row r="114" spans="1:27" ht="37.5" customHeight="1">
      <c r="A114" s="177"/>
      <c r="B114" s="179">
        <f t="shared" si="2"/>
        <v>82</v>
      </c>
      <c r="C114" s="200"/>
      <c r="D114" s="201"/>
      <c r="E114" s="201"/>
      <c r="F114" s="201"/>
      <c r="G114" s="201"/>
      <c r="H114" s="201"/>
      <c r="I114" s="201"/>
      <c r="J114" s="201"/>
      <c r="K114" s="201"/>
      <c r="L114" s="202"/>
      <c r="M114" s="696"/>
      <c r="N114" s="696"/>
      <c r="O114" s="696"/>
      <c r="P114" s="696"/>
      <c r="Q114" s="696"/>
      <c r="R114" s="712"/>
      <c r="S114" s="713"/>
      <c r="T114" s="713"/>
      <c r="U114" s="713"/>
      <c r="V114" s="714"/>
      <c r="W114" s="203"/>
      <c r="X114" s="204"/>
      <c r="Y114" s="204"/>
      <c r="Z114" s="205"/>
      <c r="AA114" s="206"/>
    </row>
    <row r="115" spans="1:27" ht="37.5" customHeight="1">
      <c r="A115" s="177"/>
      <c r="B115" s="179">
        <f t="shared" si="2"/>
        <v>83</v>
      </c>
      <c r="C115" s="200"/>
      <c r="D115" s="201"/>
      <c r="E115" s="201"/>
      <c r="F115" s="201"/>
      <c r="G115" s="201"/>
      <c r="H115" s="201"/>
      <c r="I115" s="201"/>
      <c r="J115" s="201"/>
      <c r="K115" s="201"/>
      <c r="L115" s="202"/>
      <c r="M115" s="696"/>
      <c r="N115" s="696"/>
      <c r="O115" s="696"/>
      <c r="P115" s="696"/>
      <c r="Q115" s="696"/>
      <c r="R115" s="712"/>
      <c r="S115" s="713"/>
      <c r="T115" s="713"/>
      <c r="U115" s="713"/>
      <c r="V115" s="714"/>
      <c r="W115" s="203"/>
      <c r="X115" s="204"/>
      <c r="Y115" s="204"/>
      <c r="Z115" s="205"/>
      <c r="AA115" s="206"/>
    </row>
    <row r="116" spans="1:27" ht="37.5" customHeight="1">
      <c r="A116" s="177"/>
      <c r="B116" s="179">
        <f t="shared" si="2"/>
        <v>84</v>
      </c>
      <c r="C116" s="200"/>
      <c r="D116" s="201"/>
      <c r="E116" s="201"/>
      <c r="F116" s="201"/>
      <c r="G116" s="201"/>
      <c r="H116" s="201"/>
      <c r="I116" s="201"/>
      <c r="J116" s="201"/>
      <c r="K116" s="201"/>
      <c r="L116" s="202"/>
      <c r="M116" s="696"/>
      <c r="N116" s="696"/>
      <c r="O116" s="696"/>
      <c r="P116" s="696"/>
      <c r="Q116" s="696"/>
      <c r="R116" s="712"/>
      <c r="S116" s="713"/>
      <c r="T116" s="713"/>
      <c r="U116" s="713"/>
      <c r="V116" s="714"/>
      <c r="W116" s="203"/>
      <c r="X116" s="204"/>
      <c r="Y116" s="204"/>
      <c r="Z116" s="205"/>
      <c r="AA116" s="206"/>
    </row>
    <row r="117" spans="1:27" ht="37.5" customHeight="1">
      <c r="A117" s="177"/>
      <c r="B117" s="179">
        <f t="shared" si="2"/>
        <v>85</v>
      </c>
      <c r="C117" s="200"/>
      <c r="D117" s="201"/>
      <c r="E117" s="201"/>
      <c r="F117" s="201"/>
      <c r="G117" s="201"/>
      <c r="H117" s="201"/>
      <c r="I117" s="201"/>
      <c r="J117" s="201"/>
      <c r="K117" s="201"/>
      <c r="L117" s="202"/>
      <c r="M117" s="696"/>
      <c r="N117" s="696"/>
      <c r="O117" s="696"/>
      <c r="P117" s="696"/>
      <c r="Q117" s="696"/>
      <c r="R117" s="712"/>
      <c r="S117" s="713"/>
      <c r="T117" s="713"/>
      <c r="U117" s="713"/>
      <c r="V117" s="714"/>
      <c r="W117" s="203"/>
      <c r="X117" s="204"/>
      <c r="Y117" s="204"/>
      <c r="Z117" s="205"/>
      <c r="AA117" s="206"/>
    </row>
    <row r="118" spans="1:27" ht="37.5" customHeight="1">
      <c r="A118" s="177"/>
      <c r="B118" s="179">
        <f t="shared" si="2"/>
        <v>86</v>
      </c>
      <c r="C118" s="200"/>
      <c r="D118" s="201"/>
      <c r="E118" s="201"/>
      <c r="F118" s="201"/>
      <c r="G118" s="201"/>
      <c r="H118" s="201"/>
      <c r="I118" s="201"/>
      <c r="J118" s="201"/>
      <c r="K118" s="201"/>
      <c r="L118" s="202"/>
      <c r="M118" s="696"/>
      <c r="N118" s="696"/>
      <c r="O118" s="696"/>
      <c r="P118" s="696"/>
      <c r="Q118" s="696"/>
      <c r="R118" s="712"/>
      <c r="S118" s="713"/>
      <c r="T118" s="713"/>
      <c r="U118" s="713"/>
      <c r="V118" s="714"/>
      <c r="W118" s="203"/>
      <c r="X118" s="204"/>
      <c r="Y118" s="204"/>
      <c r="Z118" s="205"/>
      <c r="AA118" s="206"/>
    </row>
    <row r="119" spans="1:27" ht="37.5" customHeight="1">
      <c r="A119" s="177"/>
      <c r="B119" s="179">
        <f t="shared" si="2"/>
        <v>87</v>
      </c>
      <c r="C119" s="200"/>
      <c r="D119" s="201"/>
      <c r="E119" s="201"/>
      <c r="F119" s="201"/>
      <c r="G119" s="201"/>
      <c r="H119" s="201"/>
      <c r="I119" s="201"/>
      <c r="J119" s="201"/>
      <c r="K119" s="201"/>
      <c r="L119" s="202"/>
      <c r="M119" s="696"/>
      <c r="N119" s="696"/>
      <c r="O119" s="696"/>
      <c r="P119" s="696"/>
      <c r="Q119" s="696"/>
      <c r="R119" s="712"/>
      <c r="S119" s="713"/>
      <c r="T119" s="713"/>
      <c r="U119" s="713"/>
      <c r="V119" s="714"/>
      <c r="W119" s="203"/>
      <c r="X119" s="204"/>
      <c r="Y119" s="204"/>
      <c r="Z119" s="205"/>
      <c r="AA119" s="206"/>
    </row>
    <row r="120" spans="1:27" ht="37.5" customHeight="1">
      <c r="A120" s="177"/>
      <c r="B120" s="179">
        <f t="shared" si="2"/>
        <v>88</v>
      </c>
      <c r="C120" s="200"/>
      <c r="D120" s="201"/>
      <c r="E120" s="201"/>
      <c r="F120" s="201"/>
      <c r="G120" s="201"/>
      <c r="H120" s="201"/>
      <c r="I120" s="201"/>
      <c r="J120" s="201"/>
      <c r="K120" s="201"/>
      <c r="L120" s="202"/>
      <c r="M120" s="696"/>
      <c r="N120" s="696"/>
      <c r="O120" s="696"/>
      <c r="P120" s="696"/>
      <c r="Q120" s="696"/>
      <c r="R120" s="712"/>
      <c r="S120" s="713"/>
      <c r="T120" s="713"/>
      <c r="U120" s="713"/>
      <c r="V120" s="714"/>
      <c r="W120" s="203"/>
      <c r="X120" s="204"/>
      <c r="Y120" s="204"/>
      <c r="Z120" s="205"/>
      <c r="AA120" s="206"/>
    </row>
    <row r="121" spans="1:27" ht="37.5" customHeight="1">
      <c r="A121" s="177"/>
      <c r="B121" s="179">
        <f t="shared" si="2"/>
        <v>89</v>
      </c>
      <c r="C121" s="200"/>
      <c r="D121" s="201"/>
      <c r="E121" s="201"/>
      <c r="F121" s="201"/>
      <c r="G121" s="201"/>
      <c r="H121" s="201"/>
      <c r="I121" s="201"/>
      <c r="J121" s="201"/>
      <c r="K121" s="201"/>
      <c r="L121" s="202"/>
      <c r="M121" s="696"/>
      <c r="N121" s="696"/>
      <c r="O121" s="696"/>
      <c r="P121" s="696"/>
      <c r="Q121" s="696"/>
      <c r="R121" s="712"/>
      <c r="S121" s="713"/>
      <c r="T121" s="713"/>
      <c r="U121" s="713"/>
      <c r="V121" s="714"/>
      <c r="W121" s="203"/>
      <c r="X121" s="204"/>
      <c r="Y121" s="204"/>
      <c r="Z121" s="205"/>
      <c r="AA121" s="206"/>
    </row>
    <row r="122" spans="1:27" ht="37.5" customHeight="1">
      <c r="A122" s="177"/>
      <c r="B122" s="179">
        <f t="shared" si="2"/>
        <v>90</v>
      </c>
      <c r="C122" s="200"/>
      <c r="D122" s="201"/>
      <c r="E122" s="201"/>
      <c r="F122" s="201"/>
      <c r="G122" s="201"/>
      <c r="H122" s="201"/>
      <c r="I122" s="201"/>
      <c r="J122" s="201"/>
      <c r="K122" s="201"/>
      <c r="L122" s="202"/>
      <c r="M122" s="696"/>
      <c r="N122" s="696"/>
      <c r="O122" s="696"/>
      <c r="P122" s="696"/>
      <c r="Q122" s="696"/>
      <c r="R122" s="712"/>
      <c r="S122" s="713"/>
      <c r="T122" s="713"/>
      <c r="U122" s="713"/>
      <c r="V122" s="714"/>
      <c r="W122" s="203"/>
      <c r="X122" s="204"/>
      <c r="Y122" s="204"/>
      <c r="Z122" s="205"/>
      <c r="AA122" s="206"/>
    </row>
    <row r="123" spans="1:27" ht="37.5" customHeight="1">
      <c r="A123" s="177"/>
      <c r="B123" s="179">
        <f t="shared" si="2"/>
        <v>91</v>
      </c>
      <c r="C123" s="200"/>
      <c r="D123" s="201"/>
      <c r="E123" s="201"/>
      <c r="F123" s="201"/>
      <c r="G123" s="201"/>
      <c r="H123" s="201"/>
      <c r="I123" s="201"/>
      <c r="J123" s="201"/>
      <c r="K123" s="201"/>
      <c r="L123" s="202"/>
      <c r="M123" s="696"/>
      <c r="N123" s="696"/>
      <c r="O123" s="696"/>
      <c r="P123" s="696"/>
      <c r="Q123" s="696"/>
      <c r="R123" s="712"/>
      <c r="S123" s="713"/>
      <c r="T123" s="713"/>
      <c r="U123" s="713"/>
      <c r="V123" s="714"/>
      <c r="W123" s="203"/>
      <c r="X123" s="204"/>
      <c r="Y123" s="204"/>
      <c r="Z123" s="205"/>
      <c r="AA123" s="206"/>
    </row>
    <row r="124" spans="1:27" ht="37.5" customHeight="1">
      <c r="A124" s="177"/>
      <c r="B124" s="179">
        <f t="shared" si="2"/>
        <v>92</v>
      </c>
      <c r="C124" s="200"/>
      <c r="D124" s="201"/>
      <c r="E124" s="201"/>
      <c r="F124" s="201"/>
      <c r="G124" s="201"/>
      <c r="H124" s="201"/>
      <c r="I124" s="201"/>
      <c r="J124" s="201"/>
      <c r="K124" s="201"/>
      <c r="L124" s="202"/>
      <c r="M124" s="696"/>
      <c r="N124" s="696"/>
      <c r="O124" s="696"/>
      <c r="P124" s="696"/>
      <c r="Q124" s="696"/>
      <c r="R124" s="712"/>
      <c r="S124" s="713"/>
      <c r="T124" s="713"/>
      <c r="U124" s="713"/>
      <c r="V124" s="714"/>
      <c r="W124" s="203"/>
      <c r="X124" s="204"/>
      <c r="Y124" s="204"/>
      <c r="Z124" s="205"/>
      <c r="AA124" s="206"/>
    </row>
    <row r="125" spans="1:27" ht="37.5" customHeight="1">
      <c r="A125" s="177"/>
      <c r="B125" s="179">
        <f t="shared" ref="B125:B130" si="3">B124+1</f>
        <v>93</v>
      </c>
      <c r="C125" s="200"/>
      <c r="D125" s="201"/>
      <c r="E125" s="201"/>
      <c r="F125" s="201"/>
      <c r="G125" s="201"/>
      <c r="H125" s="201"/>
      <c r="I125" s="201"/>
      <c r="J125" s="201"/>
      <c r="K125" s="201"/>
      <c r="L125" s="202"/>
      <c r="M125" s="696"/>
      <c r="N125" s="696"/>
      <c r="O125" s="696"/>
      <c r="P125" s="696"/>
      <c r="Q125" s="696"/>
      <c r="R125" s="712"/>
      <c r="S125" s="713"/>
      <c r="T125" s="713"/>
      <c r="U125" s="713"/>
      <c r="V125" s="714"/>
      <c r="W125" s="203"/>
      <c r="X125" s="204"/>
      <c r="Y125" s="204"/>
      <c r="Z125" s="205"/>
      <c r="AA125" s="206"/>
    </row>
    <row r="126" spans="1:27" ht="37.5" customHeight="1">
      <c r="A126" s="177"/>
      <c r="B126" s="179">
        <f t="shared" si="3"/>
        <v>94</v>
      </c>
      <c r="C126" s="200"/>
      <c r="D126" s="201"/>
      <c r="E126" s="201"/>
      <c r="F126" s="201"/>
      <c r="G126" s="201"/>
      <c r="H126" s="201"/>
      <c r="I126" s="201"/>
      <c r="J126" s="201"/>
      <c r="K126" s="201"/>
      <c r="L126" s="202"/>
      <c r="M126" s="696"/>
      <c r="N126" s="696"/>
      <c r="O126" s="696"/>
      <c r="P126" s="696"/>
      <c r="Q126" s="696"/>
      <c r="R126" s="712"/>
      <c r="S126" s="713"/>
      <c r="T126" s="713"/>
      <c r="U126" s="713"/>
      <c r="V126" s="714"/>
      <c r="W126" s="203"/>
      <c r="X126" s="204"/>
      <c r="Y126" s="204"/>
      <c r="Z126" s="205"/>
      <c r="AA126" s="206"/>
    </row>
    <row r="127" spans="1:27" ht="37.5" customHeight="1">
      <c r="A127" s="177"/>
      <c r="B127" s="179">
        <f t="shared" si="3"/>
        <v>95</v>
      </c>
      <c r="C127" s="200"/>
      <c r="D127" s="201"/>
      <c r="E127" s="201"/>
      <c r="F127" s="201"/>
      <c r="G127" s="201"/>
      <c r="H127" s="201"/>
      <c r="I127" s="201"/>
      <c r="J127" s="201"/>
      <c r="K127" s="201"/>
      <c r="L127" s="202"/>
      <c r="M127" s="696"/>
      <c r="N127" s="696"/>
      <c r="O127" s="696"/>
      <c r="P127" s="696"/>
      <c r="Q127" s="696"/>
      <c r="R127" s="712"/>
      <c r="S127" s="713"/>
      <c r="T127" s="713"/>
      <c r="U127" s="713"/>
      <c r="V127" s="714"/>
      <c r="W127" s="203"/>
      <c r="X127" s="204"/>
      <c r="Y127" s="204"/>
      <c r="Z127" s="205"/>
      <c r="AA127" s="206"/>
    </row>
    <row r="128" spans="1:27" ht="37.5" customHeight="1">
      <c r="A128" s="177"/>
      <c r="B128" s="179">
        <f t="shared" si="3"/>
        <v>96</v>
      </c>
      <c r="C128" s="200"/>
      <c r="D128" s="201"/>
      <c r="E128" s="201"/>
      <c r="F128" s="201"/>
      <c r="G128" s="201"/>
      <c r="H128" s="201"/>
      <c r="I128" s="201"/>
      <c r="J128" s="201"/>
      <c r="K128" s="201"/>
      <c r="L128" s="202"/>
      <c r="M128" s="696"/>
      <c r="N128" s="696"/>
      <c r="O128" s="696"/>
      <c r="P128" s="696"/>
      <c r="Q128" s="696"/>
      <c r="R128" s="712"/>
      <c r="S128" s="713"/>
      <c r="T128" s="713"/>
      <c r="U128" s="713"/>
      <c r="V128" s="714"/>
      <c r="W128" s="203"/>
      <c r="X128" s="204"/>
      <c r="Y128" s="204"/>
      <c r="Z128" s="205"/>
      <c r="AA128" s="206"/>
    </row>
    <row r="129" spans="1:27" ht="37.5" customHeight="1">
      <c r="A129" s="177"/>
      <c r="B129" s="179">
        <f t="shared" si="3"/>
        <v>97</v>
      </c>
      <c r="C129" s="200"/>
      <c r="D129" s="201"/>
      <c r="E129" s="201"/>
      <c r="F129" s="201"/>
      <c r="G129" s="201"/>
      <c r="H129" s="201"/>
      <c r="I129" s="201"/>
      <c r="J129" s="201"/>
      <c r="K129" s="201"/>
      <c r="L129" s="202"/>
      <c r="M129" s="696"/>
      <c r="N129" s="696"/>
      <c r="O129" s="696"/>
      <c r="P129" s="696"/>
      <c r="Q129" s="696"/>
      <c r="R129" s="712"/>
      <c r="S129" s="713"/>
      <c r="T129" s="713"/>
      <c r="U129" s="713"/>
      <c r="V129" s="714"/>
      <c r="W129" s="203"/>
      <c r="X129" s="204"/>
      <c r="Y129" s="204"/>
      <c r="Z129" s="205"/>
      <c r="AA129" s="206"/>
    </row>
    <row r="130" spans="1:27" ht="37.5" customHeight="1">
      <c r="A130" s="177"/>
      <c r="B130" s="179">
        <f t="shared" si="3"/>
        <v>98</v>
      </c>
      <c r="C130" s="200"/>
      <c r="D130" s="201"/>
      <c r="E130" s="201"/>
      <c r="F130" s="201"/>
      <c r="G130" s="201"/>
      <c r="H130" s="201"/>
      <c r="I130" s="201"/>
      <c r="J130" s="201"/>
      <c r="K130" s="201"/>
      <c r="L130" s="202"/>
      <c r="M130" s="696"/>
      <c r="N130" s="696"/>
      <c r="O130" s="696"/>
      <c r="P130" s="696"/>
      <c r="Q130" s="696"/>
      <c r="R130" s="712"/>
      <c r="S130" s="713"/>
      <c r="T130" s="713"/>
      <c r="U130" s="713"/>
      <c r="V130" s="714"/>
      <c r="W130" s="203"/>
      <c r="X130" s="204"/>
      <c r="Y130" s="204"/>
      <c r="Z130" s="205"/>
      <c r="AA130" s="206"/>
    </row>
    <row r="131" spans="1:27" ht="37.5" customHeight="1">
      <c r="A131" s="177"/>
      <c r="B131" s="179">
        <f t="shared" ref="B131:B132" si="4">B130+1</f>
        <v>99</v>
      </c>
      <c r="C131" s="200"/>
      <c r="D131" s="201"/>
      <c r="E131" s="201"/>
      <c r="F131" s="201"/>
      <c r="G131" s="201"/>
      <c r="H131" s="201"/>
      <c r="I131" s="201"/>
      <c r="J131" s="201"/>
      <c r="K131" s="201"/>
      <c r="L131" s="202"/>
      <c r="M131" s="696"/>
      <c r="N131" s="696"/>
      <c r="O131" s="696"/>
      <c r="P131" s="696"/>
      <c r="Q131" s="696"/>
      <c r="R131" s="712"/>
      <c r="S131" s="713"/>
      <c r="T131" s="713"/>
      <c r="U131" s="713"/>
      <c r="V131" s="714"/>
      <c r="W131" s="203"/>
      <c r="X131" s="204"/>
      <c r="Y131" s="204"/>
      <c r="Z131" s="205"/>
      <c r="AA131" s="206"/>
    </row>
    <row r="132" spans="1:27" ht="37.5" customHeight="1" thickBot="1">
      <c r="A132" s="177"/>
      <c r="B132" s="179">
        <f t="shared" si="4"/>
        <v>100</v>
      </c>
      <c r="C132" s="207"/>
      <c r="D132" s="208"/>
      <c r="E132" s="208"/>
      <c r="F132" s="208"/>
      <c r="G132" s="208"/>
      <c r="H132" s="208"/>
      <c r="I132" s="208"/>
      <c r="J132" s="208"/>
      <c r="K132" s="208"/>
      <c r="L132" s="209"/>
      <c r="M132" s="715"/>
      <c r="N132" s="715"/>
      <c r="O132" s="715"/>
      <c r="P132" s="715"/>
      <c r="Q132" s="715"/>
      <c r="R132" s="739"/>
      <c r="S132" s="740"/>
      <c r="T132" s="740"/>
      <c r="U132" s="740"/>
      <c r="V132" s="741"/>
      <c r="W132" s="210"/>
      <c r="X132" s="211"/>
      <c r="Y132" s="211"/>
      <c r="Z132" s="212"/>
      <c r="AA132" s="213"/>
    </row>
    <row r="133" spans="1:27" ht="4.5" customHeight="1">
      <c r="A133" s="24"/>
    </row>
    <row r="134" spans="1:27" ht="28.5" customHeight="1">
      <c r="B134" s="28"/>
      <c r="C134" s="717"/>
      <c r="D134" s="717"/>
      <c r="E134" s="717"/>
      <c r="F134" s="717"/>
      <c r="G134" s="717"/>
      <c r="H134" s="717"/>
      <c r="I134" s="717"/>
      <c r="J134" s="717"/>
      <c r="K134" s="717"/>
      <c r="L134" s="717"/>
      <c r="M134" s="717"/>
      <c r="N134" s="717"/>
      <c r="O134" s="717"/>
      <c r="P134" s="717"/>
      <c r="Q134" s="717"/>
      <c r="R134" s="717"/>
      <c r="S134" s="717"/>
      <c r="T134" s="717"/>
      <c r="U134" s="717"/>
      <c r="V134" s="717"/>
      <c r="W134" s="717"/>
      <c r="X134" s="717"/>
      <c r="Y134" s="717"/>
      <c r="Z134" s="717"/>
      <c r="AA134" s="71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30" zoomScaleNormal="120" zoomScaleSheetLayoutView="130" workbookViewId="0"/>
  </sheetViews>
  <sheetFormatPr defaultColWidth="9" defaultRowHeight="13.5"/>
  <cols>
    <col min="1" max="1" width="2.5" style="59" customWidth="1"/>
    <col min="2" max="6" width="2.75" style="59" customWidth="1"/>
    <col min="7" max="35" width="2.5" style="59" customWidth="1"/>
    <col min="36" max="36" width="2.5" style="60" customWidth="1"/>
    <col min="37" max="37" width="4.125" style="59" customWidth="1"/>
    <col min="38" max="43" width="9.25" style="59" customWidth="1"/>
    <col min="44" max="44" width="9.75" style="59" bestFit="1" customWidth="1"/>
    <col min="45" max="16384" width="9" style="59"/>
  </cols>
  <sheetData>
    <row r="1" spans="1:46" ht="14.25" customHeight="1">
      <c r="A1" s="214" t="s">
        <v>242</v>
      </c>
      <c r="B1" s="215"/>
      <c r="C1" s="215"/>
      <c r="D1" s="215"/>
      <c r="E1" s="215"/>
      <c r="F1" s="215"/>
      <c r="G1" s="215"/>
      <c r="H1" s="215"/>
      <c r="I1" s="215"/>
      <c r="J1" s="215"/>
      <c r="K1" s="215"/>
      <c r="L1" s="215"/>
      <c r="M1" s="215"/>
      <c r="N1" s="215"/>
      <c r="O1" s="215"/>
      <c r="P1" s="215"/>
      <c r="Q1" s="215"/>
      <c r="R1" s="215"/>
      <c r="S1" s="215"/>
      <c r="T1" s="215"/>
      <c r="U1" s="215"/>
      <c r="V1" s="215"/>
      <c r="W1" s="215"/>
      <c r="X1" s="215"/>
      <c r="Y1" s="764" t="s">
        <v>139</v>
      </c>
      <c r="Z1" s="764"/>
      <c r="AA1" s="764"/>
      <c r="AB1" s="764"/>
      <c r="AC1" s="764" t="str">
        <f>IF(基本情報入力シート!C11="","",基本情報入力シート!C11)</f>
        <v/>
      </c>
      <c r="AD1" s="764"/>
      <c r="AE1" s="764"/>
      <c r="AF1" s="764"/>
      <c r="AG1" s="764"/>
      <c r="AH1" s="764"/>
      <c r="AI1" s="764"/>
      <c r="AJ1" s="764"/>
    </row>
    <row r="2" spans="1:46" ht="14.2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6"/>
      <c r="Z2" s="216"/>
      <c r="AA2" s="216"/>
      <c r="AB2" s="216"/>
      <c r="AC2" s="216"/>
      <c r="AD2" s="216"/>
      <c r="AE2" s="216"/>
      <c r="AF2" s="216"/>
      <c r="AG2" s="216"/>
      <c r="AH2" s="216"/>
      <c r="AI2" s="216"/>
      <c r="AJ2" s="217"/>
    </row>
    <row r="3" spans="1:46" ht="6" customHeight="1">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7"/>
    </row>
    <row r="4" spans="1:46" ht="16.5" customHeight="1">
      <c r="A4" s="2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9" t="s">
        <v>96</v>
      </c>
      <c r="AD4" s="984"/>
      <c r="AE4" s="984"/>
      <c r="AF4" s="218" t="s">
        <v>21</v>
      </c>
      <c r="AG4" s="218"/>
      <c r="AH4" s="218"/>
      <c r="AI4" s="218"/>
      <c r="AJ4" s="220"/>
    </row>
    <row r="5" spans="1:46"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7"/>
    </row>
    <row r="6" spans="1:46" ht="15" customHeight="1">
      <c r="A6" s="221" t="s">
        <v>249</v>
      </c>
      <c r="B6" s="215"/>
      <c r="C6" s="215"/>
      <c r="D6" s="215"/>
      <c r="E6" s="215"/>
      <c r="F6" s="215"/>
      <c r="G6" s="215"/>
      <c r="H6" s="215"/>
      <c r="I6" s="215"/>
      <c r="J6" s="215"/>
      <c r="K6" s="215"/>
      <c r="L6" s="215"/>
      <c r="M6" s="215"/>
      <c r="N6" s="215"/>
      <c r="O6" s="215"/>
      <c r="P6" s="215"/>
      <c r="Q6" s="215"/>
      <c r="R6" s="216"/>
      <c r="S6" s="216"/>
      <c r="T6" s="216"/>
      <c r="U6" s="216"/>
      <c r="V6" s="216"/>
      <c r="W6" s="216"/>
      <c r="X6" s="216"/>
      <c r="Y6" s="216"/>
      <c r="Z6" s="216"/>
      <c r="AA6" s="222"/>
      <c r="AB6" s="222"/>
      <c r="AC6" s="223"/>
      <c r="AD6" s="223"/>
      <c r="AE6" s="223"/>
      <c r="AF6" s="223"/>
      <c r="AG6" s="223"/>
      <c r="AH6" s="223"/>
      <c r="AI6" s="223"/>
      <c r="AJ6" s="224"/>
    </row>
    <row r="7" spans="1:46"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7"/>
    </row>
    <row r="8" spans="1:46" s="62" customFormat="1" ht="12">
      <c r="A8" s="757" t="s">
        <v>199</v>
      </c>
      <c r="B8" s="758"/>
      <c r="C8" s="758"/>
      <c r="D8" s="758"/>
      <c r="E8" s="758"/>
      <c r="F8" s="759"/>
      <c r="G8" s="760" t="str">
        <f>IF(基本情報入力シート!M15="","",基本情報入力シート!M15)</f>
        <v/>
      </c>
      <c r="H8" s="760"/>
      <c r="I8" s="760"/>
      <c r="J8" s="760"/>
      <c r="K8" s="760"/>
      <c r="L8" s="760"/>
      <c r="M8" s="760"/>
      <c r="N8" s="760"/>
      <c r="O8" s="760"/>
      <c r="P8" s="760"/>
      <c r="Q8" s="760"/>
      <c r="R8" s="760"/>
      <c r="S8" s="760"/>
      <c r="T8" s="760"/>
      <c r="U8" s="760"/>
      <c r="V8" s="760"/>
      <c r="W8" s="760"/>
      <c r="X8" s="760"/>
      <c r="Y8" s="760"/>
      <c r="Z8" s="760"/>
      <c r="AA8" s="760"/>
      <c r="AB8" s="760"/>
      <c r="AC8" s="760"/>
      <c r="AD8" s="760"/>
      <c r="AE8" s="760"/>
      <c r="AF8" s="760"/>
      <c r="AG8" s="760"/>
      <c r="AH8" s="760"/>
      <c r="AI8" s="760"/>
      <c r="AJ8" s="761"/>
    </row>
    <row r="9" spans="1:46" s="62" customFormat="1" ht="25.5" customHeight="1">
      <c r="A9" s="789" t="s">
        <v>198</v>
      </c>
      <c r="B9" s="790"/>
      <c r="C9" s="790"/>
      <c r="D9" s="790"/>
      <c r="E9" s="790"/>
      <c r="F9" s="791"/>
      <c r="G9" s="762" t="str">
        <f>IF(基本情報入力シート!M16="","",基本情報入力シート!M16)</f>
        <v/>
      </c>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762"/>
      <c r="AI9" s="762"/>
      <c r="AJ9" s="763"/>
    </row>
    <row r="10" spans="1:46" s="62" customFormat="1" ht="12.75" customHeight="1">
      <c r="A10" s="776" t="s">
        <v>202</v>
      </c>
      <c r="B10" s="777"/>
      <c r="C10" s="777"/>
      <c r="D10" s="777"/>
      <c r="E10" s="777"/>
      <c r="F10" s="778"/>
      <c r="G10" s="225" t="s">
        <v>8</v>
      </c>
      <c r="H10" s="986" t="str">
        <f>IF(基本情報入力シート!AC17="","",基本情報入力シート!AC17)</f>
        <v>－</v>
      </c>
      <c r="I10" s="986"/>
      <c r="J10" s="986"/>
      <c r="K10" s="986"/>
      <c r="L10" s="986"/>
      <c r="M10" s="226"/>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row>
    <row r="11" spans="1:46" s="62" customFormat="1" ht="16.5" customHeight="1">
      <c r="A11" s="779"/>
      <c r="B11" s="780"/>
      <c r="C11" s="780"/>
      <c r="D11" s="780"/>
      <c r="E11" s="780"/>
      <c r="F11" s="781"/>
      <c r="G11" s="772" t="str">
        <f>IF(基本情報入力シート!M18="","",基本情報入力シート!M18)</f>
        <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row>
    <row r="12" spans="1:46" s="62" customFormat="1" ht="16.5" customHeight="1">
      <c r="A12" s="779"/>
      <c r="B12" s="780"/>
      <c r="C12" s="780"/>
      <c r="D12" s="780"/>
      <c r="E12" s="780"/>
      <c r="F12" s="781"/>
      <c r="G12" s="775" t="str">
        <f>IF(基本情報入力シート!M19="","",基本情報入力シート!M19)</f>
        <v/>
      </c>
      <c r="H12" s="770"/>
      <c r="I12" s="770"/>
      <c r="J12" s="770"/>
      <c r="K12" s="770"/>
      <c r="L12" s="770"/>
      <c r="M12" s="770"/>
      <c r="N12" s="770"/>
      <c r="O12" s="770"/>
      <c r="P12" s="770"/>
      <c r="Q12" s="770"/>
      <c r="R12" s="770"/>
      <c r="S12" s="770"/>
      <c r="T12" s="770"/>
      <c r="U12" s="770"/>
      <c r="V12" s="770"/>
      <c r="W12" s="770"/>
      <c r="X12" s="770"/>
      <c r="Y12" s="770"/>
      <c r="Z12" s="770"/>
      <c r="AA12" s="770"/>
      <c r="AB12" s="770"/>
      <c r="AC12" s="770"/>
      <c r="AD12" s="770"/>
      <c r="AE12" s="770"/>
      <c r="AF12" s="770"/>
      <c r="AG12" s="770"/>
      <c r="AH12" s="770"/>
      <c r="AI12" s="770"/>
      <c r="AJ12" s="771"/>
    </row>
    <row r="13" spans="1:46" s="62" customFormat="1" ht="12">
      <c r="A13" s="782" t="s">
        <v>199</v>
      </c>
      <c r="B13" s="783"/>
      <c r="C13" s="783"/>
      <c r="D13" s="783"/>
      <c r="E13" s="783"/>
      <c r="F13" s="784"/>
      <c r="G13" s="768" t="str">
        <f>IF(基本情報入力シート!M22="","",基本情報入力シート!M22)</f>
        <v/>
      </c>
      <c r="H13" s="768"/>
      <c r="I13" s="768"/>
      <c r="J13" s="768"/>
      <c r="K13" s="768"/>
      <c r="L13" s="768"/>
      <c r="M13" s="768"/>
      <c r="N13" s="768"/>
      <c r="O13" s="768"/>
      <c r="P13" s="768"/>
      <c r="Q13" s="768"/>
      <c r="R13" s="768"/>
      <c r="S13" s="768"/>
      <c r="T13" s="768"/>
      <c r="U13" s="768"/>
      <c r="V13" s="768"/>
      <c r="W13" s="768"/>
      <c r="X13" s="768"/>
      <c r="Y13" s="768"/>
      <c r="Z13" s="768"/>
      <c r="AA13" s="768"/>
      <c r="AB13" s="768"/>
      <c r="AC13" s="768"/>
      <c r="AD13" s="768"/>
      <c r="AE13" s="768"/>
      <c r="AF13" s="768"/>
      <c r="AG13" s="768"/>
      <c r="AH13" s="768"/>
      <c r="AI13" s="768"/>
      <c r="AJ13" s="769"/>
    </row>
    <row r="14" spans="1:46" s="62" customFormat="1" ht="25.5" customHeight="1">
      <c r="A14" s="779" t="s">
        <v>197</v>
      </c>
      <c r="B14" s="780"/>
      <c r="C14" s="780"/>
      <c r="D14" s="780"/>
      <c r="E14" s="780"/>
      <c r="F14" s="781"/>
      <c r="G14" s="770" t="str">
        <f>IF(基本情報入力シート!M23="","",基本情報入力シート!M23)</f>
        <v/>
      </c>
      <c r="H14" s="770"/>
      <c r="I14" s="770"/>
      <c r="J14" s="770"/>
      <c r="K14" s="770"/>
      <c r="L14" s="770"/>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0"/>
      <c r="AJ14" s="771"/>
    </row>
    <row r="15" spans="1:46" s="62" customFormat="1" ht="15" customHeight="1">
      <c r="A15" s="765" t="s">
        <v>201</v>
      </c>
      <c r="B15" s="765"/>
      <c r="C15" s="765"/>
      <c r="D15" s="765"/>
      <c r="E15" s="765"/>
      <c r="F15" s="765"/>
      <c r="G15" s="785" t="s">
        <v>0</v>
      </c>
      <c r="H15" s="764"/>
      <c r="I15" s="764"/>
      <c r="J15" s="764"/>
      <c r="K15" s="766" t="str">
        <f>IF(基本情報入力シート!M24="","",基本情報入力シート!M24)</f>
        <v/>
      </c>
      <c r="L15" s="766"/>
      <c r="M15" s="766"/>
      <c r="N15" s="766"/>
      <c r="O15" s="766"/>
      <c r="P15" s="764" t="s">
        <v>1</v>
      </c>
      <c r="Q15" s="764"/>
      <c r="R15" s="764"/>
      <c r="S15" s="764"/>
      <c r="T15" s="766" t="str">
        <f>IF(基本情報入力シート!M25="","",基本情報入力シート!M25)</f>
        <v/>
      </c>
      <c r="U15" s="766"/>
      <c r="V15" s="766"/>
      <c r="W15" s="766"/>
      <c r="X15" s="766"/>
      <c r="Y15" s="764" t="s">
        <v>200</v>
      </c>
      <c r="Z15" s="764"/>
      <c r="AA15" s="764"/>
      <c r="AB15" s="764"/>
      <c r="AC15" s="767" t="str">
        <f>IF(基本情報入力シート!M26="","",基本情報入力シート!M26)</f>
        <v/>
      </c>
      <c r="AD15" s="767"/>
      <c r="AE15" s="767"/>
      <c r="AF15" s="767"/>
      <c r="AG15" s="767"/>
      <c r="AH15" s="767"/>
      <c r="AI15" s="767"/>
      <c r="AJ15" s="767"/>
      <c r="AK15" s="63"/>
      <c r="AT15" s="64"/>
    </row>
    <row r="16" spans="1:46" s="62" customFormat="1" ht="12.75"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30"/>
      <c r="AK16" s="63"/>
      <c r="AT16" s="64"/>
    </row>
    <row r="17" spans="1:46" s="62" customFormat="1" ht="3.75" customHeight="1">
      <c r="A17" s="23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3"/>
      <c r="AK17" s="63"/>
      <c r="AT17" s="64"/>
    </row>
    <row r="18" spans="1:46" s="62" customFormat="1" ht="18" customHeight="1">
      <c r="A18" s="234" t="s">
        <v>410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5"/>
      <c r="AK18" s="63"/>
      <c r="AT18" s="64"/>
    </row>
    <row r="19" spans="1:46" ht="18" customHeight="1">
      <c r="A19" s="236"/>
      <c r="B19" s="237"/>
      <c r="C19" s="238"/>
      <c r="D19" s="239" t="s">
        <v>248</v>
      </c>
      <c r="E19" s="240"/>
      <c r="F19" s="240"/>
      <c r="G19" s="240"/>
      <c r="H19" s="240"/>
      <c r="I19" s="240"/>
      <c r="J19" s="240"/>
      <c r="K19" s="240"/>
      <c r="L19" s="240"/>
      <c r="M19" s="241"/>
      <c r="N19" s="242"/>
      <c r="O19" s="242"/>
      <c r="P19" s="243"/>
      <c r="Q19" s="222"/>
      <c r="R19" s="215"/>
      <c r="S19" s="215"/>
      <c r="T19" s="244"/>
      <c r="U19" s="245" t="s">
        <v>163</v>
      </c>
      <c r="V19" s="246"/>
      <c r="W19" s="246"/>
      <c r="X19" s="246"/>
      <c r="Y19" s="246"/>
      <c r="Z19" s="246"/>
      <c r="AA19" s="246"/>
      <c r="AB19" s="246"/>
      <c r="AC19" s="247"/>
      <c r="AD19" s="246"/>
      <c r="AE19" s="246"/>
      <c r="AF19" s="246"/>
      <c r="AG19" s="248"/>
      <c r="AH19" s="222"/>
      <c r="AI19" s="222"/>
      <c r="AJ19" s="249"/>
      <c r="AK19" s="63"/>
      <c r="AT19" s="65"/>
    </row>
    <row r="20" spans="1:46" ht="3.75" customHeight="1" thickBot="1">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2"/>
      <c r="AK20" s="60"/>
      <c r="AT20" s="65"/>
    </row>
    <row r="21" spans="1:46" ht="13.5" customHeight="1">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7"/>
      <c r="AK21" s="60"/>
      <c r="AT21" s="65"/>
    </row>
    <row r="22" spans="1:46" ht="15" customHeight="1">
      <c r="A22" s="253" t="s">
        <v>250</v>
      </c>
      <c r="B22" s="215"/>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17"/>
      <c r="AK22" s="60"/>
      <c r="AT22" s="65"/>
    </row>
    <row r="23" spans="1:46" ht="15" customHeight="1">
      <c r="A23" s="255"/>
      <c r="B23" s="256" t="s">
        <v>231</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17"/>
      <c r="AK23" s="60"/>
      <c r="AT23" s="65"/>
    </row>
    <row r="24" spans="1:46" ht="4.5" customHeight="1">
      <c r="A24" s="215"/>
      <c r="B24" s="25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17"/>
      <c r="AK24" s="60"/>
      <c r="AT24" s="65"/>
    </row>
    <row r="25" spans="1:46" ht="15" customHeight="1">
      <c r="A25" s="215" t="s">
        <v>67</v>
      </c>
      <c r="B25" s="25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17"/>
      <c r="AK25" s="60"/>
      <c r="AT25" s="65"/>
    </row>
    <row r="26" spans="1:46" ht="21" customHeight="1">
      <c r="A26" s="226" t="s">
        <v>65</v>
      </c>
      <c r="B26" s="258" t="s">
        <v>330</v>
      </c>
      <c r="C26" s="258"/>
      <c r="D26" s="258"/>
      <c r="E26" s="258"/>
      <c r="F26" s="258"/>
      <c r="G26" s="258"/>
      <c r="H26" s="258"/>
      <c r="I26" s="258"/>
      <c r="J26" s="258"/>
      <c r="K26" s="258"/>
      <c r="L26" s="259"/>
      <c r="M26" s="260" t="s">
        <v>383</v>
      </c>
      <c r="N26" s="751" t="s">
        <v>384</v>
      </c>
      <c r="O26" s="752"/>
      <c r="P26" s="752"/>
      <c r="Q26" s="752"/>
      <c r="R26" s="752"/>
      <c r="S26" s="752"/>
      <c r="T26" s="752"/>
      <c r="U26" s="752"/>
      <c r="V26" s="752"/>
      <c r="W26" s="752"/>
      <c r="X26" s="752"/>
      <c r="Y26" s="752"/>
      <c r="Z26" s="752"/>
      <c r="AA26" s="752"/>
      <c r="AB26" s="752"/>
      <c r="AC26" s="752"/>
      <c r="AD26" s="752"/>
      <c r="AE26" s="752"/>
      <c r="AF26" s="752"/>
      <c r="AG26" s="752"/>
      <c r="AH26" s="752"/>
      <c r="AI26" s="752"/>
      <c r="AJ26" s="753"/>
      <c r="AK26" s="60"/>
      <c r="AT26" s="65"/>
    </row>
    <row r="27" spans="1:46" ht="21" customHeight="1">
      <c r="A27" s="261" t="s">
        <v>11</v>
      </c>
      <c r="B27" s="258" t="s">
        <v>359</v>
      </c>
      <c r="C27" s="262"/>
      <c r="D27" s="262"/>
      <c r="E27" s="262"/>
      <c r="F27" s="262"/>
      <c r="G27" s="262"/>
      <c r="H27" s="262"/>
      <c r="I27" s="262"/>
      <c r="J27" s="262"/>
      <c r="K27" s="262"/>
      <c r="L27" s="262"/>
      <c r="M27" s="263"/>
      <c r="N27" s="754"/>
      <c r="O27" s="755"/>
      <c r="P27" s="755"/>
      <c r="Q27" s="755"/>
      <c r="R27" s="755"/>
      <c r="S27" s="755"/>
      <c r="T27" s="755"/>
      <c r="U27" s="755"/>
      <c r="V27" s="755"/>
      <c r="W27" s="755"/>
      <c r="X27" s="755"/>
      <c r="Y27" s="755"/>
      <c r="Z27" s="755"/>
      <c r="AA27" s="755"/>
      <c r="AB27" s="755"/>
      <c r="AC27" s="755"/>
      <c r="AD27" s="755"/>
      <c r="AE27" s="755"/>
      <c r="AF27" s="755"/>
      <c r="AG27" s="755"/>
      <c r="AH27" s="755"/>
      <c r="AI27" s="755"/>
      <c r="AJ27" s="756"/>
      <c r="AK27" s="60"/>
      <c r="AT27" s="65"/>
    </row>
    <row r="28" spans="1:46" ht="21" customHeight="1" thickBot="1">
      <c r="A28" s="261" t="s">
        <v>54</v>
      </c>
      <c r="B28" s="258" t="s">
        <v>115</v>
      </c>
      <c r="C28" s="262"/>
      <c r="D28" s="990">
        <f>$AD$4</f>
        <v>0</v>
      </c>
      <c r="E28" s="990"/>
      <c r="F28" s="264" t="s">
        <v>269</v>
      </c>
      <c r="G28" s="262"/>
      <c r="H28" s="262"/>
      <c r="I28" s="262"/>
      <c r="J28" s="262"/>
      <c r="K28" s="262"/>
      <c r="L28" s="262"/>
      <c r="M28" s="262"/>
      <c r="N28" s="262"/>
      <c r="O28" s="262"/>
      <c r="P28" s="262"/>
      <c r="Q28" s="262"/>
      <c r="R28" s="262"/>
      <c r="S28" s="262"/>
      <c r="T28" s="262"/>
      <c r="U28" s="262"/>
      <c r="V28" s="262"/>
      <c r="W28" s="262"/>
      <c r="X28" s="262"/>
      <c r="Y28" s="262"/>
      <c r="Z28" s="262"/>
      <c r="AA28" s="262"/>
      <c r="AB28" s="991">
        <f>'別紙様式2-2 個表_処遇'!$O$5</f>
        <v>0</v>
      </c>
      <c r="AC28" s="992"/>
      <c r="AD28" s="992"/>
      <c r="AE28" s="992"/>
      <c r="AF28" s="992"/>
      <c r="AG28" s="992"/>
      <c r="AH28" s="992"/>
      <c r="AI28" s="985" t="s">
        <v>2</v>
      </c>
      <c r="AJ28" s="785"/>
      <c r="AK28" s="63"/>
      <c r="AT28" s="65"/>
    </row>
    <row r="29" spans="1:46" ht="21" customHeight="1" thickBot="1">
      <c r="A29" s="265" t="s">
        <v>30</v>
      </c>
      <c r="B29" s="266" t="s">
        <v>411</v>
      </c>
      <c r="C29" s="267"/>
      <c r="D29" s="266"/>
      <c r="E29" s="266"/>
      <c r="F29" s="266"/>
      <c r="G29" s="266"/>
      <c r="H29" s="266"/>
      <c r="I29" s="266"/>
      <c r="J29" s="266"/>
      <c r="K29" s="266"/>
      <c r="L29" s="266"/>
      <c r="M29" s="266"/>
      <c r="N29" s="266"/>
      <c r="O29" s="266"/>
      <c r="P29" s="266"/>
      <c r="Q29" s="266"/>
      <c r="R29" s="266"/>
      <c r="S29" s="266"/>
      <c r="T29" s="266"/>
      <c r="U29" s="266"/>
      <c r="V29" s="266"/>
      <c r="W29" s="266"/>
      <c r="X29" s="266"/>
      <c r="Y29" s="266"/>
      <c r="Z29" s="268"/>
      <c r="AA29" s="269" t="s">
        <v>358</v>
      </c>
      <c r="AB29" s="988">
        <f>IFERROR(AB30-AB31,"")</f>
        <v>0</v>
      </c>
      <c r="AC29" s="989"/>
      <c r="AD29" s="989"/>
      <c r="AE29" s="989"/>
      <c r="AF29" s="989"/>
      <c r="AG29" s="989"/>
      <c r="AH29" s="989"/>
      <c r="AI29" s="985" t="s">
        <v>2</v>
      </c>
      <c r="AJ29" s="785"/>
      <c r="AK29" s="60" t="s">
        <v>305</v>
      </c>
      <c r="AL29" s="67" t="str">
        <f>IFERROR(IF(AND(ISNUMBER(AB29),ISNUMBER(AB28),AB29&gt;AB28),"○","☓"),"")</f>
        <v>☓</v>
      </c>
      <c r="AM29" s="68" t="s">
        <v>306</v>
      </c>
      <c r="AN29" s="69"/>
      <c r="AO29" s="69"/>
      <c r="AP29" s="69"/>
      <c r="AQ29" s="69"/>
      <c r="AR29" s="69"/>
      <c r="AS29" s="69"/>
      <c r="AT29" s="70"/>
    </row>
    <row r="30" spans="1:46" ht="21" customHeight="1" thickBot="1">
      <c r="A30" s="270"/>
      <c r="B30" s="945" t="s">
        <v>361</v>
      </c>
      <c r="C30" s="946"/>
      <c r="D30" s="946"/>
      <c r="E30" s="946"/>
      <c r="F30" s="946"/>
      <c r="G30" s="946"/>
      <c r="H30" s="946"/>
      <c r="I30" s="946"/>
      <c r="J30" s="946"/>
      <c r="K30" s="946"/>
      <c r="L30" s="946"/>
      <c r="M30" s="946"/>
      <c r="N30" s="946"/>
      <c r="O30" s="946"/>
      <c r="P30" s="946"/>
      <c r="Q30" s="946"/>
      <c r="R30" s="946"/>
      <c r="S30" s="946"/>
      <c r="T30" s="946"/>
      <c r="U30" s="946"/>
      <c r="V30" s="946"/>
      <c r="W30" s="946"/>
      <c r="X30" s="946"/>
      <c r="Y30" s="946"/>
      <c r="Z30" s="946"/>
      <c r="AA30" s="946"/>
      <c r="AB30" s="947"/>
      <c r="AC30" s="948"/>
      <c r="AD30" s="948"/>
      <c r="AE30" s="948"/>
      <c r="AF30" s="948"/>
      <c r="AG30" s="948"/>
      <c r="AH30" s="949"/>
      <c r="AI30" s="840" t="s">
        <v>2</v>
      </c>
      <c r="AJ30" s="841"/>
      <c r="AK30" s="60"/>
      <c r="AT30" s="65"/>
    </row>
    <row r="31" spans="1:46" ht="21" customHeight="1" thickBot="1">
      <c r="A31" s="271"/>
      <c r="B31" s="943" t="s">
        <v>412</v>
      </c>
      <c r="C31" s="944"/>
      <c r="D31" s="944"/>
      <c r="E31" s="944"/>
      <c r="F31" s="944"/>
      <c r="G31" s="944"/>
      <c r="H31" s="944"/>
      <c r="I31" s="944"/>
      <c r="J31" s="944"/>
      <c r="K31" s="944"/>
      <c r="L31" s="944"/>
      <c r="M31" s="944"/>
      <c r="N31" s="944"/>
      <c r="O31" s="944"/>
      <c r="P31" s="944"/>
      <c r="Q31" s="944"/>
      <c r="R31" s="944"/>
      <c r="S31" s="944"/>
      <c r="T31" s="944"/>
      <c r="U31" s="944"/>
      <c r="V31" s="944"/>
      <c r="W31" s="944"/>
      <c r="X31" s="944"/>
      <c r="Y31" s="944"/>
      <c r="Z31" s="944"/>
      <c r="AA31" s="944"/>
      <c r="AB31" s="958">
        <f>AB32-AB33-AB34-AB35</f>
        <v>0</v>
      </c>
      <c r="AC31" s="959"/>
      <c r="AD31" s="959"/>
      <c r="AE31" s="959"/>
      <c r="AF31" s="959"/>
      <c r="AG31" s="959"/>
      <c r="AH31" s="959"/>
      <c r="AI31" s="962" t="s">
        <v>2</v>
      </c>
      <c r="AJ31" s="963"/>
      <c r="AK31" s="60"/>
      <c r="AT31" s="65"/>
    </row>
    <row r="32" spans="1:46" ht="21" customHeight="1" thickBot="1">
      <c r="A32" s="272"/>
      <c r="B32" s="964"/>
      <c r="C32" s="273" t="s">
        <v>270</v>
      </c>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947"/>
      <c r="AC32" s="948"/>
      <c r="AD32" s="948"/>
      <c r="AE32" s="948"/>
      <c r="AF32" s="948"/>
      <c r="AG32" s="948"/>
      <c r="AH32" s="949"/>
      <c r="AI32" s="951" t="s">
        <v>2</v>
      </c>
      <c r="AJ32" s="952"/>
      <c r="AK32" s="63"/>
      <c r="AT32" s="65"/>
    </row>
    <row r="33" spans="1:46" ht="21" customHeight="1" thickBot="1">
      <c r="A33" s="272"/>
      <c r="B33" s="964"/>
      <c r="C33" s="275" t="s">
        <v>369</v>
      </c>
      <c r="D33" s="275"/>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947"/>
      <c r="AC33" s="982"/>
      <c r="AD33" s="982"/>
      <c r="AE33" s="982"/>
      <c r="AF33" s="982"/>
      <c r="AG33" s="982"/>
      <c r="AH33" s="983"/>
      <c r="AI33" s="840" t="s">
        <v>2</v>
      </c>
      <c r="AJ33" s="841"/>
      <c r="AK33" s="63"/>
      <c r="AT33" s="65"/>
    </row>
    <row r="34" spans="1:46" ht="21" customHeight="1" thickBot="1">
      <c r="A34" s="272"/>
      <c r="B34" s="964"/>
      <c r="C34" s="275" t="s">
        <v>413</v>
      </c>
      <c r="D34" s="275"/>
      <c r="E34" s="276"/>
      <c r="F34" s="276"/>
      <c r="G34" s="276"/>
      <c r="H34" s="276"/>
      <c r="I34" s="276"/>
      <c r="J34" s="276"/>
      <c r="K34" s="276"/>
      <c r="L34" s="276"/>
      <c r="M34" s="276"/>
      <c r="N34" s="276"/>
      <c r="O34" s="276"/>
      <c r="P34" s="276"/>
      <c r="Q34" s="276"/>
      <c r="R34" s="276"/>
      <c r="S34" s="276"/>
      <c r="T34" s="276"/>
      <c r="U34" s="277"/>
      <c r="V34" s="278"/>
      <c r="W34" s="278"/>
      <c r="X34" s="278"/>
      <c r="Y34" s="278"/>
      <c r="Z34" s="279"/>
      <c r="AA34" s="279"/>
      <c r="AB34" s="953"/>
      <c r="AC34" s="954"/>
      <c r="AD34" s="954"/>
      <c r="AE34" s="954"/>
      <c r="AF34" s="954"/>
      <c r="AG34" s="954"/>
      <c r="AH34" s="955"/>
      <c r="AI34" s="840" t="s">
        <v>2</v>
      </c>
      <c r="AJ34" s="841"/>
      <c r="AK34" s="63"/>
      <c r="AT34" s="65"/>
    </row>
    <row r="35" spans="1:46" ht="21" customHeight="1" thickBot="1">
      <c r="A35" s="280"/>
      <c r="B35" s="281"/>
      <c r="C35" s="282" t="s">
        <v>360</v>
      </c>
      <c r="D35" s="282"/>
      <c r="E35" s="283"/>
      <c r="F35" s="283"/>
      <c r="G35" s="283"/>
      <c r="H35" s="283"/>
      <c r="I35" s="283"/>
      <c r="J35" s="283"/>
      <c r="K35" s="283"/>
      <c r="L35" s="283"/>
      <c r="M35" s="276"/>
      <c r="N35" s="276"/>
      <c r="O35" s="276"/>
      <c r="P35" s="276"/>
      <c r="Q35" s="276"/>
      <c r="R35" s="276"/>
      <c r="S35" s="276"/>
      <c r="T35" s="276"/>
      <c r="U35" s="277"/>
      <c r="V35" s="278"/>
      <c r="W35" s="278"/>
      <c r="X35" s="278"/>
      <c r="Y35" s="278"/>
      <c r="Z35" s="279"/>
      <c r="AA35" s="279"/>
      <c r="AB35" s="965"/>
      <c r="AC35" s="966"/>
      <c r="AD35" s="966"/>
      <c r="AE35" s="966"/>
      <c r="AF35" s="966"/>
      <c r="AG35" s="966"/>
      <c r="AH35" s="967"/>
      <c r="AI35" s="968" t="s">
        <v>223</v>
      </c>
      <c r="AJ35" s="969"/>
      <c r="AK35" s="63"/>
      <c r="AT35" s="65"/>
    </row>
    <row r="36" spans="1:46" s="62" customFormat="1" ht="21" customHeight="1" thickBot="1">
      <c r="A36" s="226" t="s">
        <v>116</v>
      </c>
      <c r="B36" s="960" t="s">
        <v>16</v>
      </c>
      <c r="C36" s="960"/>
      <c r="D36" s="960"/>
      <c r="E36" s="960"/>
      <c r="F36" s="960"/>
      <c r="G36" s="960"/>
      <c r="H36" s="960"/>
      <c r="I36" s="960"/>
      <c r="J36" s="960"/>
      <c r="K36" s="960"/>
      <c r="L36" s="961"/>
      <c r="M36" s="284"/>
      <c r="N36" s="285" t="s">
        <v>53</v>
      </c>
      <c r="O36" s="285"/>
      <c r="P36" s="956"/>
      <c r="Q36" s="956"/>
      <c r="R36" s="285" t="s">
        <v>12</v>
      </c>
      <c r="S36" s="956"/>
      <c r="T36" s="956"/>
      <c r="U36" s="285" t="s">
        <v>13</v>
      </c>
      <c r="V36" s="822" t="s">
        <v>14</v>
      </c>
      <c r="W36" s="822"/>
      <c r="X36" s="285" t="s">
        <v>53</v>
      </c>
      <c r="Y36" s="285"/>
      <c r="Z36" s="956"/>
      <c r="AA36" s="956"/>
      <c r="AB36" s="285" t="s">
        <v>12</v>
      </c>
      <c r="AC36" s="956"/>
      <c r="AD36" s="956"/>
      <c r="AE36" s="285" t="s">
        <v>13</v>
      </c>
      <c r="AF36" s="285"/>
      <c r="AG36" s="285"/>
      <c r="AH36" s="822"/>
      <c r="AI36" s="822"/>
      <c r="AJ36" s="286"/>
      <c r="AK36" s="63"/>
    </row>
    <row r="37" spans="1:46" ht="6.75" customHeight="1">
      <c r="A37" s="287"/>
      <c r="B37" s="288"/>
      <c r="C37" s="288"/>
      <c r="D37" s="288"/>
      <c r="E37" s="288"/>
      <c r="F37" s="288"/>
      <c r="G37" s="288"/>
      <c r="H37" s="288"/>
      <c r="I37" s="288"/>
      <c r="J37" s="288"/>
      <c r="K37" s="288"/>
      <c r="L37" s="288"/>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90"/>
      <c r="AK37" s="60"/>
      <c r="AT37" s="65"/>
    </row>
    <row r="38" spans="1:46" ht="13.5" customHeight="1" thickBot="1">
      <c r="A38" s="291" t="s">
        <v>132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c r="AK38" s="60"/>
      <c r="AT38" s="65"/>
    </row>
    <row r="39" spans="1:46" ht="24" customHeight="1" thickBot="1">
      <c r="A39" s="294" t="s">
        <v>133</v>
      </c>
      <c r="B39" s="957" t="s">
        <v>362</v>
      </c>
      <c r="C39" s="957"/>
      <c r="D39" s="957"/>
      <c r="E39" s="957"/>
      <c r="F39" s="957"/>
      <c r="G39" s="957"/>
      <c r="H39" s="957"/>
      <c r="I39" s="957"/>
      <c r="J39" s="957"/>
      <c r="K39" s="957"/>
      <c r="L39" s="957"/>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957"/>
      <c r="AK39" s="60"/>
      <c r="AL39" s="67" t="str">
        <f>IFERROR(IF(AND(ISNUMBER(P36),ISNUMBER(Z36),ISNUMBER(S36),ISNUMBER(AC36),P36=AD4,Z36=P36+1,S36=4,AC36=3),"○","！"),"")</f>
        <v>！</v>
      </c>
      <c r="AM39" s="6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9"/>
      <c r="AO39" s="69"/>
      <c r="AP39" s="69"/>
      <c r="AQ39" s="69"/>
      <c r="AR39" s="69"/>
      <c r="AS39" s="69"/>
      <c r="AT39" s="70"/>
    </row>
    <row r="40" spans="1:46" ht="24" customHeight="1">
      <c r="A40" s="294" t="s">
        <v>133</v>
      </c>
      <c r="B40" s="950" t="s">
        <v>414</v>
      </c>
      <c r="C40" s="950"/>
      <c r="D40" s="950"/>
      <c r="E40" s="950"/>
      <c r="F40" s="950"/>
      <c r="G40" s="950"/>
      <c r="H40" s="950"/>
      <c r="I40" s="950"/>
      <c r="J40" s="950"/>
      <c r="K40" s="950"/>
      <c r="L40" s="950"/>
      <c r="M40" s="950"/>
      <c r="N40" s="950"/>
      <c r="O40" s="950"/>
      <c r="P40" s="950"/>
      <c r="Q40" s="950"/>
      <c r="R40" s="950"/>
      <c r="S40" s="950"/>
      <c r="T40" s="950"/>
      <c r="U40" s="950"/>
      <c r="V40" s="950"/>
      <c r="W40" s="950"/>
      <c r="X40" s="950"/>
      <c r="Y40" s="950"/>
      <c r="Z40" s="950"/>
      <c r="AA40" s="950"/>
      <c r="AB40" s="950"/>
      <c r="AC40" s="950"/>
      <c r="AD40" s="950"/>
      <c r="AE40" s="950"/>
      <c r="AF40" s="950"/>
      <c r="AG40" s="950"/>
      <c r="AH40" s="950"/>
      <c r="AI40" s="950"/>
      <c r="AJ40" s="950"/>
      <c r="AK40" s="60"/>
      <c r="AT40" s="65"/>
    </row>
    <row r="41" spans="1:46" s="66" customFormat="1" ht="36" customHeight="1">
      <c r="A41" s="294" t="s">
        <v>133</v>
      </c>
      <c r="B41" s="950" t="s">
        <v>415</v>
      </c>
      <c r="C41" s="950"/>
      <c r="D41" s="950"/>
      <c r="E41" s="950"/>
      <c r="F41" s="950"/>
      <c r="G41" s="950"/>
      <c r="H41" s="950"/>
      <c r="I41" s="950"/>
      <c r="J41" s="950"/>
      <c r="K41" s="950"/>
      <c r="L41" s="950"/>
      <c r="M41" s="950"/>
      <c r="N41" s="950"/>
      <c r="O41" s="950"/>
      <c r="P41" s="950"/>
      <c r="Q41" s="950"/>
      <c r="R41" s="950"/>
      <c r="S41" s="950"/>
      <c r="T41" s="950"/>
      <c r="U41" s="950"/>
      <c r="V41" s="950"/>
      <c r="W41" s="950"/>
      <c r="X41" s="950"/>
      <c r="Y41" s="950"/>
      <c r="Z41" s="950"/>
      <c r="AA41" s="950"/>
      <c r="AB41" s="950"/>
      <c r="AC41" s="950"/>
      <c r="AD41" s="950"/>
      <c r="AE41" s="950"/>
      <c r="AF41" s="950"/>
      <c r="AG41" s="950"/>
      <c r="AH41" s="950"/>
      <c r="AI41" s="950"/>
      <c r="AJ41" s="950"/>
      <c r="AK41" s="60"/>
      <c r="AT41" s="72"/>
    </row>
    <row r="42" spans="1:46" s="66" customFormat="1" ht="36" customHeight="1">
      <c r="A42" s="294" t="s">
        <v>133</v>
      </c>
      <c r="B42" s="909" t="s">
        <v>408</v>
      </c>
      <c r="C42" s="909"/>
      <c r="D42" s="909"/>
      <c r="E42" s="909"/>
      <c r="F42" s="909"/>
      <c r="G42" s="909"/>
      <c r="H42" s="909"/>
      <c r="I42" s="909"/>
      <c r="J42" s="909"/>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09"/>
      <c r="AI42" s="909"/>
      <c r="AJ42" s="909"/>
      <c r="AK42" s="60"/>
      <c r="AT42" s="72"/>
    </row>
    <row r="43" spans="1:46" s="66" customFormat="1" ht="15"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c r="AK43" s="60"/>
      <c r="AT43" s="72"/>
    </row>
    <row r="44" spans="1:46" ht="15" customHeight="1">
      <c r="A44" s="215" t="s">
        <v>66</v>
      </c>
      <c r="B44" s="257"/>
      <c r="C44" s="254"/>
      <c r="D44" s="254"/>
      <c r="E44" s="254"/>
      <c r="F44" s="254"/>
      <c r="G44" s="254"/>
      <c r="H44" s="254"/>
      <c r="I44" s="254"/>
      <c r="J44" s="254"/>
      <c r="K44" s="254"/>
      <c r="L44" s="254"/>
      <c r="M44" s="254"/>
      <c r="N44" s="254"/>
      <c r="O44" s="254"/>
      <c r="P44" s="254"/>
      <c r="Q44" s="254"/>
      <c r="R44" s="254"/>
      <c r="S44" s="254"/>
      <c r="T44" s="254"/>
      <c r="U44" s="254"/>
      <c r="V44" s="254"/>
      <c r="W44" s="254"/>
      <c r="X44" s="254"/>
      <c r="Y44" s="297"/>
      <c r="Z44" s="254"/>
      <c r="AA44" s="254"/>
      <c r="AB44" s="254"/>
      <c r="AC44" s="254"/>
      <c r="AD44" s="254"/>
      <c r="AE44" s="254"/>
      <c r="AF44" s="254"/>
      <c r="AG44" s="254"/>
      <c r="AH44" s="254"/>
      <c r="AI44" s="254"/>
      <c r="AJ44" s="217"/>
      <c r="AK44" s="60"/>
      <c r="AT44" s="65"/>
    </row>
    <row r="45" spans="1:46" ht="21" customHeight="1">
      <c r="A45" s="226" t="s">
        <v>10</v>
      </c>
      <c r="B45" s="835" t="s">
        <v>331</v>
      </c>
      <c r="C45" s="835"/>
      <c r="D45" s="835"/>
      <c r="E45" s="835"/>
      <c r="F45" s="835"/>
      <c r="G45" s="835"/>
      <c r="H45" s="835"/>
      <c r="I45" s="835"/>
      <c r="J45" s="835"/>
      <c r="K45" s="835"/>
      <c r="L45" s="298" t="s">
        <v>98</v>
      </c>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0"/>
      <c r="AK45" s="60"/>
      <c r="AT45" s="65"/>
    </row>
    <row r="46" spans="1:46" ht="21" customHeight="1">
      <c r="A46" s="226" t="s">
        <v>11</v>
      </c>
      <c r="B46" s="994" t="s">
        <v>106</v>
      </c>
      <c r="C46" s="994"/>
      <c r="D46" s="994"/>
      <c r="E46" s="994"/>
      <c r="F46" s="994"/>
      <c r="G46" s="994"/>
      <c r="H46" s="994"/>
      <c r="I46" s="994"/>
      <c r="J46" s="994"/>
      <c r="K46" s="994"/>
      <c r="L46" s="298"/>
      <c r="M46" s="1009" t="s">
        <v>196</v>
      </c>
      <c r="N46" s="1010"/>
      <c r="O46" s="1010"/>
      <c r="P46" s="1010"/>
      <c r="Q46" s="1010"/>
      <c r="R46" s="1010"/>
      <c r="S46" s="1010"/>
      <c r="T46" s="1010"/>
      <c r="U46" s="1010"/>
      <c r="V46" s="1010"/>
      <c r="W46" s="1010"/>
      <c r="X46" s="1010"/>
      <c r="Y46" s="1010"/>
      <c r="Z46" s="1010"/>
      <c r="AA46" s="1010"/>
      <c r="AB46" s="1010"/>
      <c r="AC46" s="1010"/>
      <c r="AD46" s="1010"/>
      <c r="AE46" s="1010"/>
      <c r="AF46" s="1010"/>
      <c r="AG46" s="1010"/>
      <c r="AH46" s="1010"/>
      <c r="AI46" s="1010"/>
      <c r="AJ46" s="1011"/>
      <c r="AK46" s="60"/>
      <c r="AL46" s="73"/>
      <c r="AT46" s="65"/>
    </row>
    <row r="47" spans="1:46" ht="27.75" customHeight="1">
      <c r="A47" s="301" t="s">
        <v>54</v>
      </c>
      <c r="B47" s="1017" t="s">
        <v>416</v>
      </c>
      <c r="C47" s="1017"/>
      <c r="D47" s="1017"/>
      <c r="E47" s="1017"/>
      <c r="F47" s="1017"/>
      <c r="G47" s="1017"/>
      <c r="H47" s="1017"/>
      <c r="I47" s="1017"/>
      <c r="J47" s="1017"/>
      <c r="K47" s="1017"/>
      <c r="L47" s="298"/>
      <c r="M47" s="1009"/>
      <c r="N47" s="1010"/>
      <c r="O47" s="1010"/>
      <c r="P47" s="1010"/>
      <c r="Q47" s="1010"/>
      <c r="R47" s="1010"/>
      <c r="S47" s="1010"/>
      <c r="T47" s="1010"/>
      <c r="U47" s="1010"/>
      <c r="V47" s="1010"/>
      <c r="W47" s="1010"/>
      <c r="X47" s="1010"/>
      <c r="Y47" s="1010"/>
      <c r="Z47" s="1010"/>
      <c r="AA47" s="1010"/>
      <c r="AB47" s="1010"/>
      <c r="AC47" s="1010"/>
      <c r="AD47" s="1010"/>
      <c r="AE47" s="1010"/>
      <c r="AF47" s="1010"/>
      <c r="AG47" s="1010"/>
      <c r="AH47" s="1010"/>
      <c r="AI47" s="1010"/>
      <c r="AJ47" s="1011"/>
      <c r="AK47" s="60"/>
      <c r="AL47" s="73"/>
      <c r="AT47" s="65"/>
    </row>
    <row r="48" spans="1:46" ht="21" customHeight="1">
      <c r="A48" s="261" t="s">
        <v>30</v>
      </c>
      <c r="B48" s="835" t="s">
        <v>363</v>
      </c>
      <c r="C48" s="835"/>
      <c r="D48" s="835"/>
      <c r="E48" s="835"/>
      <c r="F48" s="835"/>
      <c r="G48" s="835"/>
      <c r="H48" s="835"/>
      <c r="I48" s="835"/>
      <c r="J48" s="835"/>
      <c r="K48" s="835"/>
      <c r="L48" s="298"/>
      <c r="M48" s="302"/>
      <c r="N48" s="302"/>
      <c r="O48" s="302"/>
      <c r="P48" s="302"/>
      <c r="Q48" s="302"/>
      <c r="R48" s="302"/>
      <c r="S48" s="302"/>
      <c r="T48" s="302"/>
      <c r="U48" s="302"/>
      <c r="V48" s="302"/>
      <c r="W48" s="302"/>
      <c r="X48" s="302"/>
      <c r="Y48" s="302"/>
      <c r="Z48" s="302"/>
      <c r="AA48" s="302"/>
      <c r="AB48" s="303"/>
      <c r="AC48" s="303"/>
      <c r="AD48" s="303"/>
      <c r="AE48" s="303"/>
      <c r="AF48" s="303"/>
      <c r="AG48" s="303"/>
      <c r="AH48" s="303"/>
      <c r="AI48" s="303"/>
      <c r="AJ48" s="304"/>
      <c r="AK48" s="60"/>
      <c r="AT48" s="65"/>
    </row>
    <row r="49" spans="1:50" ht="21" customHeight="1" thickBot="1">
      <c r="A49" s="305" t="s">
        <v>122</v>
      </c>
      <c r="B49" s="306" t="s">
        <v>53</v>
      </c>
      <c r="C49" s="306"/>
      <c r="D49" s="790">
        <f>AD4</f>
        <v>0</v>
      </c>
      <c r="E49" s="790"/>
      <c r="F49" s="306" t="s">
        <v>417</v>
      </c>
      <c r="G49" s="306"/>
      <c r="H49" s="306"/>
      <c r="I49" s="306"/>
      <c r="J49" s="306"/>
      <c r="K49" s="306"/>
      <c r="L49" s="297"/>
      <c r="M49" s="306"/>
      <c r="N49" s="306"/>
      <c r="O49" s="307"/>
      <c r="P49" s="307"/>
      <c r="Q49" s="306"/>
      <c r="R49" s="307"/>
      <c r="S49" s="307"/>
      <c r="T49" s="308"/>
      <c r="U49" s="306"/>
      <c r="V49" s="306"/>
      <c r="W49" s="267"/>
      <c r="X49" s="306"/>
      <c r="Y49" s="309"/>
      <c r="Z49" s="310"/>
      <c r="AA49" s="310"/>
      <c r="AB49" s="1015">
        <f>'別紙様式2-3 個表_特定'!O5</f>
        <v>0</v>
      </c>
      <c r="AC49" s="1016"/>
      <c r="AD49" s="1016"/>
      <c r="AE49" s="1016"/>
      <c r="AF49" s="1016"/>
      <c r="AG49" s="1016"/>
      <c r="AH49" s="1016"/>
      <c r="AI49" s="985" t="s">
        <v>2</v>
      </c>
      <c r="AJ49" s="785"/>
      <c r="AK49" s="63"/>
      <c r="AT49" s="65"/>
    </row>
    <row r="50" spans="1:50" ht="21" customHeight="1" thickBot="1">
      <c r="A50" s="301" t="s">
        <v>57</v>
      </c>
      <c r="B50" s="266" t="s">
        <v>254</v>
      </c>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8"/>
      <c r="AA50" s="269" t="s">
        <v>364</v>
      </c>
      <c r="AB50" s="988">
        <f>AB51-AB52</f>
        <v>0</v>
      </c>
      <c r="AC50" s="989"/>
      <c r="AD50" s="989"/>
      <c r="AE50" s="989"/>
      <c r="AF50" s="989"/>
      <c r="AG50" s="989"/>
      <c r="AH50" s="989"/>
      <c r="AI50" s="985" t="s">
        <v>2</v>
      </c>
      <c r="AJ50" s="785"/>
      <c r="AK50" s="60" t="s">
        <v>305</v>
      </c>
      <c r="AL50" s="67" t="str">
        <f>IFERROR(IF(AND(ISNUMBER(AB50),ISNUMBER(AB49),AB50&gt;AB49),"○","☓"),"")</f>
        <v>☓</v>
      </c>
      <c r="AM50" s="68" t="s">
        <v>306</v>
      </c>
      <c r="AN50" s="69"/>
      <c r="AO50" s="69"/>
      <c r="AP50" s="69"/>
      <c r="AQ50" s="69"/>
      <c r="AR50" s="69"/>
      <c r="AS50" s="69"/>
      <c r="AT50" s="70"/>
    </row>
    <row r="51" spans="1:50" ht="21" customHeight="1" thickBot="1">
      <c r="A51" s="270"/>
      <c r="B51" s="311" t="s">
        <v>271</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979"/>
      <c r="AC51" s="980"/>
      <c r="AD51" s="980"/>
      <c r="AE51" s="980"/>
      <c r="AF51" s="980"/>
      <c r="AG51" s="980"/>
      <c r="AH51" s="981"/>
      <c r="AI51" s="840" t="s">
        <v>2</v>
      </c>
      <c r="AJ51" s="841"/>
      <c r="AK51" s="60"/>
      <c r="AT51" s="65"/>
    </row>
    <row r="52" spans="1:50" ht="21" customHeight="1" thickBot="1">
      <c r="A52" s="305"/>
      <c r="B52" s="1004" t="s">
        <v>418</v>
      </c>
      <c r="C52" s="1005"/>
      <c r="D52" s="1005"/>
      <c r="E52" s="1005"/>
      <c r="F52" s="1005"/>
      <c r="G52" s="1005"/>
      <c r="H52" s="1005"/>
      <c r="I52" s="1005"/>
      <c r="J52" s="1005"/>
      <c r="K52" s="1005"/>
      <c r="L52" s="1005"/>
      <c r="M52" s="1005"/>
      <c r="N52" s="1005"/>
      <c r="O52" s="1005"/>
      <c r="P52" s="1005"/>
      <c r="Q52" s="1005"/>
      <c r="R52" s="1005"/>
      <c r="S52" s="1005"/>
      <c r="T52" s="1005"/>
      <c r="U52" s="1005"/>
      <c r="V52" s="1005"/>
      <c r="W52" s="1005"/>
      <c r="X52" s="1005"/>
      <c r="Y52" s="1005"/>
      <c r="Z52" s="1005"/>
      <c r="AA52" s="1005"/>
      <c r="AB52" s="958">
        <f>$AB$53-AB54-AB55-AB56</f>
        <v>0</v>
      </c>
      <c r="AC52" s="959"/>
      <c r="AD52" s="959"/>
      <c r="AE52" s="959"/>
      <c r="AF52" s="959"/>
      <c r="AG52" s="959"/>
      <c r="AH52" s="959"/>
      <c r="AI52" s="962" t="s">
        <v>2</v>
      </c>
      <c r="AJ52" s="963"/>
      <c r="AK52" s="60"/>
      <c r="AL52" s="76"/>
      <c r="AT52" s="65"/>
    </row>
    <row r="53" spans="1:50" ht="21" customHeight="1" thickBot="1">
      <c r="A53" s="305"/>
      <c r="B53" s="313"/>
      <c r="C53" s="314" t="s">
        <v>272</v>
      </c>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979"/>
      <c r="AC53" s="980"/>
      <c r="AD53" s="980"/>
      <c r="AE53" s="980"/>
      <c r="AF53" s="980"/>
      <c r="AG53" s="980"/>
      <c r="AH53" s="981"/>
      <c r="AI53" s="951" t="s">
        <v>2</v>
      </c>
      <c r="AJ53" s="952"/>
      <c r="AK53" s="63"/>
      <c r="AT53" s="65"/>
    </row>
    <row r="54" spans="1:50" ht="21" customHeight="1" thickBot="1">
      <c r="A54" s="305"/>
      <c r="B54" s="315"/>
      <c r="C54" s="314" t="s">
        <v>369</v>
      </c>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979"/>
      <c r="AC54" s="980"/>
      <c r="AD54" s="980"/>
      <c r="AE54" s="980"/>
      <c r="AF54" s="980"/>
      <c r="AG54" s="980"/>
      <c r="AH54" s="981"/>
      <c r="AI54" s="840" t="s">
        <v>2</v>
      </c>
      <c r="AJ54" s="841"/>
      <c r="AK54" s="63"/>
      <c r="AT54" s="65"/>
    </row>
    <row r="55" spans="1:50" ht="21" customHeight="1" thickBot="1">
      <c r="A55" s="272"/>
      <c r="B55" s="316"/>
      <c r="C55" s="277" t="s">
        <v>370</v>
      </c>
      <c r="D55" s="275"/>
      <c r="E55" s="276"/>
      <c r="F55" s="276"/>
      <c r="G55" s="276"/>
      <c r="H55" s="276"/>
      <c r="I55" s="276"/>
      <c r="J55" s="276"/>
      <c r="K55" s="276"/>
      <c r="L55" s="276"/>
      <c r="M55" s="276"/>
      <c r="N55" s="276"/>
      <c r="O55" s="276"/>
      <c r="P55" s="276"/>
      <c r="Q55" s="276"/>
      <c r="R55" s="276"/>
      <c r="S55" s="276"/>
      <c r="T55" s="276"/>
      <c r="U55" s="277"/>
      <c r="V55" s="278"/>
      <c r="W55" s="278"/>
      <c r="X55" s="278"/>
      <c r="Y55" s="278"/>
      <c r="Z55" s="279"/>
      <c r="AA55" s="279"/>
      <c r="AB55" s="850"/>
      <c r="AC55" s="851"/>
      <c r="AD55" s="851"/>
      <c r="AE55" s="851"/>
      <c r="AF55" s="851"/>
      <c r="AG55" s="851"/>
      <c r="AH55" s="852"/>
      <c r="AI55" s="840" t="s">
        <v>2</v>
      </c>
      <c r="AJ55" s="841"/>
      <c r="AK55" s="63"/>
      <c r="AL55" s="76"/>
      <c r="AT55" s="65"/>
    </row>
    <row r="56" spans="1:50" ht="21" customHeight="1" thickBot="1">
      <c r="A56" s="280"/>
      <c r="B56" s="317"/>
      <c r="C56" s="277" t="s">
        <v>360</v>
      </c>
      <c r="D56" s="282"/>
      <c r="E56" s="283"/>
      <c r="F56" s="283"/>
      <c r="G56" s="283"/>
      <c r="H56" s="283"/>
      <c r="I56" s="283"/>
      <c r="J56" s="283"/>
      <c r="K56" s="283"/>
      <c r="L56" s="283"/>
      <c r="M56" s="276"/>
      <c r="N56" s="276"/>
      <c r="O56" s="276"/>
      <c r="P56" s="276"/>
      <c r="Q56" s="276"/>
      <c r="R56" s="276"/>
      <c r="S56" s="276"/>
      <c r="T56" s="276"/>
      <c r="U56" s="277"/>
      <c r="V56" s="278"/>
      <c r="W56" s="278"/>
      <c r="X56" s="278"/>
      <c r="Y56" s="278"/>
      <c r="Z56" s="279"/>
      <c r="AA56" s="279"/>
      <c r="AB56" s="1018"/>
      <c r="AC56" s="1019"/>
      <c r="AD56" s="1019"/>
      <c r="AE56" s="1019"/>
      <c r="AF56" s="1019"/>
      <c r="AG56" s="1019"/>
      <c r="AH56" s="1020"/>
      <c r="AI56" s="1021" t="s">
        <v>223</v>
      </c>
      <c r="AJ56" s="791"/>
      <c r="AK56" s="63"/>
      <c r="AL56" s="76"/>
      <c r="AT56" s="65"/>
    </row>
    <row r="57" spans="1:50" ht="24" customHeight="1" thickBot="1">
      <c r="A57" s="318" t="s">
        <v>18</v>
      </c>
      <c r="B57" s="299" t="s">
        <v>128</v>
      </c>
      <c r="C57" s="299"/>
      <c r="D57" s="299"/>
      <c r="E57" s="299"/>
      <c r="F57" s="299"/>
      <c r="G57" s="299"/>
      <c r="H57" s="299"/>
      <c r="I57" s="299"/>
      <c r="J57" s="299"/>
      <c r="K57" s="299"/>
      <c r="L57" s="319"/>
      <c r="M57" s="319"/>
      <c r="N57" s="299"/>
      <c r="O57" s="299"/>
      <c r="P57" s="320"/>
      <c r="Q57" s="320"/>
      <c r="R57" s="321"/>
      <c r="S57" s="1012" t="s">
        <v>173</v>
      </c>
      <c r="T57" s="1013"/>
      <c r="U57" s="1013"/>
      <c r="V57" s="1013"/>
      <c r="W57" s="1013"/>
      <c r="X57" s="1014"/>
      <c r="Y57" s="1023" t="s">
        <v>365</v>
      </c>
      <c r="Z57" s="1024"/>
      <c r="AA57" s="1024"/>
      <c r="AB57" s="1024"/>
      <c r="AC57" s="1024"/>
      <c r="AD57" s="1025"/>
      <c r="AE57" s="1023" t="s">
        <v>174</v>
      </c>
      <c r="AF57" s="1024"/>
      <c r="AG57" s="1024"/>
      <c r="AH57" s="1024"/>
      <c r="AI57" s="1024"/>
      <c r="AJ57" s="1025"/>
      <c r="AL57" s="77" t="s">
        <v>252</v>
      </c>
      <c r="AT57" s="65"/>
    </row>
    <row r="58" spans="1:50" ht="21.75" customHeight="1" thickBot="1">
      <c r="A58" s="1003"/>
      <c r="B58" s="1006" t="s">
        <v>419</v>
      </c>
      <c r="C58" s="1007"/>
      <c r="D58" s="1007"/>
      <c r="E58" s="1007"/>
      <c r="F58" s="1007"/>
      <c r="G58" s="1007"/>
      <c r="H58" s="1007"/>
      <c r="I58" s="1007"/>
      <c r="J58" s="1007"/>
      <c r="K58" s="1007"/>
      <c r="L58" s="1007"/>
      <c r="M58" s="1007"/>
      <c r="N58" s="1007"/>
      <c r="O58" s="1007"/>
      <c r="P58" s="1007"/>
      <c r="Q58" s="1007"/>
      <c r="R58" s="1008"/>
      <c r="S58" s="928"/>
      <c r="T58" s="929"/>
      <c r="U58" s="929"/>
      <c r="V58" s="929"/>
      <c r="W58" s="930"/>
      <c r="X58" s="322" t="s">
        <v>2</v>
      </c>
      <c r="Y58" s="928"/>
      <c r="Z58" s="929"/>
      <c r="AA58" s="929"/>
      <c r="AB58" s="929"/>
      <c r="AC58" s="930"/>
      <c r="AD58" s="323" t="s">
        <v>2</v>
      </c>
      <c r="AE58" s="928"/>
      <c r="AF58" s="929"/>
      <c r="AG58" s="929"/>
      <c r="AH58" s="929"/>
      <c r="AI58" s="930"/>
      <c r="AJ58" s="324" t="s">
        <v>2</v>
      </c>
      <c r="AL58" s="77" t="s">
        <v>186</v>
      </c>
      <c r="AT58" s="65"/>
    </row>
    <row r="59" spans="1:50" ht="21.75" customHeight="1" thickBot="1">
      <c r="A59" s="1003"/>
      <c r="B59" s="325" t="s">
        <v>420</v>
      </c>
      <c r="C59" s="326"/>
      <c r="D59" s="326"/>
      <c r="E59" s="326"/>
      <c r="F59" s="326"/>
      <c r="G59" s="326"/>
      <c r="H59" s="326"/>
      <c r="I59" s="326"/>
      <c r="J59" s="326"/>
      <c r="K59" s="326"/>
      <c r="L59" s="327"/>
      <c r="M59" s="327"/>
      <c r="N59" s="327"/>
      <c r="O59" s="327"/>
      <c r="P59" s="327"/>
      <c r="Q59" s="327"/>
      <c r="R59" s="328"/>
      <c r="S59" s="861"/>
      <c r="T59" s="862"/>
      <c r="U59" s="862"/>
      <c r="V59" s="862"/>
      <c r="W59" s="863"/>
      <c r="X59" s="329" t="s">
        <v>58</v>
      </c>
      <c r="Y59" s="861"/>
      <c r="Z59" s="862"/>
      <c r="AA59" s="862"/>
      <c r="AB59" s="862"/>
      <c r="AC59" s="863"/>
      <c r="AD59" s="330" t="s">
        <v>58</v>
      </c>
      <c r="AE59" s="861"/>
      <c r="AF59" s="862"/>
      <c r="AG59" s="862"/>
      <c r="AH59" s="862"/>
      <c r="AI59" s="863"/>
      <c r="AJ59" s="331" t="s">
        <v>58</v>
      </c>
      <c r="AL59" s="77" t="s">
        <v>191</v>
      </c>
      <c r="AT59" s="65"/>
    </row>
    <row r="60" spans="1:50" ht="21.75" customHeight="1" thickBot="1">
      <c r="A60" s="1003"/>
      <c r="B60" s="332" t="s">
        <v>421</v>
      </c>
      <c r="C60" s="333"/>
      <c r="D60" s="333"/>
      <c r="E60" s="333"/>
      <c r="F60" s="333"/>
      <c r="G60" s="333"/>
      <c r="H60" s="333"/>
      <c r="I60" s="333"/>
      <c r="J60" s="333"/>
      <c r="K60" s="333"/>
      <c r="L60" s="334"/>
      <c r="M60" s="334"/>
      <c r="N60" s="334"/>
      <c r="O60" s="334"/>
      <c r="P60" s="334"/>
      <c r="Q60" s="334"/>
      <c r="R60" s="334"/>
      <c r="S60" s="845"/>
      <c r="T60" s="846"/>
      <c r="U60" s="846"/>
      <c r="V60" s="846"/>
      <c r="W60" s="847"/>
      <c r="X60" s="329" t="s">
        <v>58</v>
      </c>
      <c r="Y60" s="845"/>
      <c r="Z60" s="846"/>
      <c r="AA60" s="846"/>
      <c r="AB60" s="846"/>
      <c r="AC60" s="847"/>
      <c r="AD60" s="330" t="s">
        <v>58</v>
      </c>
      <c r="AE60" s="845"/>
      <c r="AF60" s="846"/>
      <c r="AG60" s="846"/>
      <c r="AH60" s="846"/>
      <c r="AI60" s="847"/>
      <c r="AJ60" s="331" t="s">
        <v>58</v>
      </c>
      <c r="AL60" s="77" t="s">
        <v>251</v>
      </c>
      <c r="AT60" s="65"/>
    </row>
    <row r="61" spans="1:50" ht="21.75" customHeight="1" thickBot="1">
      <c r="A61" s="1003"/>
      <c r="B61" s="332" t="s">
        <v>422</v>
      </c>
      <c r="C61" s="335"/>
      <c r="D61" s="335"/>
      <c r="E61" s="335"/>
      <c r="F61" s="335"/>
      <c r="G61" s="335"/>
      <c r="H61" s="335"/>
      <c r="I61" s="335"/>
      <c r="J61" s="335"/>
      <c r="K61" s="335"/>
      <c r="L61" s="303"/>
      <c r="M61" s="303"/>
      <c r="N61" s="303"/>
      <c r="O61" s="303"/>
      <c r="P61" s="303"/>
      <c r="Q61" s="303"/>
      <c r="R61" s="303"/>
      <c r="S61" s="842" t="str">
        <f>IFERROR(ROUND(S58/S59,),"")</f>
        <v/>
      </c>
      <c r="T61" s="843"/>
      <c r="U61" s="843"/>
      <c r="V61" s="843"/>
      <c r="W61" s="844"/>
      <c r="X61" s="329" t="s">
        <v>2</v>
      </c>
      <c r="Y61" s="842" t="str">
        <f>IFERROR(ROUND(Y58/Y59,),"")</f>
        <v/>
      </c>
      <c r="Z61" s="843"/>
      <c r="AA61" s="843"/>
      <c r="AB61" s="843"/>
      <c r="AC61" s="844"/>
      <c r="AD61" s="329" t="s">
        <v>2</v>
      </c>
      <c r="AE61" s="842" t="str">
        <f>IFERROR(ROUND(AE58/AE59,),"")</f>
        <v/>
      </c>
      <c r="AF61" s="843"/>
      <c r="AG61" s="843"/>
      <c r="AH61" s="843"/>
      <c r="AI61" s="844"/>
      <c r="AJ61" s="331" t="s">
        <v>2</v>
      </c>
      <c r="AL61" s="77" t="s">
        <v>329</v>
      </c>
      <c r="AT61" s="65"/>
    </row>
    <row r="62" spans="1:50" ht="18" customHeight="1">
      <c r="A62" s="1003"/>
      <c r="B62" s="998" t="s">
        <v>423</v>
      </c>
      <c r="C62" s="999"/>
      <c r="D62" s="999"/>
      <c r="E62" s="999"/>
      <c r="F62" s="999"/>
      <c r="G62" s="999"/>
      <c r="H62" s="999"/>
      <c r="I62" s="999"/>
      <c r="J62" s="999"/>
      <c r="K62" s="336"/>
      <c r="L62" s="337" t="s">
        <v>321</v>
      </c>
      <c r="M62" s="338"/>
      <c r="N62" s="338"/>
      <c r="O62" s="338"/>
      <c r="P62" s="338"/>
      <c r="Q62" s="338"/>
      <c r="R62" s="338"/>
      <c r="S62" s="859" t="e">
        <f>CEILING(AN63,1)</f>
        <v>#DIV/0!</v>
      </c>
      <c r="T62" s="860"/>
      <c r="U62" s="860"/>
      <c r="V62" s="860"/>
      <c r="W62" s="860"/>
      <c r="X62" s="339" t="s">
        <v>322</v>
      </c>
      <c r="Y62" s="856"/>
      <c r="Z62" s="857"/>
      <c r="AA62" s="857"/>
      <c r="AB62" s="857"/>
      <c r="AC62" s="857"/>
      <c r="AD62" s="858"/>
      <c r="AE62" s="995"/>
      <c r="AF62" s="996"/>
      <c r="AG62" s="996"/>
      <c r="AH62" s="996"/>
      <c r="AI62" s="996"/>
      <c r="AJ62" s="997"/>
      <c r="AL62" s="78"/>
      <c r="AM62" s="79"/>
      <c r="AN62" s="80" t="s">
        <v>183</v>
      </c>
      <c r="AO62" s="81" t="s">
        <v>184</v>
      </c>
      <c r="AP62" s="80" t="s">
        <v>185</v>
      </c>
      <c r="AQ62" s="81" t="s">
        <v>313</v>
      </c>
      <c r="AR62" s="82" t="s">
        <v>314</v>
      </c>
      <c r="AS62" s="83" t="s">
        <v>315</v>
      </c>
      <c r="AT62" s="84" t="s">
        <v>316</v>
      </c>
      <c r="AU62" s="83"/>
      <c r="AV62" s="83"/>
      <c r="AW62" s="83"/>
      <c r="AX62" s="85"/>
    </row>
    <row r="63" spans="1:50" ht="18" customHeight="1">
      <c r="A63" s="1003"/>
      <c r="B63" s="891"/>
      <c r="C63" s="892"/>
      <c r="D63" s="892"/>
      <c r="E63" s="892"/>
      <c r="F63" s="892"/>
      <c r="G63" s="892"/>
      <c r="H63" s="892"/>
      <c r="I63" s="892"/>
      <c r="J63" s="892"/>
      <c r="K63" s="340"/>
      <c r="L63" s="333"/>
      <c r="M63" s="341" t="s">
        <v>238</v>
      </c>
      <c r="N63" s="848" t="e">
        <f>T63</f>
        <v>#DIV/0!</v>
      </c>
      <c r="O63" s="848"/>
      <c r="P63" s="848"/>
      <c r="Q63" s="341" t="s">
        <v>322</v>
      </c>
      <c r="R63" s="342" t="s">
        <v>323</v>
      </c>
      <c r="S63" s="343" t="s">
        <v>238</v>
      </c>
      <c r="T63" s="849" t="e">
        <f>S60*S62*12</f>
        <v>#DIV/0!</v>
      </c>
      <c r="U63" s="849"/>
      <c r="V63" s="849"/>
      <c r="W63" s="344" t="s">
        <v>322</v>
      </c>
      <c r="X63" s="345" t="s">
        <v>323</v>
      </c>
      <c r="Y63" s="856"/>
      <c r="Z63" s="857"/>
      <c r="AA63" s="857"/>
      <c r="AB63" s="857"/>
      <c r="AC63" s="857"/>
      <c r="AD63" s="858"/>
      <c r="AE63" s="995"/>
      <c r="AF63" s="996"/>
      <c r="AG63" s="996"/>
      <c r="AH63" s="996"/>
      <c r="AI63" s="996"/>
      <c r="AJ63" s="997"/>
      <c r="AL63" s="86" t="s">
        <v>188</v>
      </c>
      <c r="AM63" s="86" t="s">
        <v>181</v>
      </c>
      <c r="AN63" s="87" t="e">
        <f>AB49/(S60*12)</f>
        <v>#DIV/0!</v>
      </c>
      <c r="AO63" s="88"/>
      <c r="AP63" s="87"/>
      <c r="AQ63" s="83"/>
      <c r="AR63" s="89"/>
      <c r="AS63" s="83"/>
      <c r="AT63" s="90" t="s">
        <v>317</v>
      </c>
      <c r="AU63" s="83"/>
      <c r="AV63" s="83"/>
      <c r="AW63" s="83"/>
      <c r="AX63" s="85"/>
    </row>
    <row r="64" spans="1:50" ht="18" customHeight="1" thickBot="1">
      <c r="A64" s="1003"/>
      <c r="B64" s="891"/>
      <c r="C64" s="892"/>
      <c r="D64" s="892"/>
      <c r="E64" s="892"/>
      <c r="F64" s="892"/>
      <c r="G64" s="892"/>
      <c r="H64" s="892"/>
      <c r="I64" s="892"/>
      <c r="J64" s="892"/>
      <c r="K64" s="336"/>
      <c r="L64" s="337" t="s">
        <v>324</v>
      </c>
      <c r="M64" s="338"/>
      <c r="N64" s="338"/>
      <c r="O64" s="338"/>
      <c r="P64" s="338"/>
      <c r="Q64" s="338"/>
      <c r="R64" s="338"/>
      <c r="S64" s="1000" t="e">
        <f>IF((CEILING(AN66,1)-AN66)-2*(CEILING(AO66,1)-AO66)&gt;=0,CEILING(AN66,1),CEILING(AN66+AS67/S60/12,1))</f>
        <v>#DIV/0!</v>
      </c>
      <c r="T64" s="1001"/>
      <c r="U64" s="1001"/>
      <c r="V64" s="1001"/>
      <c r="W64" s="1001"/>
      <c r="X64" s="346" t="s">
        <v>322</v>
      </c>
      <c r="Y64" s="1000" t="e">
        <f>IF((CEILING(AN66,1)-AN66)-2*(CEILING(AO66,1)-AO66)&gt;=0,CEILING(AO66,1),FLOOR(AO66,1))</f>
        <v>#DIV/0!</v>
      </c>
      <c r="Z64" s="1001"/>
      <c r="AA64" s="1001"/>
      <c r="AB64" s="1001"/>
      <c r="AC64" s="1001"/>
      <c r="AD64" s="346" t="s">
        <v>322</v>
      </c>
      <c r="AE64" s="932"/>
      <c r="AF64" s="933"/>
      <c r="AG64" s="933"/>
      <c r="AH64" s="933"/>
      <c r="AI64" s="933"/>
      <c r="AJ64" s="934"/>
      <c r="AL64" s="91"/>
      <c r="AM64" s="92" t="s">
        <v>182</v>
      </c>
      <c r="AN64" s="93">
        <f>AB49</f>
        <v>0</v>
      </c>
      <c r="AO64" s="94"/>
      <c r="AP64" s="93"/>
      <c r="AQ64" s="95">
        <f>SUM(AN64:AP64)</f>
        <v>0</v>
      </c>
      <c r="AR64" s="96" t="e">
        <f>AQ64-S60*S62*12</f>
        <v>#DIV/0!</v>
      </c>
      <c r="AS64" s="97" t="s">
        <v>279</v>
      </c>
      <c r="AT64" s="98"/>
      <c r="AU64" s="99"/>
      <c r="AV64" s="99"/>
      <c r="AW64" s="99"/>
      <c r="AX64" s="100"/>
    </row>
    <row r="65" spans="1:50" ht="18" customHeight="1" thickBot="1">
      <c r="A65" s="1003"/>
      <c r="B65" s="891"/>
      <c r="C65" s="892"/>
      <c r="D65" s="892"/>
      <c r="E65" s="892"/>
      <c r="F65" s="892"/>
      <c r="G65" s="892"/>
      <c r="H65" s="892"/>
      <c r="I65" s="892"/>
      <c r="J65" s="892"/>
      <c r="K65" s="340"/>
      <c r="L65" s="333"/>
      <c r="M65" s="341" t="s">
        <v>238</v>
      </c>
      <c r="N65" s="848" t="e">
        <f>SUM(T65,Z65)</f>
        <v>#DIV/0!</v>
      </c>
      <c r="O65" s="848"/>
      <c r="P65" s="848"/>
      <c r="Q65" s="341" t="s">
        <v>322</v>
      </c>
      <c r="R65" s="342" t="s">
        <v>323</v>
      </c>
      <c r="S65" s="347" t="s">
        <v>238</v>
      </c>
      <c r="T65" s="848" t="e">
        <f>S60*S64*12</f>
        <v>#DIV/0!</v>
      </c>
      <c r="U65" s="848"/>
      <c r="V65" s="848"/>
      <c r="W65" s="341" t="s">
        <v>322</v>
      </c>
      <c r="X65" s="348" t="s">
        <v>323</v>
      </c>
      <c r="Y65" s="347" t="s">
        <v>238</v>
      </c>
      <c r="Z65" s="848" t="e">
        <f>Y60*Y64*12</f>
        <v>#DIV/0!</v>
      </c>
      <c r="AA65" s="848"/>
      <c r="AB65" s="848"/>
      <c r="AC65" s="341" t="s">
        <v>322</v>
      </c>
      <c r="AD65" s="348" t="s">
        <v>323</v>
      </c>
      <c r="AE65" s="935"/>
      <c r="AF65" s="936"/>
      <c r="AG65" s="936"/>
      <c r="AH65" s="936"/>
      <c r="AI65" s="936"/>
      <c r="AJ65" s="937"/>
      <c r="AL65" s="86" t="s">
        <v>189</v>
      </c>
      <c r="AM65" s="101" t="s">
        <v>187</v>
      </c>
      <c r="AN65" s="102">
        <v>2</v>
      </c>
      <c r="AO65" s="103">
        <v>1</v>
      </c>
      <c r="AP65" s="104"/>
      <c r="AQ65" s="83"/>
      <c r="AR65" s="89"/>
      <c r="AS65" s="83"/>
      <c r="AT65" s="90" t="s">
        <v>318</v>
      </c>
      <c r="AU65" s="105">
        <f>AN65/AO65</f>
        <v>2</v>
      </c>
      <c r="AV65" s="106" t="str">
        <f>IF(AU65&lt;2,"  2以上となるよう配分比率を設定してください。","  2以上であることを確認してください")</f>
        <v xml:space="preserve">  2以上であることを確認してください</v>
      </c>
      <c r="AW65" s="106"/>
      <c r="AX65" s="107"/>
    </row>
    <row r="66" spans="1:50" ht="18" customHeight="1">
      <c r="A66" s="1003"/>
      <c r="B66" s="891"/>
      <c r="C66" s="892"/>
      <c r="D66" s="892"/>
      <c r="E66" s="892"/>
      <c r="F66" s="892"/>
      <c r="G66" s="892"/>
      <c r="H66" s="892"/>
      <c r="I66" s="892"/>
      <c r="J66" s="892"/>
      <c r="K66" s="349"/>
      <c r="L66" s="337" t="s">
        <v>325</v>
      </c>
      <c r="M66" s="338"/>
      <c r="N66" s="338"/>
      <c r="O66" s="338"/>
      <c r="P66" s="338"/>
      <c r="Q66" s="338"/>
      <c r="R66" s="338"/>
      <c r="S66" s="859" t="e">
        <f>IF((CEILING(AN69,1)-AN69)-2*(CEILING(AO69,1)-AO69)&gt;=0,CEILING(AN69,1),CEILING(AN69+(AS69+AS70)/S60/12,1))</f>
        <v>#DIV/0!</v>
      </c>
      <c r="T66" s="860"/>
      <c r="U66" s="860"/>
      <c r="V66" s="860"/>
      <c r="W66" s="860"/>
      <c r="X66" s="339" t="s">
        <v>322</v>
      </c>
      <c r="Y66" s="859" t="e">
        <f>IF((CEILING(AN69,1)-AN69)-2*(CEILING(AO69,1)-AO69)&gt;=0,CEILING(AO69,1),FLOOR(AO69,1))</f>
        <v>#DIV/0!</v>
      </c>
      <c r="Z66" s="860"/>
      <c r="AA66" s="860"/>
      <c r="AB66" s="860"/>
      <c r="AC66" s="860"/>
      <c r="AD66" s="339" t="s">
        <v>322</v>
      </c>
      <c r="AE66" s="860" t="e">
        <f>IF(Y66-2*(CEILING(AP69,1))&gt;=0,CEILING(AP69,1),FLOOR(AP69,1))</f>
        <v>#DIV/0!</v>
      </c>
      <c r="AF66" s="860"/>
      <c r="AG66" s="860"/>
      <c r="AH66" s="860"/>
      <c r="AI66" s="860"/>
      <c r="AJ66" s="350" t="s">
        <v>322</v>
      </c>
      <c r="AL66" s="108"/>
      <c r="AM66" s="109" t="s">
        <v>181</v>
      </c>
      <c r="AN66" s="110" t="e">
        <f>AB49/((S60+Y60/AU65)*12)</f>
        <v>#DIV/0!</v>
      </c>
      <c r="AO66" s="111" t="e">
        <f>AB49/((S60*AU65+Y60)*12)</f>
        <v>#DIV/0!</v>
      </c>
      <c r="AP66" s="110"/>
      <c r="AQ66" s="112"/>
      <c r="AR66" s="113"/>
      <c r="AS66" s="112"/>
      <c r="AT66" s="114"/>
      <c r="AU66" s="115"/>
      <c r="AV66" s="112"/>
      <c r="AW66" s="112"/>
      <c r="AX66" s="116"/>
    </row>
    <row r="67" spans="1:50" ht="18" customHeight="1" thickBot="1">
      <c r="A67" s="351"/>
      <c r="B67" s="891"/>
      <c r="C67" s="892"/>
      <c r="D67" s="892"/>
      <c r="E67" s="892"/>
      <c r="F67" s="892"/>
      <c r="G67" s="892"/>
      <c r="H67" s="892"/>
      <c r="I67" s="892"/>
      <c r="J67" s="892"/>
      <c r="K67" s="340"/>
      <c r="L67" s="335"/>
      <c r="M67" s="344" t="s">
        <v>238</v>
      </c>
      <c r="N67" s="849" t="e">
        <f>SUM(T67,Z67,AF67)</f>
        <v>#DIV/0!</v>
      </c>
      <c r="O67" s="849"/>
      <c r="P67" s="849"/>
      <c r="Q67" s="344" t="s">
        <v>322</v>
      </c>
      <c r="R67" s="352" t="s">
        <v>323</v>
      </c>
      <c r="S67" s="343" t="s">
        <v>238</v>
      </c>
      <c r="T67" s="849" t="e">
        <f>S60*S66*12</f>
        <v>#DIV/0!</v>
      </c>
      <c r="U67" s="849"/>
      <c r="V67" s="849"/>
      <c r="W67" s="344" t="s">
        <v>322</v>
      </c>
      <c r="X67" s="348" t="s">
        <v>323</v>
      </c>
      <c r="Y67" s="343" t="s">
        <v>238</v>
      </c>
      <c r="Z67" s="849" t="e">
        <f>Y60*Y66*12</f>
        <v>#DIV/0!</v>
      </c>
      <c r="AA67" s="849"/>
      <c r="AB67" s="849"/>
      <c r="AC67" s="344" t="s">
        <v>322</v>
      </c>
      <c r="AD67" s="348" t="s">
        <v>323</v>
      </c>
      <c r="AE67" s="344" t="s">
        <v>238</v>
      </c>
      <c r="AF67" s="849" t="e">
        <f>AE60*AE66*12</f>
        <v>#DIV/0!</v>
      </c>
      <c r="AG67" s="849"/>
      <c r="AH67" s="849"/>
      <c r="AI67" s="344" t="s">
        <v>322</v>
      </c>
      <c r="AJ67" s="353" t="s">
        <v>323</v>
      </c>
      <c r="AL67" s="91"/>
      <c r="AM67" s="91" t="s">
        <v>182</v>
      </c>
      <c r="AN67" s="117" t="e">
        <f>AB49/(1+Y60/S60/AU65)</f>
        <v>#DIV/0!</v>
      </c>
      <c r="AO67" s="118" t="e">
        <f>AB49/(S60/Y60*AU65+1)</f>
        <v>#DIV/0!</v>
      </c>
      <c r="AP67" s="117"/>
      <c r="AQ67" s="95" t="e">
        <f>SUM(AN67:AP67)</f>
        <v>#DIV/0!</v>
      </c>
      <c r="AR67" s="96" t="e">
        <f>AQ67-S60*S64*12-Y60*Y64*12</f>
        <v>#DIV/0!</v>
      </c>
      <c r="AS67" s="99" t="e">
        <f>IF((CEILING(AN66,1)-AN66)-2*(CEILING(AO66,1)-AO66)&gt;=0,0,(AO66-FLOOR(AO66,1))*Y60*12)</f>
        <v>#DIV/0!</v>
      </c>
      <c r="AT67" s="98"/>
      <c r="AU67" s="119"/>
      <c r="AV67" s="99"/>
      <c r="AW67" s="99"/>
      <c r="AX67" s="100"/>
    </row>
    <row r="68" spans="1:50" ht="18" customHeight="1" thickBot="1">
      <c r="A68" s="351"/>
      <c r="B68" s="891"/>
      <c r="C68" s="892"/>
      <c r="D68" s="892"/>
      <c r="E68" s="892"/>
      <c r="F68" s="892"/>
      <c r="G68" s="892"/>
      <c r="H68" s="892"/>
      <c r="I68" s="892"/>
      <c r="J68" s="892"/>
      <c r="K68" s="349"/>
      <c r="L68" s="337" t="s">
        <v>326</v>
      </c>
      <c r="M68" s="338"/>
      <c r="N68" s="338"/>
      <c r="O68" s="338"/>
      <c r="P68" s="338"/>
      <c r="Q68" s="338"/>
      <c r="R68" s="338"/>
      <c r="S68" s="853"/>
      <c r="T68" s="854"/>
      <c r="U68" s="854"/>
      <c r="V68" s="854"/>
      <c r="W68" s="855"/>
      <c r="X68" s="335" t="s">
        <v>322</v>
      </c>
      <c r="Y68" s="853"/>
      <c r="Z68" s="854"/>
      <c r="AA68" s="854"/>
      <c r="AB68" s="854"/>
      <c r="AC68" s="855"/>
      <c r="AD68" s="354" t="s">
        <v>322</v>
      </c>
      <c r="AE68" s="853"/>
      <c r="AF68" s="854"/>
      <c r="AG68" s="854"/>
      <c r="AH68" s="854"/>
      <c r="AI68" s="855"/>
      <c r="AJ68" s="355" t="s">
        <v>322</v>
      </c>
      <c r="AL68" s="86" t="s">
        <v>190</v>
      </c>
      <c r="AM68" s="114" t="s">
        <v>187</v>
      </c>
      <c r="AN68" s="102">
        <v>2</v>
      </c>
      <c r="AO68" s="121">
        <v>1</v>
      </c>
      <c r="AP68" s="122">
        <v>0.5</v>
      </c>
      <c r="AQ68" s="112"/>
      <c r="AR68" s="113"/>
      <c r="AS68" s="112"/>
      <c r="AT68" s="114" t="s">
        <v>318</v>
      </c>
      <c r="AU68" s="115">
        <f>AN68/AO68</f>
        <v>2</v>
      </c>
      <c r="AV68" s="123" t="str">
        <f t="shared" ref="AV68:AV69" si="0">IF(AU68&lt;2,"  2以上となるよう配分比率を設定してください。","  2以上であることを確認してください")</f>
        <v xml:space="preserve">  2以上であることを確認してください</v>
      </c>
      <c r="AW68" s="123"/>
      <c r="AX68" s="124"/>
    </row>
    <row r="69" spans="1:50" ht="18" customHeight="1" thickBot="1">
      <c r="A69" s="351"/>
      <c r="B69" s="893"/>
      <c r="C69" s="894"/>
      <c r="D69" s="894"/>
      <c r="E69" s="894"/>
      <c r="F69" s="894"/>
      <c r="G69" s="894"/>
      <c r="H69" s="894"/>
      <c r="I69" s="892"/>
      <c r="J69" s="892"/>
      <c r="K69" s="356"/>
      <c r="L69" s="335"/>
      <c r="M69" s="357" t="s">
        <v>238</v>
      </c>
      <c r="N69" s="931">
        <f>SUM(T69,Z69,AF69)</f>
        <v>0</v>
      </c>
      <c r="O69" s="931"/>
      <c r="P69" s="931"/>
      <c r="Q69" s="357" t="s">
        <v>322</v>
      </c>
      <c r="R69" s="358" t="s">
        <v>323</v>
      </c>
      <c r="S69" s="359" t="s">
        <v>238</v>
      </c>
      <c r="T69" s="931">
        <f>S60*S68*12</f>
        <v>0</v>
      </c>
      <c r="U69" s="931"/>
      <c r="V69" s="931"/>
      <c r="W69" s="357" t="s">
        <v>322</v>
      </c>
      <c r="X69" s="360" t="s">
        <v>323</v>
      </c>
      <c r="Y69" s="357" t="s">
        <v>238</v>
      </c>
      <c r="Z69" s="931">
        <f>Y60*Y68*12</f>
        <v>0</v>
      </c>
      <c r="AA69" s="931"/>
      <c r="AB69" s="931"/>
      <c r="AC69" s="357" t="s">
        <v>322</v>
      </c>
      <c r="AD69" s="360" t="s">
        <v>323</v>
      </c>
      <c r="AE69" s="357" t="s">
        <v>238</v>
      </c>
      <c r="AF69" s="931">
        <f>AE60*AE68*12</f>
        <v>0</v>
      </c>
      <c r="AG69" s="931"/>
      <c r="AH69" s="931"/>
      <c r="AI69" s="357" t="s">
        <v>322</v>
      </c>
      <c r="AJ69" s="361" t="s">
        <v>323</v>
      </c>
      <c r="AL69" s="125"/>
      <c r="AM69" s="126" t="s">
        <v>181</v>
      </c>
      <c r="AN69" s="110" t="e">
        <f>AB49/((S60+Y60/AU68+AE60/AU70)*12)</f>
        <v>#DIV/0!</v>
      </c>
      <c r="AO69" s="111" t="e">
        <f>AB49/((S60*AU68+Y60+AE60/AU69)*12)</f>
        <v>#DIV/0!</v>
      </c>
      <c r="AP69" s="110" t="e">
        <f>AB49/((S60*AU70+Y60*AU69+AE60)*12)</f>
        <v>#DIV/0!</v>
      </c>
      <c r="AQ69" s="112"/>
      <c r="AR69" s="113"/>
      <c r="AS69" s="127" t="e">
        <f>IF((CEILING(AN69,1)-AN69)-2*(CEILING(AO69,1)-AO69)&gt;=0,0,(AO69-FLOOR(AO69,1))*Y60*12)</f>
        <v>#DIV/0!</v>
      </c>
      <c r="AT69" s="114" t="s">
        <v>319</v>
      </c>
      <c r="AU69" s="115">
        <f>AO68/AP68</f>
        <v>2</v>
      </c>
      <c r="AV69" s="123" t="str">
        <f t="shared" si="0"/>
        <v xml:space="preserve">  2以上であることを確認してください</v>
      </c>
      <c r="AW69" s="123"/>
      <c r="AX69" s="124"/>
    </row>
    <row r="70" spans="1:50" s="62" customFormat="1" ht="18" customHeight="1" thickBot="1">
      <c r="A70" s="362"/>
      <c r="B70" s="363" t="s">
        <v>366</v>
      </c>
      <c r="C70" s="299"/>
      <c r="D70" s="299"/>
      <c r="E70" s="299"/>
      <c r="F70" s="299"/>
      <c r="G70" s="299"/>
      <c r="H70" s="299"/>
      <c r="I70" s="299"/>
      <c r="J70" s="299"/>
      <c r="K70" s="364"/>
      <c r="L70" s="364"/>
      <c r="M70" s="299"/>
      <c r="N70" s="299"/>
      <c r="O70" s="299"/>
      <c r="P70" s="299"/>
      <c r="Q70" s="299"/>
      <c r="R70" s="299"/>
      <c r="S70" s="299"/>
      <c r="T70" s="299"/>
      <c r="U70" s="299"/>
      <c r="V70" s="299"/>
      <c r="W70" s="365"/>
      <c r="X70" s="970"/>
      <c r="Y70" s="971"/>
      <c r="Z70" s="366" t="s">
        <v>104</v>
      </c>
      <c r="AA70" s="367"/>
      <c r="AB70" s="367"/>
      <c r="AC70" s="972"/>
      <c r="AD70" s="972"/>
      <c r="AE70" s="366"/>
      <c r="AF70" s="366"/>
      <c r="AG70" s="366"/>
      <c r="AH70" s="368"/>
      <c r="AI70" s="369"/>
      <c r="AJ70" s="370"/>
      <c r="AL70" s="128"/>
      <c r="AM70" s="91" t="s">
        <v>182</v>
      </c>
      <c r="AN70" s="129" t="e">
        <f>AB49/(1+Y60/S60/AU68+AE60/S60/AU70)</f>
        <v>#DIV/0!</v>
      </c>
      <c r="AO70" s="95" t="e">
        <f>AB49/(S60/Y60*AU68+1+AE60/Y60/AU69)</f>
        <v>#DIV/0!</v>
      </c>
      <c r="AP70" s="129" t="e">
        <f>AB49/(S60/AE60*AU70+Y60/AE60*AU69+1)</f>
        <v>#DIV/0!</v>
      </c>
      <c r="AQ70" s="95" t="e">
        <f>SUM(AN70:AP70)</f>
        <v>#DIV/0!</v>
      </c>
      <c r="AR70" s="96" t="e">
        <f>AQ70-S60*S66*12-Y60*Y66*12-AE60*AE66*12</f>
        <v>#DIV/0!</v>
      </c>
      <c r="AS70" s="130" t="e">
        <f>IF(Y66-2*(CEILING(AP69,1))&gt;=0,0,(AP69-FLOOR(AP69,1))*AE60*12)</f>
        <v>#DIV/0!</v>
      </c>
      <c r="AT70" s="98" t="s">
        <v>320</v>
      </c>
      <c r="AU70" s="99">
        <f>AN68/AP68</f>
        <v>4</v>
      </c>
      <c r="AV70" s="99"/>
      <c r="AW70" s="99"/>
      <c r="AX70" s="100"/>
    </row>
    <row r="71" spans="1:50" s="62" customFormat="1" ht="18" customHeight="1">
      <c r="A71" s="371"/>
      <c r="B71" s="372"/>
      <c r="C71" s="373" t="s">
        <v>308</v>
      </c>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5"/>
      <c r="AL71" s="131"/>
      <c r="AM71" s="132"/>
      <c r="AN71" s="133"/>
      <c r="AO71" s="133"/>
      <c r="AP71" s="133"/>
      <c r="AQ71" s="133"/>
      <c r="AR71" s="134"/>
      <c r="AT71" s="64"/>
    </row>
    <row r="72" spans="1:50" s="62" customFormat="1" ht="18" customHeight="1">
      <c r="A72" s="371"/>
      <c r="B72" s="372"/>
      <c r="C72" s="376"/>
      <c r="D72" s="373" t="s">
        <v>309</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10"/>
      <c r="AJ72" s="375"/>
      <c r="AL72" s="131"/>
      <c r="AM72" s="132"/>
      <c r="AN72" s="133"/>
      <c r="AO72" s="133"/>
      <c r="AP72" s="133"/>
      <c r="AQ72" s="133"/>
      <c r="AR72" s="134"/>
      <c r="AT72" s="64"/>
    </row>
    <row r="73" spans="1:50" s="62" customFormat="1" ht="18" customHeight="1">
      <c r="A73" s="371"/>
      <c r="B73" s="372"/>
      <c r="C73" s="378"/>
      <c r="D73" s="373" t="s">
        <v>310</v>
      </c>
      <c r="E73" s="379"/>
      <c r="F73" s="379"/>
      <c r="G73" s="379"/>
      <c r="H73" s="379"/>
      <c r="I73" s="379"/>
      <c r="J73" s="379"/>
      <c r="K73" s="379"/>
      <c r="L73" s="379"/>
      <c r="M73" s="379"/>
      <c r="N73" s="379"/>
      <c r="O73" s="379"/>
      <c r="P73" s="379"/>
      <c r="Q73" s="379"/>
      <c r="R73" s="379"/>
      <c r="S73" s="379"/>
      <c r="T73" s="377"/>
      <c r="U73" s="377"/>
      <c r="V73" s="377"/>
      <c r="W73" s="377"/>
      <c r="X73" s="377"/>
      <c r="Y73" s="377"/>
      <c r="Z73" s="377"/>
      <c r="AA73" s="377"/>
      <c r="AB73" s="377"/>
      <c r="AC73" s="377"/>
      <c r="AD73" s="377"/>
      <c r="AE73" s="377"/>
      <c r="AF73" s="377"/>
      <c r="AG73" s="377"/>
      <c r="AH73" s="377"/>
      <c r="AI73" s="310"/>
      <c r="AJ73" s="375"/>
      <c r="AL73" s="131"/>
      <c r="AM73" s="132"/>
      <c r="AN73" s="133"/>
      <c r="AO73" s="133"/>
      <c r="AP73" s="133"/>
      <c r="AQ73" s="133"/>
      <c r="AR73" s="134"/>
      <c r="AT73" s="64"/>
    </row>
    <row r="74" spans="1:50" s="62" customFormat="1" ht="27" customHeight="1">
      <c r="A74" s="371"/>
      <c r="B74" s="372"/>
      <c r="C74" s="378"/>
      <c r="D74" s="938" t="s">
        <v>367</v>
      </c>
      <c r="E74" s="938"/>
      <c r="F74" s="938"/>
      <c r="G74" s="938"/>
      <c r="H74" s="938"/>
      <c r="I74" s="938"/>
      <c r="J74" s="938"/>
      <c r="K74" s="938"/>
      <c r="L74" s="938"/>
      <c r="M74" s="938"/>
      <c r="N74" s="938"/>
      <c r="O74" s="938"/>
      <c r="P74" s="938"/>
      <c r="Q74" s="938"/>
      <c r="R74" s="938"/>
      <c r="S74" s="938"/>
      <c r="T74" s="938"/>
      <c r="U74" s="938"/>
      <c r="V74" s="938"/>
      <c r="W74" s="938"/>
      <c r="X74" s="938"/>
      <c r="Y74" s="938"/>
      <c r="Z74" s="938"/>
      <c r="AA74" s="938"/>
      <c r="AB74" s="938"/>
      <c r="AC74" s="938"/>
      <c r="AD74" s="938"/>
      <c r="AE74" s="938"/>
      <c r="AF74" s="938"/>
      <c r="AG74" s="938"/>
      <c r="AH74" s="938"/>
      <c r="AI74" s="938"/>
      <c r="AJ74" s="375"/>
      <c r="AL74" s="131"/>
      <c r="AM74" s="132"/>
      <c r="AN74" s="133"/>
      <c r="AO74" s="133"/>
      <c r="AP74" s="133"/>
      <c r="AQ74" s="133"/>
      <c r="AR74" s="134"/>
      <c r="AT74" s="64"/>
    </row>
    <row r="75" spans="1:50" s="62" customFormat="1" ht="18" customHeight="1" thickBot="1">
      <c r="A75" s="380"/>
      <c r="B75" s="381"/>
      <c r="C75" s="382"/>
      <c r="D75" s="383" t="s">
        <v>89</v>
      </c>
      <c r="E75" s="384"/>
      <c r="F75" s="939"/>
      <c r="G75" s="939"/>
      <c r="H75" s="939"/>
      <c r="I75" s="939"/>
      <c r="J75" s="939"/>
      <c r="K75" s="939"/>
      <c r="L75" s="939"/>
      <c r="M75" s="939"/>
      <c r="N75" s="939"/>
      <c r="O75" s="939"/>
      <c r="P75" s="939"/>
      <c r="Q75" s="939"/>
      <c r="R75" s="939"/>
      <c r="S75" s="939"/>
      <c r="T75" s="939"/>
      <c r="U75" s="939"/>
      <c r="V75" s="939"/>
      <c r="W75" s="939"/>
      <c r="X75" s="939"/>
      <c r="Y75" s="939"/>
      <c r="Z75" s="939"/>
      <c r="AA75" s="939"/>
      <c r="AB75" s="939"/>
      <c r="AC75" s="939"/>
      <c r="AD75" s="939"/>
      <c r="AE75" s="939"/>
      <c r="AF75" s="939"/>
      <c r="AG75" s="939"/>
      <c r="AH75" s="939"/>
      <c r="AI75" s="939"/>
      <c r="AJ75" s="385" t="s">
        <v>311</v>
      </c>
      <c r="AL75" s="131"/>
      <c r="AM75" s="132"/>
      <c r="AN75" s="133"/>
      <c r="AO75" s="133"/>
      <c r="AP75" s="133"/>
      <c r="AQ75" s="133"/>
      <c r="AR75" s="134"/>
      <c r="AT75" s="64"/>
    </row>
    <row r="76" spans="1:50" s="62" customFormat="1" ht="18" customHeight="1" thickBot="1">
      <c r="A76" s="226" t="s">
        <v>59</v>
      </c>
      <c r="B76" s="386" t="s">
        <v>424</v>
      </c>
      <c r="C76" s="387"/>
      <c r="D76" s="387"/>
      <c r="E76" s="387"/>
      <c r="F76" s="387"/>
      <c r="G76" s="387"/>
      <c r="H76" s="386"/>
      <c r="I76" s="386"/>
      <c r="J76" s="386"/>
      <c r="K76" s="386"/>
      <c r="L76" s="388"/>
      <c r="M76" s="284"/>
      <c r="N76" s="389" t="s">
        <v>222</v>
      </c>
      <c r="O76" s="285"/>
      <c r="P76" s="875"/>
      <c r="Q76" s="875"/>
      <c r="R76" s="285" t="s">
        <v>12</v>
      </c>
      <c r="S76" s="875"/>
      <c r="T76" s="875"/>
      <c r="U76" s="285" t="s">
        <v>13</v>
      </c>
      <c r="V76" s="822" t="s">
        <v>14</v>
      </c>
      <c r="W76" s="822"/>
      <c r="X76" s="285" t="s">
        <v>53</v>
      </c>
      <c r="Y76" s="285"/>
      <c r="Z76" s="875"/>
      <c r="AA76" s="875"/>
      <c r="AB76" s="285" t="s">
        <v>12</v>
      </c>
      <c r="AC76" s="875"/>
      <c r="AD76" s="875"/>
      <c r="AE76" s="285" t="s">
        <v>13</v>
      </c>
      <c r="AF76" s="285" t="s">
        <v>220</v>
      </c>
      <c r="AG76" s="285" t="str">
        <f>IF(P76&gt;=1,(Z76*12+AC76)-(P76*12+S76)+1,"")</f>
        <v/>
      </c>
      <c r="AH76" s="822" t="s">
        <v>221</v>
      </c>
      <c r="AI76" s="822"/>
      <c r="AJ76" s="286" t="s">
        <v>92</v>
      </c>
    </row>
    <row r="77" spans="1:50" s="62" customFormat="1" ht="6" customHeight="1">
      <c r="A77" s="390"/>
      <c r="B77" s="391"/>
      <c r="C77" s="391"/>
      <c r="D77" s="391"/>
      <c r="E77" s="391"/>
      <c r="F77" s="391"/>
      <c r="G77" s="391"/>
      <c r="H77" s="391"/>
      <c r="I77" s="391"/>
      <c r="J77" s="391"/>
      <c r="K77" s="391"/>
      <c r="L77" s="391"/>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3"/>
    </row>
    <row r="78" spans="1:50" s="62" customFormat="1" ht="13.5" customHeight="1">
      <c r="A78" s="291" t="s">
        <v>132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3"/>
    </row>
    <row r="79" spans="1:50" s="62" customFormat="1" ht="24" customHeight="1">
      <c r="A79" s="392" t="s">
        <v>133</v>
      </c>
      <c r="B79" s="910" t="s">
        <v>368</v>
      </c>
      <c r="C79" s="910"/>
      <c r="D79" s="910"/>
      <c r="E79" s="910"/>
      <c r="F79" s="910"/>
      <c r="G79" s="910"/>
      <c r="H79" s="910"/>
      <c r="I79" s="910"/>
      <c r="J79" s="910"/>
      <c r="K79" s="910"/>
      <c r="L79" s="910"/>
      <c r="M79" s="910"/>
      <c r="N79" s="910"/>
      <c r="O79" s="910"/>
      <c r="P79" s="910"/>
      <c r="Q79" s="910"/>
      <c r="R79" s="910"/>
      <c r="S79" s="910"/>
      <c r="T79" s="910"/>
      <c r="U79" s="910"/>
      <c r="V79" s="910"/>
      <c r="W79" s="910"/>
      <c r="X79" s="910"/>
      <c r="Y79" s="910"/>
      <c r="Z79" s="910"/>
      <c r="AA79" s="910"/>
      <c r="AB79" s="910"/>
      <c r="AC79" s="910"/>
      <c r="AD79" s="910"/>
      <c r="AE79" s="910"/>
      <c r="AF79" s="910"/>
      <c r="AG79" s="910"/>
      <c r="AH79" s="910"/>
      <c r="AI79" s="910"/>
      <c r="AJ79" s="910"/>
    </row>
    <row r="80" spans="1:50" s="62" customFormat="1" ht="24" customHeight="1">
      <c r="A80" s="392" t="s">
        <v>133</v>
      </c>
      <c r="B80" s="910" t="s">
        <v>425</v>
      </c>
      <c r="C80" s="910"/>
      <c r="D80" s="910"/>
      <c r="E80" s="910"/>
      <c r="F80" s="910"/>
      <c r="G80" s="910"/>
      <c r="H80" s="910"/>
      <c r="I80" s="910"/>
      <c r="J80" s="910"/>
      <c r="K80" s="910"/>
      <c r="L80" s="910"/>
      <c r="M80" s="910"/>
      <c r="N80" s="910"/>
      <c r="O80" s="910"/>
      <c r="P80" s="910"/>
      <c r="Q80" s="910"/>
      <c r="R80" s="910"/>
      <c r="S80" s="910"/>
      <c r="T80" s="910"/>
      <c r="U80" s="910"/>
      <c r="V80" s="910"/>
      <c r="W80" s="910"/>
      <c r="X80" s="910"/>
      <c r="Y80" s="910"/>
      <c r="Z80" s="910"/>
      <c r="AA80" s="910"/>
      <c r="AB80" s="910"/>
      <c r="AC80" s="910"/>
      <c r="AD80" s="910"/>
      <c r="AE80" s="910"/>
      <c r="AF80" s="910"/>
      <c r="AG80" s="910"/>
      <c r="AH80" s="910"/>
      <c r="AI80" s="910"/>
      <c r="AJ80" s="910"/>
    </row>
    <row r="81" spans="1:37" s="62" customFormat="1" ht="27" customHeight="1">
      <c r="A81" s="393" t="s">
        <v>133</v>
      </c>
      <c r="B81" s="987" t="s">
        <v>225</v>
      </c>
      <c r="C81" s="987"/>
      <c r="D81" s="987"/>
      <c r="E81" s="987"/>
      <c r="F81" s="987"/>
      <c r="G81" s="987"/>
      <c r="H81" s="987"/>
      <c r="I81" s="987"/>
      <c r="J81" s="987"/>
      <c r="K81" s="987"/>
      <c r="L81" s="987"/>
      <c r="M81" s="987"/>
      <c r="N81" s="987"/>
      <c r="O81" s="987"/>
      <c r="P81" s="987"/>
      <c r="Q81" s="987"/>
      <c r="R81" s="987"/>
      <c r="S81" s="987"/>
      <c r="T81" s="987"/>
      <c r="U81" s="987"/>
      <c r="V81" s="987"/>
      <c r="W81" s="987"/>
      <c r="X81" s="987"/>
      <c r="Y81" s="987"/>
      <c r="Z81" s="987"/>
      <c r="AA81" s="987"/>
      <c r="AB81" s="987"/>
      <c r="AC81" s="987"/>
      <c r="AD81" s="987"/>
      <c r="AE81" s="987"/>
      <c r="AF81" s="987"/>
      <c r="AG81" s="987"/>
      <c r="AH81" s="987"/>
      <c r="AI81" s="987"/>
      <c r="AJ81" s="987"/>
    </row>
    <row r="82" spans="1:37" s="62" customFormat="1" ht="36" customHeight="1">
      <c r="A82" s="294" t="s">
        <v>133</v>
      </c>
      <c r="B82" s="909" t="s">
        <v>430</v>
      </c>
      <c r="C82" s="909"/>
      <c r="D82" s="909"/>
      <c r="E82" s="909"/>
      <c r="F82" s="909"/>
      <c r="G82" s="909"/>
      <c r="H82" s="909"/>
      <c r="I82" s="909"/>
      <c r="J82" s="909"/>
      <c r="K82" s="909"/>
      <c r="L82" s="909"/>
      <c r="M82" s="909"/>
      <c r="N82" s="909"/>
      <c r="O82" s="909"/>
      <c r="P82" s="909"/>
      <c r="Q82" s="909"/>
      <c r="R82" s="909"/>
      <c r="S82" s="909"/>
      <c r="T82" s="909"/>
      <c r="U82" s="909"/>
      <c r="V82" s="909"/>
      <c r="W82" s="909"/>
      <c r="X82" s="909"/>
      <c r="Y82" s="909"/>
      <c r="Z82" s="909"/>
      <c r="AA82" s="909"/>
      <c r="AB82" s="909"/>
      <c r="AC82" s="909"/>
      <c r="AD82" s="909"/>
      <c r="AE82" s="909"/>
      <c r="AF82" s="909"/>
      <c r="AG82" s="909"/>
      <c r="AH82" s="909"/>
      <c r="AI82" s="909"/>
      <c r="AJ82" s="909"/>
    </row>
    <row r="83" spans="1:37" s="62" customFormat="1" ht="36" customHeight="1">
      <c r="A83" s="393" t="s">
        <v>179</v>
      </c>
      <c r="B83" s="942" t="s">
        <v>372</v>
      </c>
      <c r="C83" s="942"/>
      <c r="D83" s="942"/>
      <c r="E83" s="942"/>
      <c r="F83" s="942"/>
      <c r="G83" s="942"/>
      <c r="H83" s="942"/>
      <c r="I83" s="942"/>
      <c r="J83" s="942"/>
      <c r="K83" s="942"/>
      <c r="L83" s="942"/>
      <c r="M83" s="942"/>
      <c r="N83" s="942"/>
      <c r="O83" s="942"/>
      <c r="P83" s="942"/>
      <c r="Q83" s="942"/>
      <c r="R83" s="942"/>
      <c r="S83" s="942"/>
      <c r="T83" s="942"/>
      <c r="U83" s="942"/>
      <c r="V83" s="942"/>
      <c r="W83" s="942"/>
      <c r="X83" s="942"/>
      <c r="Y83" s="942"/>
      <c r="Z83" s="942"/>
      <c r="AA83" s="942"/>
      <c r="AB83" s="942"/>
      <c r="AC83" s="942"/>
      <c r="AD83" s="942"/>
      <c r="AE83" s="942"/>
      <c r="AF83" s="942"/>
      <c r="AG83" s="942"/>
      <c r="AH83" s="942"/>
      <c r="AI83" s="942"/>
      <c r="AJ83" s="942"/>
    </row>
    <row r="84" spans="1:37" s="62" customFormat="1" ht="27" customHeight="1">
      <c r="A84" s="393" t="s">
        <v>133</v>
      </c>
      <c r="B84" s="942" t="s">
        <v>371</v>
      </c>
      <c r="C84" s="942"/>
      <c r="D84" s="942"/>
      <c r="E84" s="942"/>
      <c r="F84" s="942"/>
      <c r="G84" s="942"/>
      <c r="H84" s="942"/>
      <c r="I84" s="942"/>
      <c r="J84" s="942"/>
      <c r="K84" s="942"/>
      <c r="L84" s="942"/>
      <c r="M84" s="942"/>
      <c r="N84" s="942"/>
      <c r="O84" s="942"/>
      <c r="P84" s="942"/>
      <c r="Q84" s="942"/>
      <c r="R84" s="942"/>
      <c r="S84" s="942"/>
      <c r="T84" s="942"/>
      <c r="U84" s="942"/>
      <c r="V84" s="942"/>
      <c r="W84" s="942"/>
      <c r="X84" s="942"/>
      <c r="Y84" s="942"/>
      <c r="Z84" s="942"/>
      <c r="AA84" s="942"/>
      <c r="AB84" s="942"/>
      <c r="AC84" s="942"/>
      <c r="AD84" s="942"/>
      <c r="AE84" s="942"/>
      <c r="AF84" s="942"/>
      <c r="AG84" s="942"/>
      <c r="AH84" s="942"/>
      <c r="AI84" s="942"/>
      <c r="AJ84" s="942"/>
    </row>
    <row r="85" spans="1:37" s="62" customFormat="1" ht="9" customHeight="1">
      <c r="A85" s="394"/>
      <c r="B85" s="395"/>
      <c r="C85" s="395"/>
      <c r="D85" s="395"/>
      <c r="E85" s="395"/>
      <c r="F85" s="395"/>
      <c r="G85" s="395"/>
      <c r="H85" s="395"/>
      <c r="I85" s="395"/>
      <c r="J85" s="395"/>
      <c r="K85" s="395"/>
      <c r="L85" s="395"/>
      <c r="M85" s="394"/>
      <c r="N85" s="394"/>
      <c r="O85" s="396"/>
      <c r="P85" s="396"/>
      <c r="Q85" s="394"/>
      <c r="R85" s="396"/>
      <c r="S85" s="396"/>
      <c r="T85" s="394"/>
      <c r="U85" s="310"/>
      <c r="V85" s="310"/>
      <c r="W85" s="394"/>
      <c r="X85" s="394"/>
      <c r="Y85" s="396"/>
      <c r="Z85" s="396"/>
      <c r="AA85" s="394"/>
      <c r="AB85" s="396"/>
      <c r="AC85" s="396"/>
      <c r="AD85" s="394"/>
      <c r="AE85" s="394"/>
      <c r="AF85" s="394"/>
      <c r="AG85" s="394"/>
      <c r="AH85" s="394"/>
      <c r="AI85" s="394"/>
      <c r="AJ85" s="397"/>
    </row>
    <row r="86" spans="1:37" s="62" customFormat="1" ht="18" customHeight="1">
      <c r="A86" s="398" t="s">
        <v>426</v>
      </c>
      <c r="B86" s="394"/>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400"/>
    </row>
    <row r="87" spans="1:37" s="62" customFormat="1" ht="15.75" customHeight="1">
      <c r="A87" s="354"/>
      <c r="B87" s="394"/>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257"/>
      <c r="AF87" s="257"/>
      <c r="AG87" s="257"/>
      <c r="AH87" s="257"/>
      <c r="AI87" s="257"/>
      <c r="AJ87" s="257"/>
    </row>
    <row r="88" spans="1:37" s="62" customFormat="1" ht="18" customHeight="1">
      <c r="A88" s="401" t="s">
        <v>80</v>
      </c>
      <c r="B88" s="402"/>
      <c r="C88" s="403"/>
      <c r="D88" s="403"/>
      <c r="E88" s="399"/>
      <c r="F88" s="403"/>
      <c r="G88" s="403"/>
      <c r="H88" s="403"/>
      <c r="I88" s="399"/>
      <c r="J88" s="403"/>
      <c r="K88" s="403"/>
      <c r="L88" s="403"/>
      <c r="M88" s="403"/>
      <c r="N88" s="403"/>
      <c r="O88" s="399"/>
      <c r="P88" s="403"/>
      <c r="Q88" s="403"/>
      <c r="R88" s="403"/>
      <c r="S88" s="403"/>
      <c r="T88" s="403"/>
      <c r="U88" s="403"/>
      <c r="V88" s="399"/>
      <c r="W88" s="403"/>
      <c r="X88" s="403"/>
      <c r="Y88" s="399"/>
      <c r="Z88" s="399"/>
      <c r="AA88" s="403"/>
      <c r="AB88" s="403"/>
      <c r="AC88" s="403"/>
      <c r="AD88" s="403"/>
      <c r="AE88" s="257"/>
      <c r="AF88" s="392" t="s">
        <v>263</v>
      </c>
      <c r="AG88" s="404"/>
      <c r="AH88" s="405" t="s">
        <v>178</v>
      </c>
      <c r="AI88" s="404"/>
      <c r="AJ88" s="406"/>
      <c r="AK88" s="63"/>
    </row>
    <row r="89" spans="1:37" s="62" customFormat="1" ht="26.25" customHeight="1">
      <c r="A89" s="869" t="s">
        <v>74</v>
      </c>
      <c r="B89" s="870"/>
      <c r="C89" s="870"/>
      <c r="D89" s="993"/>
      <c r="E89" s="407"/>
      <c r="F89" s="408" t="s">
        <v>72</v>
      </c>
      <c r="G89" s="308"/>
      <c r="H89" s="308"/>
      <c r="I89" s="409"/>
      <c r="J89" s="408" t="s">
        <v>134</v>
      </c>
      <c r="K89" s="308"/>
      <c r="L89" s="308"/>
      <c r="M89" s="308"/>
      <c r="N89" s="308"/>
      <c r="O89" s="409"/>
      <c r="P89" s="408" t="s">
        <v>135</v>
      </c>
      <c r="Q89" s="308"/>
      <c r="R89" s="308"/>
      <c r="S89" s="308"/>
      <c r="T89" s="308"/>
      <c r="U89" s="308"/>
      <c r="V89" s="409"/>
      <c r="W89" s="408" t="s">
        <v>73</v>
      </c>
      <c r="X89" s="308"/>
      <c r="Y89" s="410"/>
      <c r="Z89" s="409"/>
      <c r="AA89" s="408" t="s">
        <v>68</v>
      </c>
      <c r="AB89" s="308"/>
      <c r="AC89" s="308"/>
      <c r="AD89" s="308"/>
      <c r="AE89" s="410"/>
      <c r="AF89" s="410"/>
      <c r="AG89" s="410"/>
      <c r="AH89" s="410"/>
      <c r="AI89" s="410"/>
      <c r="AJ89" s="411"/>
      <c r="AK89" s="63"/>
    </row>
    <row r="90" spans="1:37" s="62" customFormat="1" ht="18" customHeight="1">
      <c r="A90" s="889" t="s">
        <v>71</v>
      </c>
      <c r="B90" s="890"/>
      <c r="C90" s="890"/>
      <c r="D90" s="890"/>
      <c r="E90" s="412" t="s">
        <v>373</v>
      </c>
      <c r="F90" s="413"/>
      <c r="G90" s="414"/>
      <c r="H90" s="414"/>
      <c r="I90" s="415"/>
      <c r="J90" s="414"/>
      <c r="K90" s="414"/>
      <c r="L90" s="414"/>
      <c r="M90" s="414"/>
      <c r="N90" s="414"/>
      <c r="O90" s="416"/>
      <c r="P90" s="414"/>
      <c r="Q90" s="414"/>
      <c r="R90" s="414"/>
      <c r="S90" s="414"/>
      <c r="T90" s="414"/>
      <c r="U90" s="414"/>
      <c r="V90" s="416"/>
      <c r="W90" s="414"/>
      <c r="X90" s="414"/>
      <c r="Y90" s="415"/>
      <c r="Z90" s="415"/>
      <c r="AA90" s="414"/>
      <c r="AB90" s="414"/>
      <c r="AC90" s="414"/>
      <c r="AD90" s="414"/>
      <c r="AE90" s="414"/>
      <c r="AF90" s="414"/>
      <c r="AG90" s="414"/>
      <c r="AH90" s="414"/>
      <c r="AI90" s="414"/>
      <c r="AJ90" s="417"/>
      <c r="AK90" s="63"/>
    </row>
    <row r="91" spans="1:37" s="62" customFormat="1" ht="18" customHeight="1">
      <c r="A91" s="891"/>
      <c r="B91" s="892"/>
      <c r="C91" s="892"/>
      <c r="D91" s="892"/>
      <c r="E91" s="418"/>
      <c r="F91" s="416" t="s">
        <v>75</v>
      </c>
      <c r="G91" s="415"/>
      <c r="H91" s="415"/>
      <c r="I91" s="415"/>
      <c r="J91" s="415"/>
      <c r="K91" s="419"/>
      <c r="L91" s="416" t="s">
        <v>229</v>
      </c>
      <c r="M91" s="415"/>
      <c r="N91" s="415"/>
      <c r="O91" s="416"/>
      <c r="P91" s="416"/>
      <c r="Q91" s="420"/>
      <c r="R91" s="421"/>
      <c r="S91" s="416" t="s">
        <v>68</v>
      </c>
      <c r="T91" s="416"/>
      <c r="U91" s="416" t="s">
        <v>69</v>
      </c>
      <c r="V91" s="895"/>
      <c r="W91" s="895"/>
      <c r="X91" s="895"/>
      <c r="Y91" s="895"/>
      <c r="Z91" s="895"/>
      <c r="AA91" s="895"/>
      <c r="AB91" s="895"/>
      <c r="AC91" s="895"/>
      <c r="AD91" s="895"/>
      <c r="AE91" s="895"/>
      <c r="AF91" s="895"/>
      <c r="AG91" s="895"/>
      <c r="AH91" s="895"/>
      <c r="AI91" s="895"/>
      <c r="AJ91" s="422" t="s">
        <v>70</v>
      </c>
      <c r="AK91" s="63"/>
    </row>
    <row r="92" spans="1:37" s="62" customFormat="1" ht="18" customHeight="1" thickBot="1">
      <c r="A92" s="891"/>
      <c r="B92" s="892"/>
      <c r="C92" s="892"/>
      <c r="D92" s="892"/>
      <c r="E92" s="423" t="s">
        <v>76</v>
      </c>
      <c r="F92" s="420"/>
      <c r="G92" s="415"/>
      <c r="H92" s="415"/>
      <c r="I92" s="415"/>
      <c r="J92" s="415"/>
      <c r="K92" s="394"/>
      <c r="L92" s="415"/>
      <c r="M92" s="257"/>
      <c r="N92" s="257"/>
      <c r="O92" s="416"/>
      <c r="P92" s="420"/>
      <c r="Q92" s="420"/>
      <c r="R92" s="420"/>
      <c r="S92" s="424"/>
      <c r="T92" s="424"/>
      <c r="U92" s="424"/>
      <c r="V92" s="424"/>
      <c r="W92" s="424"/>
      <c r="X92" s="424"/>
      <c r="Y92" s="424"/>
      <c r="Z92" s="424"/>
      <c r="AA92" s="424"/>
      <c r="AB92" s="424"/>
      <c r="AC92" s="424"/>
      <c r="AD92" s="424"/>
      <c r="AE92" s="424"/>
      <c r="AF92" s="424"/>
      <c r="AG92" s="424"/>
      <c r="AH92" s="424"/>
      <c r="AI92" s="424"/>
      <c r="AJ92" s="425"/>
      <c r="AK92" s="63"/>
    </row>
    <row r="93" spans="1:37" s="62" customFormat="1" ht="75" customHeight="1" thickBot="1">
      <c r="A93" s="891"/>
      <c r="B93" s="892"/>
      <c r="C93" s="892"/>
      <c r="D93" s="892"/>
      <c r="E93" s="973"/>
      <c r="F93" s="974"/>
      <c r="G93" s="974"/>
      <c r="H93" s="974"/>
      <c r="I93" s="974"/>
      <c r="J93" s="974"/>
      <c r="K93" s="974"/>
      <c r="L93" s="974"/>
      <c r="M93" s="974"/>
      <c r="N93" s="974"/>
      <c r="O93" s="974"/>
      <c r="P93" s="974"/>
      <c r="Q93" s="974"/>
      <c r="R93" s="974"/>
      <c r="S93" s="974"/>
      <c r="T93" s="974"/>
      <c r="U93" s="974"/>
      <c r="V93" s="974"/>
      <c r="W93" s="974"/>
      <c r="X93" s="974"/>
      <c r="Y93" s="974"/>
      <c r="Z93" s="974"/>
      <c r="AA93" s="974"/>
      <c r="AB93" s="974"/>
      <c r="AC93" s="974"/>
      <c r="AD93" s="974"/>
      <c r="AE93" s="974"/>
      <c r="AF93" s="974"/>
      <c r="AG93" s="974"/>
      <c r="AH93" s="974"/>
      <c r="AI93" s="974"/>
      <c r="AJ93" s="975"/>
      <c r="AK93" s="63"/>
    </row>
    <row r="94" spans="1:37" s="62" customFormat="1" ht="12">
      <c r="A94" s="891"/>
      <c r="B94" s="892"/>
      <c r="C94" s="892"/>
      <c r="D94" s="892"/>
      <c r="E94" s="426" t="s">
        <v>375</v>
      </c>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7"/>
      <c r="AK94" s="63"/>
    </row>
    <row r="95" spans="1:37" s="62" customFormat="1" ht="12.75" thickBot="1">
      <c r="A95" s="891"/>
      <c r="B95" s="892"/>
      <c r="C95" s="892"/>
      <c r="D95" s="892"/>
      <c r="E95" s="426" t="s">
        <v>374</v>
      </c>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28"/>
      <c r="AK95" s="63"/>
    </row>
    <row r="96" spans="1:37" s="62" customFormat="1" ht="18" customHeight="1" thickBot="1">
      <c r="A96" s="893"/>
      <c r="B96" s="894"/>
      <c r="C96" s="894"/>
      <c r="D96" s="894"/>
      <c r="E96" s="429" t="s">
        <v>232</v>
      </c>
      <c r="F96" s="307"/>
      <c r="G96" s="307"/>
      <c r="H96" s="307"/>
      <c r="I96" s="307"/>
      <c r="J96" s="307"/>
      <c r="K96" s="307"/>
      <c r="L96" s="878" t="s">
        <v>385</v>
      </c>
      <c r="M96" s="879"/>
      <c r="N96" s="879"/>
      <c r="O96" s="839"/>
      <c r="P96" s="839"/>
      <c r="Q96" s="430" t="s">
        <v>5</v>
      </c>
      <c r="R96" s="839"/>
      <c r="S96" s="839"/>
      <c r="T96" s="430" t="s">
        <v>77</v>
      </c>
      <c r="U96" s="431" t="s">
        <v>69</v>
      </c>
      <c r="V96" s="432"/>
      <c r="W96" s="433" t="s">
        <v>78</v>
      </c>
      <c r="X96" s="431"/>
      <c r="Y96" s="431"/>
      <c r="Z96" s="432"/>
      <c r="AA96" s="433" t="s">
        <v>79</v>
      </c>
      <c r="AB96" s="431"/>
      <c r="AC96" s="431" t="s">
        <v>70</v>
      </c>
      <c r="AD96" s="431"/>
      <c r="AE96" s="431"/>
      <c r="AF96" s="431"/>
      <c r="AG96" s="431"/>
      <c r="AH96" s="431"/>
      <c r="AI96" s="431"/>
      <c r="AJ96" s="434"/>
      <c r="AK96" s="63"/>
    </row>
    <row r="97" spans="1:37" s="62" customFormat="1" ht="12" customHeight="1">
      <c r="A97" s="435"/>
      <c r="B97" s="435"/>
      <c r="C97" s="435"/>
      <c r="D97" s="435"/>
      <c r="E97" s="436"/>
      <c r="F97" s="396"/>
      <c r="G97" s="396"/>
      <c r="H97" s="396"/>
      <c r="I97" s="396"/>
      <c r="J97" s="396"/>
      <c r="K97" s="396"/>
      <c r="L97" s="416"/>
      <c r="M97" s="416"/>
      <c r="N97" s="396"/>
      <c r="O97" s="437"/>
      <c r="P97" s="437"/>
      <c r="Q97" s="437"/>
      <c r="R97" s="437"/>
      <c r="S97" s="437"/>
      <c r="T97" s="437"/>
      <c r="U97" s="396"/>
      <c r="V97" s="396"/>
      <c r="W97" s="438"/>
      <c r="X97" s="396"/>
      <c r="Y97" s="396"/>
      <c r="Z97" s="396"/>
      <c r="AA97" s="437"/>
      <c r="AB97" s="396"/>
      <c r="AC97" s="396"/>
      <c r="AD97" s="396"/>
      <c r="AE97" s="396"/>
      <c r="AF97" s="396"/>
      <c r="AG97" s="396"/>
      <c r="AH97" s="396"/>
      <c r="AI97" s="396"/>
      <c r="AJ97" s="439"/>
    </row>
    <row r="98" spans="1:37" s="62" customFormat="1" ht="12" customHeight="1">
      <c r="A98" s="257"/>
      <c r="B98" s="435"/>
      <c r="C98" s="435"/>
      <c r="D98" s="435"/>
      <c r="E98" s="436"/>
      <c r="F98" s="396"/>
      <c r="G98" s="396"/>
      <c r="H98" s="396"/>
      <c r="I98" s="396"/>
      <c r="J98" s="396"/>
      <c r="K98" s="396"/>
      <c r="L98" s="416"/>
      <c r="M98" s="416"/>
      <c r="N98" s="396"/>
      <c r="O98" s="437"/>
      <c r="P98" s="437"/>
      <c r="Q98" s="437"/>
      <c r="R98" s="437"/>
      <c r="S98" s="437"/>
      <c r="T98" s="437"/>
      <c r="U98" s="396"/>
      <c r="V98" s="396"/>
      <c r="W98" s="438"/>
      <c r="X98" s="396"/>
      <c r="Y98" s="396"/>
      <c r="Z98" s="396"/>
      <c r="AA98" s="437"/>
      <c r="AB98" s="396"/>
      <c r="AC98" s="396"/>
      <c r="AD98" s="396"/>
      <c r="AE98" s="396"/>
      <c r="AF98" s="396"/>
      <c r="AG98" s="396"/>
      <c r="AH98" s="396"/>
      <c r="AI98" s="396"/>
      <c r="AJ98" s="439"/>
    </row>
    <row r="99" spans="1:37" s="62" customFormat="1" ht="18" customHeight="1" thickBot="1">
      <c r="A99" s="440" t="s">
        <v>312</v>
      </c>
      <c r="B99" s="415"/>
      <c r="C99" s="415"/>
      <c r="D99" s="415"/>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2" t="s">
        <v>263</v>
      </c>
      <c r="AG99" s="441"/>
      <c r="AH99" s="442" t="s">
        <v>178</v>
      </c>
      <c r="AI99" s="441"/>
      <c r="AJ99" s="441"/>
      <c r="AK99" s="63"/>
    </row>
    <row r="100" spans="1:37" s="62" customFormat="1" ht="75" customHeight="1" thickBot="1">
      <c r="A100" s="869" t="s">
        <v>195</v>
      </c>
      <c r="B100" s="870"/>
      <c r="C100" s="870"/>
      <c r="D100" s="871"/>
      <c r="E100" s="900"/>
      <c r="F100" s="901"/>
      <c r="G100" s="901"/>
      <c r="H100" s="901"/>
      <c r="I100" s="901"/>
      <c r="J100" s="901"/>
      <c r="K100" s="901"/>
      <c r="L100" s="901"/>
      <c r="M100" s="901"/>
      <c r="N100" s="901"/>
      <c r="O100" s="901"/>
      <c r="P100" s="901"/>
      <c r="Q100" s="901"/>
      <c r="R100" s="901"/>
      <c r="S100" s="901"/>
      <c r="T100" s="901"/>
      <c r="U100" s="901"/>
      <c r="V100" s="901"/>
      <c r="W100" s="901"/>
      <c r="X100" s="901"/>
      <c r="Y100" s="901"/>
      <c r="Z100" s="901"/>
      <c r="AA100" s="901"/>
      <c r="AB100" s="901"/>
      <c r="AC100" s="901"/>
      <c r="AD100" s="901"/>
      <c r="AE100" s="901"/>
      <c r="AF100" s="901"/>
      <c r="AG100" s="901"/>
      <c r="AH100" s="901"/>
      <c r="AI100" s="901"/>
      <c r="AJ100" s="902"/>
      <c r="AK100" s="63"/>
    </row>
    <row r="101" spans="1:37" s="62" customFormat="1" ht="18" customHeight="1" thickBot="1">
      <c r="A101" s="889" t="s">
        <v>194</v>
      </c>
      <c r="B101" s="890"/>
      <c r="C101" s="890"/>
      <c r="D101" s="940"/>
      <c r="E101" s="443"/>
      <c r="F101" s="413" t="s">
        <v>226</v>
      </c>
      <c r="G101" s="414"/>
      <c r="H101" s="414"/>
      <c r="I101" s="414"/>
      <c r="J101" s="414"/>
      <c r="K101" s="414"/>
      <c r="L101" s="414"/>
      <c r="M101" s="414"/>
      <c r="N101" s="443"/>
      <c r="O101" s="413" t="s">
        <v>227</v>
      </c>
      <c r="P101" s="414"/>
      <c r="Q101" s="414"/>
      <c r="R101" s="414"/>
      <c r="S101" s="414"/>
      <c r="T101" s="414"/>
      <c r="U101" s="443"/>
      <c r="V101" s="413" t="s">
        <v>228</v>
      </c>
      <c r="W101" s="414"/>
      <c r="X101" s="414"/>
      <c r="Y101" s="414"/>
      <c r="Z101" s="414"/>
      <c r="AA101" s="414"/>
      <c r="AB101" s="414"/>
      <c r="AC101" s="414"/>
      <c r="AD101" s="414"/>
      <c r="AE101" s="414"/>
      <c r="AF101" s="414"/>
      <c r="AG101" s="414"/>
      <c r="AH101" s="414"/>
      <c r="AI101" s="414"/>
      <c r="AJ101" s="417"/>
      <c r="AK101" s="63"/>
    </row>
    <row r="102" spans="1:37" s="62" customFormat="1" ht="14.25" customHeight="1" thickBot="1">
      <c r="A102" s="893"/>
      <c r="B102" s="894"/>
      <c r="C102" s="894"/>
      <c r="D102" s="941"/>
      <c r="E102" s="408" t="s">
        <v>243</v>
      </c>
      <c r="F102" s="408"/>
      <c r="G102" s="308"/>
      <c r="H102" s="308"/>
      <c r="I102" s="308"/>
      <c r="J102" s="308"/>
      <c r="K102" s="308"/>
      <c r="L102" s="308"/>
      <c r="M102" s="308"/>
      <c r="N102" s="308"/>
      <c r="O102" s="408"/>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3"/>
    </row>
    <row r="103" spans="1:37" s="62" customFormat="1" ht="26.25" customHeight="1">
      <c r="A103" s="869" t="s">
        <v>74</v>
      </c>
      <c r="B103" s="870"/>
      <c r="C103" s="870"/>
      <c r="D103" s="993"/>
      <c r="E103" s="444"/>
      <c r="F103" s="408" t="s">
        <v>72</v>
      </c>
      <c r="G103" s="308"/>
      <c r="H103" s="308"/>
      <c r="I103" s="444"/>
      <c r="J103" s="408" t="s">
        <v>134</v>
      </c>
      <c r="K103" s="308"/>
      <c r="L103" s="308"/>
      <c r="M103" s="308"/>
      <c r="N103" s="308"/>
      <c r="O103" s="445"/>
      <c r="P103" s="408" t="s">
        <v>135</v>
      </c>
      <c r="Q103" s="308"/>
      <c r="R103" s="308"/>
      <c r="S103" s="308"/>
      <c r="T103" s="308"/>
      <c r="U103" s="308"/>
      <c r="V103" s="445"/>
      <c r="W103" s="408" t="s">
        <v>73</v>
      </c>
      <c r="X103" s="308"/>
      <c r="Y103" s="444"/>
      <c r="Z103" s="408" t="s">
        <v>68</v>
      </c>
      <c r="AA103" s="408"/>
      <c r="AB103" s="308"/>
      <c r="AC103" s="308"/>
      <c r="AD103" s="308"/>
      <c r="AE103" s="308"/>
      <c r="AF103" s="308"/>
      <c r="AG103" s="308"/>
      <c r="AH103" s="308"/>
      <c r="AI103" s="308"/>
      <c r="AJ103" s="446"/>
      <c r="AK103" s="63"/>
    </row>
    <row r="104" spans="1:37" s="62" customFormat="1" ht="15" customHeight="1">
      <c r="A104" s="889" t="s">
        <v>71</v>
      </c>
      <c r="B104" s="890"/>
      <c r="C104" s="890"/>
      <c r="D104" s="890"/>
      <c r="E104" s="412" t="s">
        <v>332</v>
      </c>
      <c r="F104" s="413"/>
      <c r="G104" s="414"/>
      <c r="H104" s="414"/>
      <c r="I104" s="414"/>
      <c r="J104" s="414"/>
      <c r="K104" s="414"/>
      <c r="L104" s="414"/>
      <c r="M104" s="414"/>
      <c r="N104" s="414"/>
      <c r="O104" s="413"/>
      <c r="P104" s="414"/>
      <c r="Q104" s="414"/>
      <c r="R104" s="414"/>
      <c r="S104" s="414"/>
      <c r="T104" s="414"/>
      <c r="U104" s="414"/>
      <c r="V104" s="413"/>
      <c r="W104" s="414"/>
      <c r="X104" s="414"/>
      <c r="Y104" s="414"/>
      <c r="Z104" s="414"/>
      <c r="AA104" s="414"/>
      <c r="AB104" s="414"/>
      <c r="AC104" s="414"/>
      <c r="AD104" s="414"/>
      <c r="AE104" s="414"/>
      <c r="AF104" s="414"/>
      <c r="AG104" s="414"/>
      <c r="AH104" s="414"/>
      <c r="AI104" s="414"/>
      <c r="AJ104" s="417"/>
      <c r="AK104" s="63"/>
    </row>
    <row r="105" spans="1:37" s="62" customFormat="1" ht="18" customHeight="1">
      <c r="A105" s="891"/>
      <c r="B105" s="892"/>
      <c r="C105" s="892"/>
      <c r="D105" s="892"/>
      <c r="E105" s="447"/>
      <c r="F105" s="416" t="s">
        <v>75</v>
      </c>
      <c r="G105" s="415"/>
      <c r="H105" s="415"/>
      <c r="I105" s="415"/>
      <c r="J105" s="415"/>
      <c r="K105" s="448"/>
      <c r="L105" s="416" t="s">
        <v>230</v>
      </c>
      <c r="M105" s="415"/>
      <c r="N105" s="415"/>
      <c r="O105" s="416"/>
      <c r="P105" s="416"/>
      <c r="Q105" s="420"/>
      <c r="R105" s="376"/>
      <c r="S105" s="416" t="s">
        <v>68</v>
      </c>
      <c r="T105" s="416"/>
      <c r="U105" s="416" t="s">
        <v>69</v>
      </c>
      <c r="V105" s="896"/>
      <c r="W105" s="896"/>
      <c r="X105" s="896"/>
      <c r="Y105" s="896"/>
      <c r="Z105" s="896"/>
      <c r="AA105" s="896"/>
      <c r="AB105" s="896"/>
      <c r="AC105" s="896"/>
      <c r="AD105" s="896"/>
      <c r="AE105" s="896"/>
      <c r="AF105" s="896"/>
      <c r="AG105" s="896"/>
      <c r="AH105" s="896"/>
      <c r="AI105" s="896"/>
      <c r="AJ105" s="422" t="s">
        <v>70</v>
      </c>
      <c r="AK105" s="63"/>
    </row>
    <row r="106" spans="1:37" s="62" customFormat="1" ht="15.75" customHeight="1" thickBot="1">
      <c r="A106" s="891"/>
      <c r="B106" s="892"/>
      <c r="C106" s="892"/>
      <c r="D106" s="892"/>
      <c r="E106" s="423" t="s">
        <v>76</v>
      </c>
      <c r="F106" s="420"/>
      <c r="G106" s="415"/>
      <c r="H106" s="415"/>
      <c r="I106" s="415"/>
      <c r="J106" s="415"/>
      <c r="K106" s="394"/>
      <c r="L106" s="415"/>
      <c r="M106" s="449" t="s">
        <v>105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22"/>
      <c r="AK106" s="63"/>
    </row>
    <row r="107" spans="1:37" s="62" customFormat="1" ht="75" customHeight="1" thickBot="1">
      <c r="A107" s="891"/>
      <c r="B107" s="892"/>
      <c r="C107" s="892"/>
      <c r="D107" s="892"/>
      <c r="E107" s="976"/>
      <c r="F107" s="977"/>
      <c r="G107" s="977"/>
      <c r="H107" s="977"/>
      <c r="I107" s="977"/>
      <c r="J107" s="977"/>
      <c r="K107" s="977"/>
      <c r="L107" s="977"/>
      <c r="M107" s="977"/>
      <c r="N107" s="977"/>
      <c r="O107" s="977"/>
      <c r="P107" s="977"/>
      <c r="Q107" s="977"/>
      <c r="R107" s="977"/>
      <c r="S107" s="977"/>
      <c r="T107" s="977"/>
      <c r="U107" s="977"/>
      <c r="V107" s="977"/>
      <c r="W107" s="977"/>
      <c r="X107" s="977"/>
      <c r="Y107" s="977"/>
      <c r="Z107" s="977"/>
      <c r="AA107" s="977"/>
      <c r="AB107" s="977"/>
      <c r="AC107" s="977"/>
      <c r="AD107" s="977"/>
      <c r="AE107" s="977"/>
      <c r="AF107" s="977"/>
      <c r="AG107" s="977"/>
      <c r="AH107" s="977"/>
      <c r="AI107" s="977"/>
      <c r="AJ107" s="978"/>
      <c r="AK107" s="63"/>
    </row>
    <row r="108" spans="1:37" s="62" customFormat="1" ht="12">
      <c r="A108" s="891"/>
      <c r="B108" s="892"/>
      <c r="C108" s="892"/>
      <c r="D108" s="892"/>
      <c r="E108" s="426" t="s">
        <v>375</v>
      </c>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t="s">
        <v>233</v>
      </c>
      <c r="AF108" s="424"/>
      <c r="AG108" s="424"/>
      <c r="AH108" s="424"/>
      <c r="AI108" s="424"/>
      <c r="AJ108" s="427"/>
      <c r="AK108" s="63"/>
    </row>
    <row r="109" spans="1:37" s="62" customFormat="1" ht="12">
      <c r="A109" s="891"/>
      <c r="B109" s="892"/>
      <c r="C109" s="892"/>
      <c r="D109" s="892"/>
      <c r="E109" s="426" t="s">
        <v>333</v>
      </c>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7"/>
      <c r="AK109" s="63"/>
    </row>
    <row r="110" spans="1:37" s="62" customFormat="1" ht="14.25" thickBot="1">
      <c r="A110" s="891"/>
      <c r="B110" s="892"/>
      <c r="C110" s="892"/>
      <c r="D110" s="892"/>
      <c r="E110" s="426" t="s">
        <v>427</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28"/>
      <c r="AK110" s="60"/>
    </row>
    <row r="111" spans="1:37" s="62" customFormat="1" ht="18" customHeight="1" thickBot="1">
      <c r="A111" s="893"/>
      <c r="B111" s="894"/>
      <c r="C111" s="894"/>
      <c r="D111" s="894"/>
      <c r="E111" s="429" t="s">
        <v>232</v>
      </c>
      <c r="F111" s="307"/>
      <c r="G111" s="307"/>
      <c r="H111" s="307"/>
      <c r="I111" s="307"/>
      <c r="J111" s="307"/>
      <c r="K111" s="450"/>
      <c r="L111" s="878" t="s">
        <v>53</v>
      </c>
      <c r="M111" s="879"/>
      <c r="N111" s="880"/>
      <c r="O111" s="880"/>
      <c r="P111" s="430" t="s">
        <v>5</v>
      </c>
      <c r="Q111" s="880"/>
      <c r="R111" s="880"/>
      <c r="S111" s="430" t="s">
        <v>77</v>
      </c>
      <c r="T111" s="431" t="s">
        <v>69</v>
      </c>
      <c r="U111" s="451"/>
      <c r="V111" s="433" t="s">
        <v>78</v>
      </c>
      <c r="W111" s="431"/>
      <c r="X111" s="431"/>
      <c r="Y111" s="451"/>
      <c r="Z111" s="430" t="s">
        <v>79</v>
      </c>
      <c r="AA111" s="431"/>
      <c r="AB111" s="431" t="s">
        <v>70</v>
      </c>
      <c r="AC111" s="431"/>
      <c r="AD111" s="431"/>
      <c r="AE111" s="431"/>
      <c r="AF111" s="431"/>
      <c r="AG111" s="431"/>
      <c r="AH111" s="431"/>
      <c r="AI111" s="431"/>
      <c r="AJ111" s="434"/>
      <c r="AK111" s="63"/>
    </row>
    <row r="112" spans="1:37" s="62" customFormat="1" ht="12" customHeight="1">
      <c r="A112" s="399"/>
      <c r="B112" s="399"/>
      <c r="C112" s="399"/>
      <c r="D112" s="399"/>
      <c r="E112" s="436"/>
      <c r="F112" s="396"/>
      <c r="G112" s="396"/>
      <c r="H112" s="396"/>
      <c r="I112" s="396"/>
      <c r="J112" s="396"/>
      <c r="K112" s="396"/>
      <c r="L112" s="437"/>
      <c r="M112" s="437"/>
      <c r="N112" s="437"/>
      <c r="O112" s="437"/>
      <c r="P112" s="437"/>
      <c r="Q112" s="437"/>
      <c r="R112" s="437"/>
      <c r="S112" s="437"/>
      <c r="T112" s="396"/>
      <c r="U112" s="396"/>
      <c r="V112" s="438"/>
      <c r="W112" s="396"/>
      <c r="X112" s="396"/>
      <c r="Y112" s="396"/>
      <c r="Z112" s="437"/>
      <c r="AA112" s="396"/>
      <c r="AB112" s="396"/>
      <c r="AC112" s="396"/>
      <c r="AD112" s="396"/>
      <c r="AE112" s="396"/>
      <c r="AF112" s="396"/>
      <c r="AG112" s="396"/>
      <c r="AH112" s="396"/>
      <c r="AI112" s="396"/>
      <c r="AJ112" s="439"/>
      <c r="AK112" s="63"/>
    </row>
    <row r="113" spans="1:38" s="62" customFormat="1" ht="18" customHeight="1">
      <c r="A113" s="452" t="s">
        <v>378</v>
      </c>
      <c r="B113" s="399"/>
      <c r="C113" s="399"/>
      <c r="D113" s="399"/>
      <c r="E113" s="436"/>
      <c r="F113" s="396"/>
      <c r="G113" s="396"/>
      <c r="H113" s="396"/>
      <c r="I113" s="396"/>
      <c r="J113" s="396"/>
      <c r="K113" s="396"/>
      <c r="L113" s="437"/>
      <c r="M113" s="437"/>
      <c r="N113" s="437"/>
      <c r="O113" s="437"/>
      <c r="P113" s="437"/>
      <c r="Q113" s="437"/>
      <c r="R113" s="437"/>
      <c r="S113" s="437"/>
      <c r="T113" s="396"/>
      <c r="U113" s="396"/>
      <c r="V113" s="438"/>
      <c r="W113" s="396"/>
      <c r="X113" s="396"/>
      <c r="Y113" s="396"/>
      <c r="Z113" s="437"/>
      <c r="AA113" s="396"/>
      <c r="AB113" s="396"/>
      <c r="AC113" s="396"/>
      <c r="AD113" s="396"/>
      <c r="AE113" s="396"/>
      <c r="AF113" s="396"/>
      <c r="AG113" s="396"/>
      <c r="AH113" s="396"/>
      <c r="AI113" s="396"/>
      <c r="AJ113" s="439"/>
      <c r="AK113" s="63"/>
    </row>
    <row r="114" spans="1:38" s="62" customFormat="1" ht="12.75" thickBot="1">
      <c r="A114" s="401"/>
      <c r="B114" s="403"/>
      <c r="C114" s="403"/>
      <c r="D114" s="403"/>
      <c r="E114" s="436"/>
      <c r="F114" s="396"/>
      <c r="G114" s="396"/>
      <c r="H114" s="396"/>
      <c r="I114" s="396"/>
      <c r="J114" s="396"/>
      <c r="K114" s="396"/>
      <c r="L114" s="437"/>
      <c r="M114" s="437"/>
      <c r="N114" s="437"/>
      <c r="O114" s="437"/>
      <c r="P114" s="437"/>
      <c r="Q114" s="437"/>
      <c r="R114" s="437"/>
      <c r="S114" s="437"/>
      <c r="T114" s="396"/>
      <c r="U114" s="396"/>
      <c r="V114" s="438"/>
      <c r="W114" s="396"/>
      <c r="X114" s="396"/>
      <c r="Y114" s="396"/>
      <c r="Z114" s="437"/>
      <c r="AA114" s="396"/>
      <c r="AB114" s="396"/>
      <c r="AC114" s="396"/>
      <c r="AD114" s="396"/>
      <c r="AE114" s="396"/>
      <c r="AF114" s="396"/>
      <c r="AG114" s="396"/>
      <c r="AH114" s="396"/>
      <c r="AI114" s="396"/>
      <c r="AJ114" s="453" t="s">
        <v>376</v>
      </c>
    </row>
    <row r="115" spans="1:38" s="62" customFormat="1" ht="70.5" customHeight="1" thickBot="1">
      <c r="A115" s="869" t="s">
        <v>266</v>
      </c>
      <c r="B115" s="870"/>
      <c r="C115" s="870"/>
      <c r="D115" s="871"/>
      <c r="E115" s="883"/>
      <c r="F115" s="884"/>
      <c r="G115" s="884"/>
      <c r="H115" s="884"/>
      <c r="I115" s="884"/>
      <c r="J115" s="884"/>
      <c r="K115" s="884"/>
      <c r="L115" s="884"/>
      <c r="M115" s="884"/>
      <c r="N115" s="884"/>
      <c r="O115" s="884"/>
      <c r="P115" s="884"/>
      <c r="Q115" s="884"/>
      <c r="R115" s="884"/>
      <c r="S115" s="884"/>
      <c r="T115" s="884"/>
      <c r="U115" s="884"/>
      <c r="V115" s="884"/>
      <c r="W115" s="884"/>
      <c r="X115" s="884"/>
      <c r="Y115" s="884"/>
      <c r="Z115" s="884"/>
      <c r="AA115" s="884"/>
      <c r="AB115" s="884"/>
      <c r="AC115" s="884"/>
      <c r="AD115" s="884"/>
      <c r="AE115" s="884"/>
      <c r="AF115" s="884"/>
      <c r="AG115" s="884"/>
      <c r="AH115" s="884"/>
      <c r="AI115" s="884"/>
      <c r="AJ115" s="885"/>
    </row>
    <row r="116" spans="1:38" s="62" customFormat="1" ht="70.5" customHeight="1" thickBot="1">
      <c r="A116" s="869" t="s">
        <v>377</v>
      </c>
      <c r="B116" s="870"/>
      <c r="C116" s="870"/>
      <c r="D116" s="871"/>
      <c r="E116" s="883"/>
      <c r="F116" s="884"/>
      <c r="G116" s="884"/>
      <c r="H116" s="884"/>
      <c r="I116" s="884"/>
      <c r="J116" s="884"/>
      <c r="K116" s="884"/>
      <c r="L116" s="884"/>
      <c r="M116" s="884"/>
      <c r="N116" s="884"/>
      <c r="O116" s="884"/>
      <c r="P116" s="884"/>
      <c r="Q116" s="884"/>
      <c r="R116" s="884"/>
      <c r="S116" s="884"/>
      <c r="T116" s="884"/>
      <c r="U116" s="884"/>
      <c r="V116" s="884"/>
      <c r="W116" s="884"/>
      <c r="X116" s="884"/>
      <c r="Y116" s="884"/>
      <c r="Z116" s="884"/>
      <c r="AA116" s="884"/>
      <c r="AB116" s="884"/>
      <c r="AC116" s="884"/>
      <c r="AD116" s="884"/>
      <c r="AE116" s="884"/>
      <c r="AF116" s="884"/>
      <c r="AG116" s="884"/>
      <c r="AH116" s="884"/>
      <c r="AI116" s="884"/>
      <c r="AJ116" s="885"/>
    </row>
    <row r="117" spans="1:38" s="62" customFormat="1" ht="18" customHeight="1">
      <c r="A117" s="354"/>
      <c r="B117" s="399"/>
      <c r="C117" s="399"/>
      <c r="D117" s="399"/>
      <c r="E117" s="436"/>
      <c r="F117" s="396"/>
      <c r="G117" s="396"/>
      <c r="H117" s="396"/>
      <c r="I117" s="396"/>
      <c r="J117" s="396"/>
      <c r="K117" s="396"/>
      <c r="L117" s="437"/>
      <c r="M117" s="437"/>
      <c r="N117" s="437"/>
      <c r="O117" s="437"/>
      <c r="P117" s="437"/>
      <c r="Q117" s="437"/>
      <c r="R117" s="437"/>
      <c r="S117" s="437"/>
      <c r="T117" s="396"/>
      <c r="U117" s="396"/>
      <c r="V117" s="438"/>
      <c r="W117" s="396"/>
      <c r="X117" s="396"/>
      <c r="Y117" s="396"/>
      <c r="Z117" s="437"/>
      <c r="AA117" s="396"/>
      <c r="AB117" s="396"/>
      <c r="AC117" s="396"/>
      <c r="AD117" s="396"/>
      <c r="AE117" s="396"/>
      <c r="AF117" s="396"/>
      <c r="AG117" s="396"/>
      <c r="AH117" s="396"/>
      <c r="AI117" s="396"/>
      <c r="AJ117" s="439"/>
    </row>
    <row r="118" spans="1:38" s="62" customFormat="1" ht="6.75" customHeight="1">
      <c r="A118" s="395"/>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454"/>
    </row>
    <row r="119" spans="1:38" s="62" customFormat="1" ht="18" customHeight="1">
      <c r="A119" s="214"/>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454"/>
    </row>
    <row r="120" spans="1:38" s="62" customFormat="1" ht="6.75" customHeight="1">
      <c r="A120" s="395"/>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454"/>
    </row>
    <row r="121" spans="1:38" s="62" customFormat="1" ht="17.25" customHeight="1">
      <c r="A121" s="455" t="s">
        <v>337</v>
      </c>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399"/>
      <c r="AG121" s="257"/>
      <c r="AH121" s="257"/>
      <c r="AI121" s="257"/>
      <c r="AJ121" s="397"/>
      <c r="AL121" s="136"/>
    </row>
    <row r="122" spans="1:38" s="62" customFormat="1" ht="16.5" customHeight="1">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257"/>
      <c r="AF122" s="392" t="s">
        <v>263</v>
      </c>
      <c r="AG122" s="404"/>
      <c r="AH122" s="405" t="s">
        <v>178</v>
      </c>
      <c r="AI122" s="404"/>
      <c r="AJ122" s="406"/>
      <c r="AK122" s="63"/>
      <c r="AL122" s="74"/>
    </row>
    <row r="123" spans="1:38" s="62" customFormat="1" ht="17.25" customHeight="1">
      <c r="A123" s="309" t="s">
        <v>379</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97"/>
      <c r="AK123" s="63"/>
      <c r="AL123" s="74"/>
    </row>
    <row r="124" spans="1:38" s="62" customFormat="1" ht="6.75" customHeight="1" thickBot="1">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97"/>
      <c r="AK124" s="63"/>
      <c r="AL124" s="74"/>
    </row>
    <row r="125" spans="1:38" s="62" customFormat="1" ht="17.25" customHeight="1" thickBot="1">
      <c r="A125" s="457" t="s">
        <v>380</v>
      </c>
      <c r="B125" s="458"/>
      <c r="C125" s="459"/>
      <c r="D125" s="459"/>
      <c r="E125" s="459"/>
      <c r="F125" s="459"/>
      <c r="G125" s="459"/>
      <c r="H125" s="459"/>
      <c r="I125" s="459"/>
      <c r="J125" s="459"/>
      <c r="K125" s="459"/>
      <c r="L125" s="459"/>
      <c r="M125" s="459"/>
      <c r="N125" s="459"/>
      <c r="O125" s="459"/>
      <c r="P125" s="459"/>
      <c r="Q125" s="459"/>
      <c r="R125" s="459"/>
      <c r="S125" s="459"/>
      <c r="T125" s="459"/>
      <c r="U125" s="460" t="s">
        <v>81</v>
      </c>
      <c r="V125" s="461"/>
      <c r="W125" s="461"/>
      <c r="X125" s="461"/>
      <c r="Y125" s="461"/>
      <c r="Z125" s="461"/>
      <c r="AA125" s="461"/>
      <c r="AB125" s="285"/>
      <c r="AC125" s="462"/>
      <c r="AD125" s="463" t="s">
        <v>93</v>
      </c>
      <c r="AE125" s="464"/>
      <c r="AF125" s="464"/>
      <c r="AG125" s="465"/>
      <c r="AH125" s="466" t="s">
        <v>94</v>
      </c>
      <c r="AI125" s="461"/>
      <c r="AJ125" s="467"/>
      <c r="AK125" s="63"/>
      <c r="AL125" s="71"/>
    </row>
    <row r="126" spans="1:38" s="62" customFormat="1" ht="18" customHeight="1">
      <c r="A126" s="468"/>
      <c r="B126" s="469" t="s">
        <v>334</v>
      </c>
      <c r="C126" s="366" t="s">
        <v>343</v>
      </c>
      <c r="D126" s="366"/>
      <c r="E126" s="366"/>
      <c r="F126" s="366"/>
      <c r="G126" s="366"/>
      <c r="H126" s="366"/>
      <c r="I126" s="366"/>
      <c r="J126" s="366"/>
      <c r="K126" s="366"/>
      <c r="L126" s="366"/>
      <c r="M126" s="366"/>
      <c r="N126" s="366"/>
      <c r="O126" s="366"/>
      <c r="P126" s="366"/>
      <c r="Q126" s="366"/>
      <c r="R126" s="366"/>
      <c r="S126" s="366"/>
      <c r="T126" s="366"/>
      <c r="U126" s="354"/>
      <c r="V126" s="354"/>
      <c r="W126" s="354"/>
      <c r="X126" s="354"/>
      <c r="Y126" s="470"/>
      <c r="Z126" s="470"/>
      <c r="AA126" s="470"/>
      <c r="AB126" s="470"/>
      <c r="AC126" s="309"/>
      <c r="AD126" s="309"/>
      <c r="AE126" s="309"/>
      <c r="AF126" s="309"/>
      <c r="AG126" s="291"/>
      <c r="AH126" s="291"/>
      <c r="AI126" s="291"/>
      <c r="AJ126" s="471"/>
      <c r="AK126" s="137"/>
      <c r="AL126" s="138"/>
    </row>
    <row r="127" spans="1:38" s="62" customFormat="1" ht="18" customHeight="1">
      <c r="A127" s="468"/>
      <c r="B127" s="472" t="s">
        <v>335</v>
      </c>
      <c r="C127" s="473" t="s">
        <v>344</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4"/>
      <c r="Z127" s="474"/>
      <c r="AA127" s="474"/>
      <c r="AB127" s="474"/>
      <c r="AC127" s="475"/>
      <c r="AD127" s="476"/>
      <c r="AE127" s="475"/>
      <c r="AF127" s="475"/>
      <c r="AG127" s="477"/>
      <c r="AH127" s="477"/>
      <c r="AI127" s="477"/>
      <c r="AJ127" s="478"/>
      <c r="AK127" s="137"/>
      <c r="AL127" s="138"/>
    </row>
    <row r="128" spans="1:38" s="62" customFormat="1" ht="18" customHeight="1">
      <c r="A128" s="479"/>
      <c r="B128" s="480" t="s">
        <v>336</v>
      </c>
      <c r="C128" s="402" t="s">
        <v>347</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81"/>
      <c r="Z128" s="481"/>
      <c r="AA128" s="481"/>
      <c r="AB128" s="481"/>
      <c r="AC128" s="306"/>
      <c r="AD128" s="306"/>
      <c r="AE128" s="306"/>
      <c r="AF128" s="306"/>
      <c r="AG128" s="482"/>
      <c r="AH128" s="482"/>
      <c r="AI128" s="482"/>
      <c r="AJ128" s="483"/>
      <c r="AK128" s="137"/>
      <c r="AL128" s="138"/>
    </row>
    <row r="129" spans="1:38" s="62" customFormat="1" ht="10.5" customHeight="1" thickBot="1">
      <c r="A129" s="484"/>
      <c r="B129" s="485"/>
      <c r="C129" s="354"/>
      <c r="D129" s="399"/>
      <c r="E129" s="399"/>
      <c r="F129" s="399"/>
      <c r="G129" s="399"/>
      <c r="H129" s="399"/>
      <c r="I129" s="399"/>
      <c r="J129" s="399"/>
      <c r="K129" s="399"/>
      <c r="L129" s="399"/>
      <c r="M129" s="399"/>
      <c r="N129" s="399"/>
      <c r="O129" s="399"/>
      <c r="P129" s="399"/>
      <c r="Q129" s="399"/>
      <c r="R129" s="399"/>
      <c r="S129" s="399"/>
      <c r="T129" s="399"/>
      <c r="U129" s="399"/>
      <c r="V129" s="399"/>
      <c r="W129" s="399"/>
      <c r="X129" s="399"/>
      <c r="Y129" s="470"/>
      <c r="Z129" s="470"/>
      <c r="AA129" s="470"/>
      <c r="AB129" s="470"/>
      <c r="AC129" s="309"/>
      <c r="AD129" s="309"/>
      <c r="AE129" s="309"/>
      <c r="AF129" s="309"/>
      <c r="AG129" s="291"/>
      <c r="AH129" s="291"/>
      <c r="AI129" s="291"/>
      <c r="AJ129" s="486"/>
      <c r="AK129" s="137"/>
      <c r="AL129" s="138"/>
    </row>
    <row r="130" spans="1:38" s="62" customFormat="1" ht="17.25" customHeight="1" thickBot="1">
      <c r="A130" s="487" t="s">
        <v>381</v>
      </c>
      <c r="B130" s="488"/>
      <c r="C130" s="488"/>
      <c r="D130" s="488"/>
      <c r="E130" s="488"/>
      <c r="F130" s="488"/>
      <c r="G130" s="488"/>
      <c r="H130" s="488"/>
      <c r="I130" s="488"/>
      <c r="J130" s="488"/>
      <c r="K130" s="488"/>
      <c r="L130" s="488"/>
      <c r="M130" s="488"/>
      <c r="N130" s="488"/>
      <c r="O130" s="488"/>
      <c r="P130" s="488"/>
      <c r="Q130" s="488"/>
      <c r="R130" s="488"/>
      <c r="S130" s="488"/>
      <c r="T130" s="489"/>
      <c r="U130" s="460" t="s">
        <v>81</v>
      </c>
      <c r="V130" s="285"/>
      <c r="W130" s="461"/>
      <c r="X130" s="461"/>
      <c r="Y130" s="461"/>
      <c r="Z130" s="461"/>
      <c r="AA130" s="461"/>
      <c r="AB130" s="461"/>
      <c r="AC130" s="462"/>
      <c r="AD130" s="463" t="s">
        <v>93</v>
      </c>
      <c r="AE130" s="464"/>
      <c r="AF130" s="464"/>
      <c r="AG130" s="465"/>
      <c r="AH130" s="466" t="s">
        <v>94</v>
      </c>
      <c r="AI130" s="461"/>
      <c r="AJ130" s="467"/>
      <c r="AK130" s="140"/>
      <c r="AL130" s="141"/>
    </row>
    <row r="131" spans="1:38" s="62" customFormat="1" ht="31.5" customHeight="1">
      <c r="A131" s="925"/>
      <c r="B131" s="490" t="s">
        <v>85</v>
      </c>
      <c r="C131" s="886" t="s">
        <v>349</v>
      </c>
      <c r="D131" s="887"/>
      <c r="E131" s="887"/>
      <c r="F131" s="887"/>
      <c r="G131" s="887"/>
      <c r="H131" s="887"/>
      <c r="I131" s="887"/>
      <c r="J131" s="887"/>
      <c r="K131" s="887"/>
      <c r="L131" s="887"/>
      <c r="M131" s="887"/>
      <c r="N131" s="887"/>
      <c r="O131" s="887"/>
      <c r="P131" s="887"/>
      <c r="Q131" s="887"/>
      <c r="R131" s="887"/>
      <c r="S131" s="887"/>
      <c r="T131" s="887"/>
      <c r="U131" s="887"/>
      <c r="V131" s="887"/>
      <c r="W131" s="887"/>
      <c r="X131" s="887"/>
      <c r="Y131" s="887"/>
      <c r="Z131" s="887"/>
      <c r="AA131" s="887"/>
      <c r="AB131" s="887"/>
      <c r="AC131" s="887"/>
      <c r="AD131" s="887"/>
      <c r="AE131" s="887"/>
      <c r="AF131" s="887"/>
      <c r="AG131" s="887"/>
      <c r="AH131" s="887"/>
      <c r="AI131" s="887"/>
      <c r="AJ131" s="888"/>
      <c r="AK131" s="63"/>
      <c r="AL131" s="142"/>
    </row>
    <row r="132" spans="1:38" s="62" customFormat="1" ht="15" customHeight="1">
      <c r="A132" s="926"/>
      <c r="B132" s="1054"/>
      <c r="C132" s="906" t="s">
        <v>338</v>
      </c>
      <c r="D132" s="907"/>
      <c r="E132" s="907"/>
      <c r="F132" s="907"/>
      <c r="G132" s="907"/>
      <c r="H132" s="907"/>
      <c r="I132" s="907"/>
      <c r="J132" s="908"/>
      <c r="K132" s="1055"/>
      <c r="L132" s="1042" t="s">
        <v>339</v>
      </c>
      <c r="M132" s="911" t="s">
        <v>428</v>
      </c>
      <c r="N132" s="892"/>
      <c r="O132" s="892"/>
      <c r="P132" s="892"/>
      <c r="Q132" s="892"/>
      <c r="R132" s="892"/>
      <c r="S132" s="892"/>
      <c r="T132" s="892"/>
      <c r="U132" s="892"/>
      <c r="V132" s="892"/>
      <c r="W132" s="892"/>
      <c r="X132" s="892"/>
      <c r="Y132" s="892"/>
      <c r="Z132" s="892"/>
      <c r="AA132" s="892"/>
      <c r="AB132" s="892"/>
      <c r="AC132" s="892"/>
      <c r="AD132" s="892"/>
      <c r="AE132" s="892"/>
      <c r="AF132" s="892"/>
      <c r="AG132" s="892"/>
      <c r="AH132" s="892"/>
      <c r="AI132" s="892"/>
      <c r="AJ132" s="912"/>
      <c r="AK132" s="143"/>
      <c r="AL132" s="144"/>
    </row>
    <row r="133" spans="1:38" s="62" customFormat="1" ht="15" customHeight="1" thickBot="1">
      <c r="A133" s="926"/>
      <c r="B133" s="812"/>
      <c r="C133" s="906"/>
      <c r="D133" s="907"/>
      <c r="E133" s="907"/>
      <c r="F133" s="907"/>
      <c r="G133" s="907"/>
      <c r="H133" s="907"/>
      <c r="I133" s="907"/>
      <c r="J133" s="908"/>
      <c r="K133" s="1055"/>
      <c r="L133" s="1042"/>
      <c r="M133" s="911"/>
      <c r="N133" s="892"/>
      <c r="O133" s="892"/>
      <c r="P133" s="892"/>
      <c r="Q133" s="892"/>
      <c r="R133" s="892"/>
      <c r="S133" s="892"/>
      <c r="T133" s="892"/>
      <c r="U133" s="892"/>
      <c r="V133" s="892"/>
      <c r="W133" s="892"/>
      <c r="X133" s="892"/>
      <c r="Y133" s="892"/>
      <c r="Z133" s="892"/>
      <c r="AA133" s="892"/>
      <c r="AB133" s="892"/>
      <c r="AC133" s="892"/>
      <c r="AD133" s="892"/>
      <c r="AE133" s="892"/>
      <c r="AF133" s="892"/>
      <c r="AG133" s="892"/>
      <c r="AH133" s="892"/>
      <c r="AI133" s="892"/>
      <c r="AJ133" s="912"/>
      <c r="AK133" s="143"/>
      <c r="AL133" s="144"/>
    </row>
    <row r="134" spans="1:38" s="62" customFormat="1" ht="75" customHeight="1" thickBot="1">
      <c r="A134" s="926"/>
      <c r="B134" s="812"/>
      <c r="C134" s="906"/>
      <c r="D134" s="907"/>
      <c r="E134" s="907"/>
      <c r="F134" s="907"/>
      <c r="G134" s="907"/>
      <c r="H134" s="907"/>
      <c r="I134" s="907"/>
      <c r="J134" s="908"/>
      <c r="K134" s="491"/>
      <c r="L134" s="1056"/>
      <c r="M134" s="1039"/>
      <c r="N134" s="1040"/>
      <c r="O134" s="1040"/>
      <c r="P134" s="1040"/>
      <c r="Q134" s="1040"/>
      <c r="R134" s="1040"/>
      <c r="S134" s="1040"/>
      <c r="T134" s="1040"/>
      <c r="U134" s="1040"/>
      <c r="V134" s="1040"/>
      <c r="W134" s="1040"/>
      <c r="X134" s="1040"/>
      <c r="Y134" s="1040"/>
      <c r="Z134" s="1040"/>
      <c r="AA134" s="1040"/>
      <c r="AB134" s="1040"/>
      <c r="AC134" s="1040"/>
      <c r="AD134" s="1040"/>
      <c r="AE134" s="1040"/>
      <c r="AF134" s="1040"/>
      <c r="AG134" s="1040"/>
      <c r="AH134" s="1040"/>
      <c r="AI134" s="1040"/>
      <c r="AJ134" s="1041"/>
      <c r="AK134" s="63"/>
      <c r="AL134" s="144"/>
    </row>
    <row r="135" spans="1:38" s="62" customFormat="1" ht="17.25" customHeight="1" thickBot="1">
      <c r="A135" s="926"/>
      <c r="B135" s="812"/>
      <c r="C135" s="906"/>
      <c r="D135" s="907"/>
      <c r="E135" s="907"/>
      <c r="F135" s="907"/>
      <c r="G135" s="907"/>
      <c r="H135" s="907"/>
      <c r="I135" s="907"/>
      <c r="J135" s="908"/>
      <c r="K135" s="492"/>
      <c r="L135" s="1042" t="s">
        <v>340</v>
      </c>
      <c r="M135" s="493" t="s">
        <v>88</v>
      </c>
      <c r="N135" s="494"/>
      <c r="O135" s="494"/>
      <c r="P135" s="494"/>
      <c r="Q135" s="494"/>
      <c r="R135" s="494"/>
      <c r="S135" s="494"/>
      <c r="T135" s="494"/>
      <c r="U135" s="494"/>
      <c r="V135" s="291" t="s">
        <v>95</v>
      </c>
      <c r="W135" s="494"/>
      <c r="X135" s="494"/>
      <c r="Y135" s="494"/>
      <c r="Z135" s="494"/>
      <c r="AA135" s="494"/>
      <c r="AB135" s="494"/>
      <c r="AC135" s="494"/>
      <c r="AD135" s="494"/>
      <c r="AE135" s="494"/>
      <c r="AF135" s="494"/>
      <c r="AG135" s="494"/>
      <c r="AH135" s="494"/>
      <c r="AI135" s="494"/>
      <c r="AJ135" s="495"/>
      <c r="AK135" s="143"/>
      <c r="AL135" s="144"/>
    </row>
    <row r="136" spans="1:38" s="62" customFormat="1" ht="75" customHeight="1" thickBot="1">
      <c r="A136" s="927"/>
      <c r="B136" s="812"/>
      <c r="C136" s="906"/>
      <c r="D136" s="907"/>
      <c r="E136" s="907"/>
      <c r="F136" s="907"/>
      <c r="G136" s="907"/>
      <c r="H136" s="907"/>
      <c r="I136" s="907"/>
      <c r="J136" s="908"/>
      <c r="K136" s="496"/>
      <c r="L136" s="1043"/>
      <c r="M136" s="1044"/>
      <c r="N136" s="1045"/>
      <c r="O136" s="1045"/>
      <c r="P136" s="1045"/>
      <c r="Q136" s="1045"/>
      <c r="R136" s="1045"/>
      <c r="S136" s="1045"/>
      <c r="T136" s="1045"/>
      <c r="U136" s="1045"/>
      <c r="V136" s="1045"/>
      <c r="W136" s="1045"/>
      <c r="X136" s="1045"/>
      <c r="Y136" s="1045"/>
      <c r="Z136" s="1045"/>
      <c r="AA136" s="1045"/>
      <c r="AB136" s="1045"/>
      <c r="AC136" s="1045"/>
      <c r="AD136" s="1045"/>
      <c r="AE136" s="1045"/>
      <c r="AF136" s="1045"/>
      <c r="AG136" s="1045"/>
      <c r="AH136" s="1045"/>
      <c r="AI136" s="1045"/>
      <c r="AJ136" s="1046"/>
      <c r="AK136" s="63"/>
      <c r="AL136" s="135"/>
    </row>
    <row r="137" spans="1:38" s="62" customFormat="1" ht="18" customHeight="1">
      <c r="A137" s="497"/>
      <c r="B137" s="498" t="s">
        <v>345</v>
      </c>
      <c r="C137" s="499" t="s">
        <v>346</v>
      </c>
      <c r="D137" s="500"/>
      <c r="E137" s="500"/>
      <c r="F137" s="500"/>
      <c r="G137" s="500"/>
      <c r="H137" s="500"/>
      <c r="I137" s="500"/>
      <c r="J137" s="500"/>
      <c r="K137" s="500"/>
      <c r="L137" s="500"/>
      <c r="M137" s="403"/>
      <c r="N137" s="403"/>
      <c r="O137" s="403"/>
      <c r="P137" s="403"/>
      <c r="Q137" s="403"/>
      <c r="R137" s="403"/>
      <c r="S137" s="403"/>
      <c r="T137" s="403"/>
      <c r="U137" s="403"/>
      <c r="V137" s="403"/>
      <c r="W137" s="403"/>
      <c r="X137" s="403"/>
      <c r="Y137" s="481"/>
      <c r="Z137" s="481"/>
      <c r="AA137" s="481"/>
      <c r="AB137" s="481"/>
      <c r="AC137" s="306"/>
      <c r="AD137" s="306"/>
      <c r="AE137" s="306"/>
      <c r="AF137" s="306"/>
      <c r="AG137" s="482"/>
      <c r="AH137" s="482"/>
      <c r="AI137" s="482"/>
      <c r="AJ137" s="501"/>
      <c r="AK137" s="137"/>
      <c r="AL137" s="138"/>
    </row>
    <row r="138" spans="1:38" s="62" customFormat="1" ht="10.5" customHeight="1" thickBot="1">
      <c r="A138" s="395"/>
      <c r="B138" s="395"/>
      <c r="C138" s="395"/>
      <c r="D138" s="395"/>
      <c r="E138" s="395"/>
      <c r="F138" s="395"/>
      <c r="G138" s="395"/>
      <c r="H138" s="395"/>
      <c r="I138" s="395"/>
      <c r="J138" s="395"/>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454"/>
      <c r="AL138" s="75"/>
    </row>
    <row r="139" spans="1:38" s="62" customFormat="1" ht="17.25" customHeight="1" thickBot="1">
      <c r="A139" s="502" t="s">
        <v>382</v>
      </c>
      <c r="B139" s="503"/>
      <c r="C139" s="503"/>
      <c r="D139" s="503"/>
      <c r="E139" s="503"/>
      <c r="F139" s="503"/>
      <c r="G139" s="503"/>
      <c r="H139" s="503"/>
      <c r="I139" s="503"/>
      <c r="J139" s="503"/>
      <c r="K139" s="503"/>
      <c r="L139" s="503"/>
      <c r="M139" s="503"/>
      <c r="N139" s="503"/>
      <c r="O139" s="503"/>
      <c r="P139" s="503"/>
      <c r="Q139" s="503"/>
      <c r="R139" s="503"/>
      <c r="S139" s="503"/>
      <c r="T139" s="503"/>
      <c r="U139" s="460" t="s">
        <v>123</v>
      </c>
      <c r="V139" s="285"/>
      <c r="W139" s="504"/>
      <c r="X139" s="504"/>
      <c r="Y139" s="504"/>
      <c r="Z139" s="504"/>
      <c r="AA139" s="504"/>
      <c r="AB139" s="504"/>
      <c r="AC139" s="462"/>
      <c r="AD139" s="463" t="s">
        <v>93</v>
      </c>
      <c r="AE139" s="464"/>
      <c r="AF139" s="464"/>
      <c r="AG139" s="465"/>
      <c r="AH139" s="466" t="s">
        <v>94</v>
      </c>
      <c r="AI139" s="461"/>
      <c r="AJ139" s="467"/>
      <c r="AK139" s="60"/>
      <c r="AL139" s="141"/>
    </row>
    <row r="140" spans="1:38" s="62" customFormat="1" ht="25.5" customHeight="1">
      <c r="A140" s="925"/>
      <c r="B140" s="505" t="s">
        <v>334</v>
      </c>
      <c r="C140" s="1050" t="s">
        <v>124</v>
      </c>
      <c r="D140" s="1051"/>
      <c r="E140" s="1051"/>
      <c r="F140" s="1051"/>
      <c r="G140" s="1051"/>
      <c r="H140" s="1051"/>
      <c r="I140" s="1051"/>
      <c r="J140" s="1051"/>
      <c r="K140" s="1051"/>
      <c r="L140" s="1051"/>
      <c r="M140" s="1051"/>
      <c r="N140" s="1051"/>
      <c r="O140" s="1051"/>
      <c r="P140" s="1051"/>
      <c r="Q140" s="1051"/>
      <c r="R140" s="1051"/>
      <c r="S140" s="1051"/>
      <c r="T140" s="1051"/>
      <c r="U140" s="1052"/>
      <c r="V140" s="1052"/>
      <c r="W140" s="1052"/>
      <c r="X140" s="1052"/>
      <c r="Y140" s="1052"/>
      <c r="Z140" s="1052"/>
      <c r="AA140" s="1052"/>
      <c r="AB140" s="1052"/>
      <c r="AC140" s="1052"/>
      <c r="AD140" s="1052"/>
      <c r="AE140" s="1052"/>
      <c r="AF140" s="1052"/>
      <c r="AG140" s="1052"/>
      <c r="AH140" s="1052"/>
      <c r="AI140" s="1052"/>
      <c r="AJ140" s="1053"/>
      <c r="AK140" s="60"/>
      <c r="AL140" s="135"/>
    </row>
    <row r="141" spans="1:38" s="62" customFormat="1" ht="27" customHeight="1">
      <c r="A141" s="926"/>
      <c r="B141" s="811"/>
      <c r="C141" s="903" t="s">
        <v>348</v>
      </c>
      <c r="D141" s="904"/>
      <c r="E141" s="904"/>
      <c r="F141" s="904"/>
      <c r="G141" s="904"/>
      <c r="H141" s="904"/>
      <c r="I141" s="904"/>
      <c r="J141" s="905"/>
      <c r="K141" s="506"/>
      <c r="L141" s="507" t="s">
        <v>126</v>
      </c>
      <c r="M141" s="1030" t="s">
        <v>86</v>
      </c>
      <c r="N141" s="1031"/>
      <c r="O141" s="1031"/>
      <c r="P141" s="1031"/>
      <c r="Q141" s="1031"/>
      <c r="R141" s="1031"/>
      <c r="S141" s="1031"/>
      <c r="T141" s="1031"/>
      <c r="U141" s="1031"/>
      <c r="V141" s="1031"/>
      <c r="W141" s="1031"/>
      <c r="X141" s="1031"/>
      <c r="Y141" s="1031"/>
      <c r="Z141" s="1031"/>
      <c r="AA141" s="1031"/>
      <c r="AB141" s="1031"/>
      <c r="AC141" s="1031"/>
      <c r="AD141" s="1031"/>
      <c r="AE141" s="1031"/>
      <c r="AF141" s="1031"/>
      <c r="AG141" s="1031"/>
      <c r="AH141" s="1031"/>
      <c r="AI141" s="1031"/>
      <c r="AJ141" s="1032"/>
      <c r="AK141" s="60"/>
      <c r="AL141" s="138"/>
    </row>
    <row r="142" spans="1:38" s="62" customFormat="1" ht="40.5" customHeight="1">
      <c r="A142" s="926"/>
      <c r="B142" s="812"/>
      <c r="C142" s="906"/>
      <c r="D142" s="907"/>
      <c r="E142" s="907"/>
      <c r="F142" s="907"/>
      <c r="G142" s="907"/>
      <c r="H142" s="907"/>
      <c r="I142" s="907"/>
      <c r="J142" s="908"/>
      <c r="K142" s="508"/>
      <c r="L142" s="509" t="s">
        <v>342</v>
      </c>
      <c r="M142" s="1033" t="s">
        <v>82</v>
      </c>
      <c r="N142" s="823"/>
      <c r="O142" s="823"/>
      <c r="P142" s="823"/>
      <c r="Q142" s="823"/>
      <c r="R142" s="823"/>
      <c r="S142" s="823"/>
      <c r="T142" s="823"/>
      <c r="U142" s="823"/>
      <c r="V142" s="823"/>
      <c r="W142" s="823"/>
      <c r="X142" s="823"/>
      <c r="Y142" s="823"/>
      <c r="Z142" s="823"/>
      <c r="AA142" s="823"/>
      <c r="AB142" s="823"/>
      <c r="AC142" s="823"/>
      <c r="AD142" s="823"/>
      <c r="AE142" s="823"/>
      <c r="AF142" s="823"/>
      <c r="AG142" s="823"/>
      <c r="AH142" s="823"/>
      <c r="AI142" s="823"/>
      <c r="AJ142" s="1034"/>
      <c r="AK142" s="145"/>
      <c r="AL142" s="146"/>
    </row>
    <row r="143" spans="1:38" s="62" customFormat="1" ht="40.5" customHeight="1">
      <c r="A143" s="927"/>
      <c r="B143" s="812"/>
      <c r="C143" s="906"/>
      <c r="D143" s="907"/>
      <c r="E143" s="907"/>
      <c r="F143" s="907"/>
      <c r="G143" s="907"/>
      <c r="H143" s="907"/>
      <c r="I143" s="907"/>
      <c r="J143" s="908"/>
      <c r="K143" s="496"/>
      <c r="L143" s="510" t="s">
        <v>341</v>
      </c>
      <c r="M143" s="1035" t="s">
        <v>87</v>
      </c>
      <c r="N143" s="1036"/>
      <c r="O143" s="1036"/>
      <c r="P143" s="1036"/>
      <c r="Q143" s="1036"/>
      <c r="R143" s="1036"/>
      <c r="S143" s="1036"/>
      <c r="T143" s="1036"/>
      <c r="U143" s="1036"/>
      <c r="V143" s="1036"/>
      <c r="W143" s="1036"/>
      <c r="X143" s="1036"/>
      <c r="Y143" s="1036"/>
      <c r="Z143" s="1036"/>
      <c r="AA143" s="1036"/>
      <c r="AB143" s="1036"/>
      <c r="AC143" s="1036"/>
      <c r="AD143" s="1036"/>
      <c r="AE143" s="1036"/>
      <c r="AF143" s="1036"/>
      <c r="AG143" s="1036"/>
      <c r="AH143" s="1036"/>
      <c r="AI143" s="1036"/>
      <c r="AJ143" s="1037"/>
      <c r="AK143" s="145"/>
      <c r="AL143" s="146"/>
    </row>
    <row r="144" spans="1:38" s="62" customFormat="1" ht="18" customHeight="1">
      <c r="A144" s="497"/>
      <c r="B144" s="498" t="s">
        <v>345</v>
      </c>
      <c r="C144" s="499" t="s">
        <v>346</v>
      </c>
      <c r="D144" s="500"/>
      <c r="E144" s="500"/>
      <c r="F144" s="500"/>
      <c r="G144" s="500"/>
      <c r="H144" s="500"/>
      <c r="I144" s="500"/>
      <c r="J144" s="500"/>
      <c r="K144" s="500"/>
      <c r="L144" s="500"/>
      <c r="M144" s="500"/>
      <c r="N144" s="500"/>
      <c r="O144" s="500"/>
      <c r="P144" s="500"/>
      <c r="Q144" s="500"/>
      <c r="R144" s="500"/>
      <c r="S144" s="500"/>
      <c r="T144" s="500"/>
      <c r="U144" s="500"/>
      <c r="V144" s="500"/>
      <c r="W144" s="500"/>
      <c r="X144" s="500"/>
      <c r="Y144" s="511"/>
      <c r="Z144" s="511"/>
      <c r="AA144" s="511"/>
      <c r="AB144" s="511"/>
      <c r="AC144" s="512"/>
      <c r="AD144" s="512"/>
      <c r="AE144" s="512"/>
      <c r="AF144" s="512"/>
      <c r="AG144" s="513"/>
      <c r="AH144" s="513"/>
      <c r="AI144" s="513"/>
      <c r="AJ144" s="514"/>
      <c r="AK144" s="137"/>
      <c r="AL144" s="138"/>
    </row>
    <row r="145" spans="1:46" s="62" customFormat="1" ht="28.5" customHeight="1">
      <c r="A145" s="1038" t="s">
        <v>193</v>
      </c>
      <c r="B145" s="1038"/>
      <c r="C145" s="1038"/>
      <c r="D145" s="1038"/>
      <c r="E145" s="1038"/>
      <c r="F145" s="1038"/>
      <c r="G145" s="1038"/>
      <c r="H145" s="1038"/>
      <c r="I145" s="1038"/>
      <c r="J145" s="1038"/>
      <c r="K145" s="1038"/>
      <c r="L145" s="1038"/>
      <c r="M145" s="1038"/>
      <c r="N145" s="1038"/>
      <c r="O145" s="1038"/>
      <c r="P145" s="1038"/>
      <c r="Q145" s="1038"/>
      <c r="R145" s="1038"/>
      <c r="S145" s="1038"/>
      <c r="T145" s="1038"/>
      <c r="U145" s="1038"/>
      <c r="V145" s="1038"/>
      <c r="W145" s="1038"/>
      <c r="X145" s="1038"/>
      <c r="Y145" s="1038"/>
      <c r="Z145" s="1038"/>
      <c r="AA145" s="1038"/>
      <c r="AB145" s="1038"/>
      <c r="AC145" s="1038"/>
      <c r="AD145" s="1038"/>
      <c r="AE145" s="1038"/>
      <c r="AF145" s="1038"/>
      <c r="AG145" s="1038"/>
      <c r="AH145" s="1038"/>
      <c r="AI145" s="1038"/>
      <c r="AJ145" s="1038"/>
      <c r="AK145" s="145"/>
      <c r="AL145" s="135"/>
    </row>
    <row r="146" spans="1:46">
      <c r="A146" s="253" t="s">
        <v>264</v>
      </c>
      <c r="B146" s="215"/>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15"/>
      <c r="AH146" s="215"/>
      <c r="AI146" s="215"/>
      <c r="AJ146" s="217"/>
      <c r="AK146" s="145"/>
      <c r="AT146" s="65"/>
    </row>
    <row r="147" spans="1:46" ht="18" customHeight="1">
      <c r="A147" s="253"/>
      <c r="B147" s="215"/>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15"/>
      <c r="AF147" s="392" t="s">
        <v>263</v>
      </c>
      <c r="AG147" s="515"/>
      <c r="AH147" s="516" t="s">
        <v>178</v>
      </c>
      <c r="AI147" s="515"/>
      <c r="AJ147" s="517"/>
      <c r="AK147" s="63"/>
      <c r="AT147" s="65"/>
    </row>
    <row r="148" spans="1:46" ht="66.75" customHeight="1">
      <c r="A148" s="897" t="s">
        <v>429</v>
      </c>
      <c r="B148" s="898"/>
      <c r="C148" s="898"/>
      <c r="D148" s="898"/>
      <c r="E148" s="898"/>
      <c r="F148" s="898"/>
      <c r="G148" s="898"/>
      <c r="H148" s="898"/>
      <c r="I148" s="898"/>
      <c r="J148" s="898"/>
      <c r="K148" s="898"/>
      <c r="L148" s="898"/>
      <c r="M148" s="898"/>
      <c r="N148" s="898"/>
      <c r="O148" s="898"/>
      <c r="P148" s="898"/>
      <c r="Q148" s="898"/>
      <c r="R148" s="898"/>
      <c r="S148" s="898"/>
      <c r="T148" s="898"/>
      <c r="U148" s="898"/>
      <c r="V148" s="898"/>
      <c r="W148" s="898"/>
      <c r="X148" s="898"/>
      <c r="Y148" s="898"/>
      <c r="Z148" s="898"/>
      <c r="AA148" s="898"/>
      <c r="AB148" s="898"/>
      <c r="AC148" s="898"/>
      <c r="AD148" s="898"/>
      <c r="AE148" s="898"/>
      <c r="AF148" s="898"/>
      <c r="AG148" s="898"/>
      <c r="AH148" s="898"/>
      <c r="AI148" s="898"/>
      <c r="AJ148" s="899"/>
      <c r="AK148" s="147"/>
      <c r="AT148" s="65"/>
    </row>
    <row r="149" spans="1:46" ht="7.5" customHeight="1">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9"/>
      <c r="AK149" s="147"/>
      <c r="AT149" s="65"/>
    </row>
    <row r="150" spans="1:46" ht="15" customHeight="1" thickBot="1">
      <c r="A150" s="1027" t="s">
        <v>84</v>
      </c>
      <c r="B150" s="1028"/>
      <c r="C150" s="1028"/>
      <c r="D150" s="1029"/>
      <c r="E150" s="1047" t="s">
        <v>83</v>
      </c>
      <c r="F150" s="1048"/>
      <c r="G150" s="1048"/>
      <c r="H150" s="1048"/>
      <c r="I150" s="1048"/>
      <c r="J150" s="1048"/>
      <c r="K150" s="1048"/>
      <c r="L150" s="1048"/>
      <c r="M150" s="1048"/>
      <c r="N150" s="1048"/>
      <c r="O150" s="1048"/>
      <c r="P150" s="1048"/>
      <c r="Q150" s="1048"/>
      <c r="R150" s="1048"/>
      <c r="S150" s="1048"/>
      <c r="T150" s="1048"/>
      <c r="U150" s="1048"/>
      <c r="V150" s="1048"/>
      <c r="W150" s="1048"/>
      <c r="X150" s="1048"/>
      <c r="Y150" s="1048"/>
      <c r="Z150" s="1048"/>
      <c r="AA150" s="1048"/>
      <c r="AB150" s="1048"/>
      <c r="AC150" s="1048"/>
      <c r="AD150" s="1048"/>
      <c r="AE150" s="1048"/>
      <c r="AF150" s="1048"/>
      <c r="AG150" s="1048"/>
      <c r="AH150" s="1048"/>
      <c r="AI150" s="1048"/>
      <c r="AJ150" s="1049"/>
      <c r="AK150" s="147"/>
      <c r="AT150" s="65"/>
    </row>
    <row r="151" spans="1:46" s="148" customFormat="1" ht="39" customHeight="1">
      <c r="A151" s="813" t="s">
        <v>20</v>
      </c>
      <c r="B151" s="814"/>
      <c r="C151" s="814"/>
      <c r="D151" s="815"/>
      <c r="E151" s="520"/>
      <c r="F151" s="881" t="s">
        <v>131</v>
      </c>
      <c r="G151" s="881"/>
      <c r="H151" s="881"/>
      <c r="I151" s="881"/>
      <c r="J151" s="881"/>
      <c r="K151" s="881"/>
      <c r="L151" s="881"/>
      <c r="M151" s="881"/>
      <c r="N151" s="881"/>
      <c r="O151" s="881"/>
      <c r="P151" s="881"/>
      <c r="Q151" s="881"/>
      <c r="R151" s="881"/>
      <c r="S151" s="881"/>
      <c r="T151" s="881"/>
      <c r="U151" s="881"/>
      <c r="V151" s="881"/>
      <c r="W151" s="881"/>
      <c r="X151" s="881"/>
      <c r="Y151" s="881"/>
      <c r="Z151" s="881"/>
      <c r="AA151" s="881"/>
      <c r="AB151" s="881"/>
      <c r="AC151" s="881"/>
      <c r="AD151" s="881"/>
      <c r="AE151" s="881"/>
      <c r="AF151" s="881"/>
      <c r="AG151" s="881"/>
      <c r="AH151" s="881"/>
      <c r="AI151" s="881"/>
      <c r="AJ151" s="882"/>
      <c r="AK151" s="147"/>
    </row>
    <row r="152" spans="1:46" s="148" customFormat="1" ht="13.5" customHeight="1">
      <c r="A152" s="816"/>
      <c r="B152" s="817"/>
      <c r="C152" s="817"/>
      <c r="D152" s="818"/>
      <c r="E152" s="521"/>
      <c r="F152" s="810" t="s">
        <v>33</v>
      </c>
      <c r="G152" s="810"/>
      <c r="H152" s="810"/>
      <c r="I152" s="810"/>
      <c r="J152" s="810"/>
      <c r="K152" s="810"/>
      <c r="L152" s="810"/>
      <c r="M152" s="810"/>
      <c r="N152" s="810"/>
      <c r="O152" s="810"/>
      <c r="P152" s="810"/>
      <c r="Q152" s="810"/>
      <c r="R152" s="810"/>
      <c r="S152" s="810"/>
      <c r="T152" s="810"/>
      <c r="U152" s="810"/>
      <c r="V152" s="810"/>
      <c r="W152" s="810"/>
      <c r="X152" s="810"/>
      <c r="Y152" s="810"/>
      <c r="Z152" s="810"/>
      <c r="AA152" s="810"/>
      <c r="AB152" s="810"/>
      <c r="AC152" s="810"/>
      <c r="AD152" s="810"/>
      <c r="AE152" s="810"/>
      <c r="AF152" s="810"/>
      <c r="AG152" s="810"/>
      <c r="AH152" s="810"/>
      <c r="AI152" s="810"/>
      <c r="AJ152" s="522"/>
      <c r="AK152" s="147"/>
    </row>
    <row r="153" spans="1:46" s="148" customFormat="1" ht="13.5" customHeight="1">
      <c r="A153" s="816"/>
      <c r="B153" s="817"/>
      <c r="C153" s="817"/>
      <c r="D153" s="818"/>
      <c r="E153" s="521"/>
      <c r="F153" s="810" t="s">
        <v>34</v>
      </c>
      <c r="G153" s="810"/>
      <c r="H153" s="810"/>
      <c r="I153" s="810"/>
      <c r="J153" s="810"/>
      <c r="K153" s="810"/>
      <c r="L153" s="810"/>
      <c r="M153" s="810"/>
      <c r="N153" s="810"/>
      <c r="O153" s="810"/>
      <c r="P153" s="810"/>
      <c r="Q153" s="810"/>
      <c r="R153" s="810"/>
      <c r="S153" s="810"/>
      <c r="T153" s="810"/>
      <c r="U153" s="810"/>
      <c r="V153" s="810"/>
      <c r="W153" s="810"/>
      <c r="X153" s="810"/>
      <c r="Y153" s="810"/>
      <c r="Z153" s="810"/>
      <c r="AA153" s="810"/>
      <c r="AB153" s="810"/>
      <c r="AC153" s="810"/>
      <c r="AD153" s="810"/>
      <c r="AE153" s="810"/>
      <c r="AF153" s="810"/>
      <c r="AG153" s="810"/>
      <c r="AH153" s="810"/>
      <c r="AI153" s="810"/>
      <c r="AJ153" s="522"/>
      <c r="AK153" s="147"/>
    </row>
    <row r="154" spans="1:46" s="148" customFormat="1" ht="13.5" customHeight="1">
      <c r="A154" s="816"/>
      <c r="B154" s="817"/>
      <c r="C154" s="817"/>
      <c r="D154" s="818"/>
      <c r="E154" s="521"/>
      <c r="F154" s="810" t="s">
        <v>35</v>
      </c>
      <c r="G154" s="810"/>
      <c r="H154" s="810"/>
      <c r="I154" s="810"/>
      <c r="J154" s="810"/>
      <c r="K154" s="810"/>
      <c r="L154" s="810"/>
      <c r="M154" s="810"/>
      <c r="N154" s="810"/>
      <c r="O154" s="810"/>
      <c r="P154" s="810"/>
      <c r="Q154" s="810"/>
      <c r="R154" s="810"/>
      <c r="S154" s="810"/>
      <c r="T154" s="810"/>
      <c r="U154" s="810"/>
      <c r="V154" s="810"/>
      <c r="W154" s="810"/>
      <c r="X154" s="810"/>
      <c r="Y154" s="810"/>
      <c r="Z154" s="810"/>
      <c r="AA154" s="810"/>
      <c r="AB154" s="810"/>
      <c r="AC154" s="810"/>
      <c r="AD154" s="810"/>
      <c r="AE154" s="810"/>
      <c r="AF154" s="810"/>
      <c r="AG154" s="810"/>
      <c r="AH154" s="810"/>
      <c r="AI154" s="810"/>
      <c r="AJ154" s="522"/>
      <c r="AK154" s="147"/>
    </row>
    <row r="155" spans="1:46" s="148" customFormat="1" ht="13.5" customHeight="1">
      <c r="A155" s="819"/>
      <c r="B155" s="820"/>
      <c r="C155" s="820"/>
      <c r="D155" s="821"/>
      <c r="E155" s="523"/>
      <c r="F155" s="1022" t="s">
        <v>62</v>
      </c>
      <c r="G155" s="1022"/>
      <c r="H155" s="1022"/>
      <c r="I155" s="1022"/>
      <c r="J155" s="1022"/>
      <c r="K155" s="1022"/>
      <c r="L155" s="1022"/>
      <c r="M155" s="1022"/>
      <c r="N155" s="1022"/>
      <c r="O155" s="1022"/>
      <c r="P155" s="1022"/>
      <c r="Q155" s="1022"/>
      <c r="R155" s="1022"/>
      <c r="S155" s="1022"/>
      <c r="T155" s="1022"/>
      <c r="U155" s="1022"/>
      <c r="V155" s="1022"/>
      <c r="W155" s="1022"/>
      <c r="X155" s="1022"/>
      <c r="Y155" s="1022"/>
      <c r="Z155" s="1022"/>
      <c r="AA155" s="1022"/>
      <c r="AB155" s="1022"/>
      <c r="AC155" s="1022"/>
      <c r="AD155" s="1022"/>
      <c r="AE155" s="1022"/>
      <c r="AF155" s="1022"/>
      <c r="AG155" s="1022"/>
      <c r="AH155" s="1022"/>
      <c r="AI155" s="1022"/>
      <c r="AJ155" s="524"/>
      <c r="AK155" s="147"/>
    </row>
    <row r="156" spans="1:46" s="62" customFormat="1" ht="13.5" customHeight="1">
      <c r="A156" s="792" t="s">
        <v>36</v>
      </c>
      <c r="B156" s="793"/>
      <c r="C156" s="793"/>
      <c r="D156" s="794"/>
      <c r="E156" s="525"/>
      <c r="F156" s="809" t="s">
        <v>37</v>
      </c>
      <c r="G156" s="809"/>
      <c r="H156" s="809"/>
      <c r="I156" s="809"/>
      <c r="J156" s="809"/>
      <c r="K156" s="809"/>
      <c r="L156" s="809"/>
      <c r="M156" s="809"/>
      <c r="N156" s="809"/>
      <c r="O156" s="809"/>
      <c r="P156" s="809"/>
      <c r="Q156" s="809"/>
      <c r="R156" s="809"/>
      <c r="S156" s="809"/>
      <c r="T156" s="809"/>
      <c r="U156" s="809"/>
      <c r="V156" s="809"/>
      <c r="W156" s="809"/>
      <c r="X156" s="809"/>
      <c r="Y156" s="809"/>
      <c r="Z156" s="809"/>
      <c r="AA156" s="809"/>
      <c r="AB156" s="809"/>
      <c r="AC156" s="809"/>
      <c r="AD156" s="809"/>
      <c r="AE156" s="809"/>
      <c r="AF156" s="809"/>
      <c r="AG156" s="809"/>
      <c r="AH156" s="809"/>
      <c r="AI156" s="809"/>
      <c r="AJ156" s="526"/>
      <c r="AK156" s="147"/>
    </row>
    <row r="157" spans="1:46" s="62" customFormat="1" ht="13.5" customHeight="1">
      <c r="A157" s="795"/>
      <c r="B157" s="796"/>
      <c r="C157" s="796"/>
      <c r="D157" s="797"/>
      <c r="E157" s="521"/>
      <c r="F157" s="810" t="s">
        <v>38</v>
      </c>
      <c r="G157" s="810"/>
      <c r="H157" s="810"/>
      <c r="I157" s="810"/>
      <c r="J157" s="810"/>
      <c r="K157" s="810"/>
      <c r="L157" s="810"/>
      <c r="M157" s="810"/>
      <c r="N157" s="810"/>
      <c r="O157" s="810"/>
      <c r="P157" s="810"/>
      <c r="Q157" s="810"/>
      <c r="R157" s="810"/>
      <c r="S157" s="810"/>
      <c r="T157" s="810"/>
      <c r="U157" s="810"/>
      <c r="V157" s="810"/>
      <c r="W157" s="810"/>
      <c r="X157" s="810"/>
      <c r="Y157" s="810"/>
      <c r="Z157" s="810"/>
      <c r="AA157" s="810"/>
      <c r="AB157" s="810"/>
      <c r="AC157" s="810"/>
      <c r="AD157" s="810"/>
      <c r="AE157" s="810"/>
      <c r="AF157" s="810"/>
      <c r="AG157" s="810"/>
      <c r="AH157" s="810"/>
      <c r="AI157" s="810"/>
      <c r="AJ157" s="522"/>
      <c r="AK157" s="147"/>
    </row>
    <row r="158" spans="1:46" s="62" customFormat="1" ht="35.25" customHeight="1">
      <c r="A158" s="795"/>
      <c r="B158" s="796"/>
      <c r="C158" s="796"/>
      <c r="D158" s="797"/>
      <c r="E158" s="521"/>
      <c r="F158" s="876" t="s">
        <v>39</v>
      </c>
      <c r="G158" s="876"/>
      <c r="H158" s="876"/>
      <c r="I158" s="876"/>
      <c r="J158" s="876"/>
      <c r="K158" s="876"/>
      <c r="L158" s="876"/>
      <c r="M158" s="876"/>
      <c r="N158" s="876"/>
      <c r="O158" s="876"/>
      <c r="P158" s="876"/>
      <c r="Q158" s="876"/>
      <c r="R158" s="876"/>
      <c r="S158" s="876"/>
      <c r="T158" s="876"/>
      <c r="U158" s="876"/>
      <c r="V158" s="876"/>
      <c r="W158" s="876"/>
      <c r="X158" s="876"/>
      <c r="Y158" s="876"/>
      <c r="Z158" s="876"/>
      <c r="AA158" s="876"/>
      <c r="AB158" s="876"/>
      <c r="AC158" s="876"/>
      <c r="AD158" s="876"/>
      <c r="AE158" s="876"/>
      <c r="AF158" s="876"/>
      <c r="AG158" s="876"/>
      <c r="AH158" s="876"/>
      <c r="AI158" s="876"/>
      <c r="AJ158" s="877"/>
      <c r="AK158" s="147"/>
    </row>
    <row r="159" spans="1:46" s="62" customFormat="1" ht="13.5" customHeight="1">
      <c r="A159" s="795"/>
      <c r="B159" s="796"/>
      <c r="C159" s="796"/>
      <c r="D159" s="797"/>
      <c r="E159" s="521"/>
      <c r="F159" s="810" t="s">
        <v>40</v>
      </c>
      <c r="G159" s="810"/>
      <c r="H159" s="810"/>
      <c r="I159" s="810"/>
      <c r="J159" s="810"/>
      <c r="K159" s="810"/>
      <c r="L159" s="810"/>
      <c r="M159" s="810"/>
      <c r="N159" s="810"/>
      <c r="O159" s="810"/>
      <c r="P159" s="810"/>
      <c r="Q159" s="810"/>
      <c r="R159" s="810"/>
      <c r="S159" s="810"/>
      <c r="T159" s="810"/>
      <c r="U159" s="810"/>
      <c r="V159" s="810"/>
      <c r="W159" s="810"/>
      <c r="X159" s="810"/>
      <c r="Y159" s="810"/>
      <c r="Z159" s="810"/>
      <c r="AA159" s="810"/>
      <c r="AB159" s="810"/>
      <c r="AC159" s="810"/>
      <c r="AD159" s="810"/>
      <c r="AE159" s="810"/>
      <c r="AF159" s="810"/>
      <c r="AG159" s="810"/>
      <c r="AH159" s="810"/>
      <c r="AI159" s="810"/>
      <c r="AJ159" s="522"/>
      <c r="AK159" s="147"/>
    </row>
    <row r="160" spans="1:46" s="62" customFormat="1" ht="13.5" customHeight="1">
      <c r="A160" s="795"/>
      <c r="B160" s="796"/>
      <c r="C160" s="796"/>
      <c r="D160" s="797"/>
      <c r="E160" s="521"/>
      <c r="F160" s="810" t="s">
        <v>41</v>
      </c>
      <c r="G160" s="810"/>
      <c r="H160" s="810"/>
      <c r="I160" s="810"/>
      <c r="J160" s="810"/>
      <c r="K160" s="810"/>
      <c r="L160" s="810"/>
      <c r="M160" s="810"/>
      <c r="N160" s="810"/>
      <c r="O160" s="810"/>
      <c r="P160" s="810"/>
      <c r="Q160" s="810"/>
      <c r="R160" s="810"/>
      <c r="S160" s="810"/>
      <c r="T160" s="810"/>
      <c r="U160" s="810"/>
      <c r="V160" s="810"/>
      <c r="W160" s="810"/>
      <c r="X160" s="810"/>
      <c r="Y160" s="810"/>
      <c r="Z160" s="810"/>
      <c r="AA160" s="810"/>
      <c r="AB160" s="810"/>
      <c r="AC160" s="810"/>
      <c r="AD160" s="810"/>
      <c r="AE160" s="810"/>
      <c r="AF160" s="810"/>
      <c r="AG160" s="810"/>
      <c r="AH160" s="810"/>
      <c r="AI160" s="810"/>
      <c r="AJ160" s="522"/>
      <c r="AK160" s="147"/>
    </row>
    <row r="161" spans="1:46" s="62" customFormat="1" ht="13.5" customHeight="1">
      <c r="A161" s="795"/>
      <c r="B161" s="796"/>
      <c r="C161" s="796"/>
      <c r="D161" s="797"/>
      <c r="E161" s="521"/>
      <c r="F161" s="1002" t="s">
        <v>42</v>
      </c>
      <c r="G161" s="1002"/>
      <c r="H161" s="1002"/>
      <c r="I161" s="1002"/>
      <c r="J161" s="1002"/>
      <c r="K161" s="1002"/>
      <c r="L161" s="1002"/>
      <c r="M161" s="1002"/>
      <c r="N161" s="1002"/>
      <c r="O161" s="1002"/>
      <c r="P161" s="1002"/>
      <c r="Q161" s="1002"/>
      <c r="R161" s="1002"/>
      <c r="S161" s="1002"/>
      <c r="T161" s="1002"/>
      <c r="U161" s="1002"/>
      <c r="V161" s="1002"/>
      <c r="W161" s="1002"/>
      <c r="X161" s="1002"/>
      <c r="Y161" s="1002"/>
      <c r="Z161" s="1002"/>
      <c r="AA161" s="1002"/>
      <c r="AB161" s="1002"/>
      <c r="AC161" s="1002"/>
      <c r="AD161" s="1002"/>
      <c r="AE161" s="1002"/>
      <c r="AF161" s="1002"/>
      <c r="AG161" s="1002"/>
      <c r="AH161" s="1002"/>
      <c r="AI161" s="1002"/>
      <c r="AJ161" s="522"/>
      <c r="AK161" s="147"/>
    </row>
    <row r="162" spans="1:46" s="62" customFormat="1" ht="13.5" customHeight="1">
      <c r="A162" s="795"/>
      <c r="B162" s="796"/>
      <c r="C162" s="796"/>
      <c r="D162" s="797"/>
      <c r="E162" s="521"/>
      <c r="F162" s="807" t="s">
        <v>43</v>
      </c>
      <c r="G162" s="807"/>
      <c r="H162" s="807"/>
      <c r="I162" s="807"/>
      <c r="J162" s="807"/>
      <c r="K162" s="807"/>
      <c r="L162" s="807"/>
      <c r="M162" s="807"/>
      <c r="N162" s="807"/>
      <c r="O162" s="807"/>
      <c r="P162" s="807"/>
      <c r="Q162" s="807"/>
      <c r="R162" s="807"/>
      <c r="S162" s="807"/>
      <c r="T162" s="807"/>
      <c r="U162" s="807"/>
      <c r="V162" s="807"/>
      <c r="W162" s="807"/>
      <c r="X162" s="807"/>
      <c r="Y162" s="807"/>
      <c r="Z162" s="807"/>
      <c r="AA162" s="807"/>
      <c r="AB162" s="807"/>
      <c r="AC162" s="807"/>
      <c r="AD162" s="807"/>
      <c r="AE162" s="807"/>
      <c r="AF162" s="807"/>
      <c r="AG162" s="807"/>
      <c r="AH162" s="807"/>
      <c r="AI162" s="807"/>
      <c r="AJ162" s="522"/>
      <c r="AK162" s="147"/>
    </row>
    <row r="163" spans="1:46" s="62" customFormat="1" ht="13.5" customHeight="1">
      <c r="A163" s="795"/>
      <c r="B163" s="796"/>
      <c r="C163" s="796"/>
      <c r="D163" s="797"/>
      <c r="E163" s="521"/>
      <c r="F163" s="807" t="s">
        <v>44</v>
      </c>
      <c r="G163" s="807"/>
      <c r="H163" s="807"/>
      <c r="I163" s="807"/>
      <c r="J163" s="807"/>
      <c r="K163" s="807"/>
      <c r="L163" s="807"/>
      <c r="M163" s="807"/>
      <c r="N163" s="807"/>
      <c r="O163" s="807"/>
      <c r="P163" s="807"/>
      <c r="Q163" s="807"/>
      <c r="R163" s="807"/>
      <c r="S163" s="807"/>
      <c r="T163" s="807"/>
      <c r="U163" s="807"/>
      <c r="V163" s="807"/>
      <c r="W163" s="807"/>
      <c r="X163" s="807"/>
      <c r="Y163" s="807"/>
      <c r="Z163" s="807"/>
      <c r="AA163" s="807"/>
      <c r="AB163" s="807"/>
      <c r="AC163" s="807"/>
      <c r="AD163" s="807"/>
      <c r="AE163" s="807"/>
      <c r="AF163" s="807"/>
      <c r="AG163" s="807"/>
      <c r="AH163" s="807"/>
      <c r="AI163" s="807"/>
      <c r="AJ163" s="522"/>
      <c r="AK163" s="147"/>
    </row>
    <row r="164" spans="1:46" s="62" customFormat="1" ht="13.5" customHeight="1">
      <c r="A164" s="798"/>
      <c r="B164" s="799"/>
      <c r="C164" s="799"/>
      <c r="D164" s="800"/>
      <c r="E164" s="527"/>
      <c r="F164" s="830" t="s">
        <v>244</v>
      </c>
      <c r="G164" s="830"/>
      <c r="H164" s="830"/>
      <c r="I164" s="830"/>
      <c r="J164" s="830"/>
      <c r="K164" s="830"/>
      <c r="L164" s="830"/>
      <c r="M164" s="830"/>
      <c r="N164" s="830"/>
      <c r="O164" s="830"/>
      <c r="P164" s="830"/>
      <c r="Q164" s="830"/>
      <c r="R164" s="830"/>
      <c r="S164" s="830"/>
      <c r="T164" s="830"/>
      <c r="U164" s="830"/>
      <c r="V164" s="830"/>
      <c r="W164" s="830"/>
      <c r="X164" s="830"/>
      <c r="Y164" s="830"/>
      <c r="Z164" s="830"/>
      <c r="AA164" s="830"/>
      <c r="AB164" s="830"/>
      <c r="AC164" s="830"/>
      <c r="AD164" s="830"/>
      <c r="AE164" s="830"/>
      <c r="AF164" s="830"/>
      <c r="AG164" s="830"/>
      <c r="AH164" s="830"/>
      <c r="AI164" s="830"/>
      <c r="AJ164" s="528"/>
      <c r="AK164" s="60"/>
    </row>
    <row r="165" spans="1:46" s="62" customFormat="1" ht="13.5" customHeight="1">
      <c r="A165" s="792" t="s">
        <v>31</v>
      </c>
      <c r="B165" s="793"/>
      <c r="C165" s="793"/>
      <c r="D165" s="794"/>
      <c r="E165" s="529"/>
      <c r="F165" s="1057" t="s">
        <v>45</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530"/>
    </row>
    <row r="166" spans="1:46" s="62" customFormat="1" ht="26.25" customHeight="1">
      <c r="A166" s="795"/>
      <c r="B166" s="796"/>
      <c r="C166" s="796"/>
      <c r="D166" s="797"/>
      <c r="E166" s="521"/>
      <c r="F166" s="807" t="s">
        <v>130</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808"/>
    </row>
    <row r="167" spans="1:46" s="62" customFormat="1" ht="13.5" customHeight="1">
      <c r="A167" s="795"/>
      <c r="B167" s="796"/>
      <c r="C167" s="796"/>
      <c r="D167" s="797"/>
      <c r="E167" s="521"/>
      <c r="F167" s="807" t="s">
        <v>46</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22"/>
    </row>
    <row r="168" spans="1:46" s="62" customFormat="1" ht="13.5" customHeight="1">
      <c r="A168" s="795"/>
      <c r="B168" s="796"/>
      <c r="C168" s="796"/>
      <c r="D168" s="797"/>
      <c r="E168" s="521"/>
      <c r="F168" s="807" t="s">
        <v>47</v>
      </c>
      <c r="G168" s="807"/>
      <c r="H168" s="807"/>
      <c r="I168" s="807"/>
      <c r="J168" s="807"/>
      <c r="K168" s="807"/>
      <c r="L168" s="807"/>
      <c r="M168" s="807"/>
      <c r="N168" s="807"/>
      <c r="O168" s="807"/>
      <c r="P168" s="807"/>
      <c r="Q168" s="807"/>
      <c r="R168" s="807"/>
      <c r="S168" s="807"/>
      <c r="T168" s="807"/>
      <c r="U168" s="807"/>
      <c r="V168" s="807"/>
      <c r="W168" s="807"/>
      <c r="X168" s="807"/>
      <c r="Y168" s="807"/>
      <c r="Z168" s="807"/>
      <c r="AA168" s="807"/>
      <c r="AB168" s="807"/>
      <c r="AC168" s="807"/>
      <c r="AD168" s="807"/>
      <c r="AE168" s="807"/>
      <c r="AF168" s="807"/>
      <c r="AG168" s="807"/>
      <c r="AH168" s="807"/>
      <c r="AI168" s="807"/>
      <c r="AJ168" s="522"/>
      <c r="AK168" s="145"/>
    </row>
    <row r="169" spans="1:46" s="62" customFormat="1" ht="13.5" customHeight="1">
      <c r="A169" s="795"/>
      <c r="B169" s="796"/>
      <c r="C169" s="796"/>
      <c r="D169" s="797"/>
      <c r="E169" s="521"/>
      <c r="F169" s="807" t="s">
        <v>48</v>
      </c>
      <c r="G169" s="807"/>
      <c r="H169" s="807"/>
      <c r="I169" s="807"/>
      <c r="J169" s="807"/>
      <c r="K169" s="807"/>
      <c r="L169" s="807"/>
      <c r="M169" s="807"/>
      <c r="N169" s="807"/>
      <c r="O169" s="807"/>
      <c r="P169" s="807"/>
      <c r="Q169" s="807"/>
      <c r="R169" s="807"/>
      <c r="S169" s="807"/>
      <c r="T169" s="807"/>
      <c r="U169" s="807"/>
      <c r="V169" s="807"/>
      <c r="W169" s="807"/>
      <c r="X169" s="807"/>
      <c r="Y169" s="807"/>
      <c r="Z169" s="807"/>
      <c r="AA169" s="807"/>
      <c r="AB169" s="807"/>
      <c r="AC169" s="807"/>
      <c r="AD169" s="807"/>
      <c r="AE169" s="807"/>
      <c r="AF169" s="807"/>
      <c r="AG169" s="807"/>
      <c r="AH169" s="807"/>
      <c r="AI169" s="807"/>
      <c r="AJ169" s="522"/>
      <c r="AK169" s="147"/>
    </row>
    <row r="170" spans="1:46" s="62" customFormat="1" ht="13.5" customHeight="1">
      <c r="A170" s="795"/>
      <c r="B170" s="796"/>
      <c r="C170" s="796"/>
      <c r="D170" s="797"/>
      <c r="E170" s="521"/>
      <c r="F170" s="807" t="s">
        <v>49</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22"/>
      <c r="AK170" s="147"/>
    </row>
    <row r="171" spans="1:46" s="62" customFormat="1" ht="13.5" customHeight="1" thickBot="1">
      <c r="A171" s="798"/>
      <c r="B171" s="799"/>
      <c r="C171" s="799"/>
      <c r="D171" s="800"/>
      <c r="E171" s="531"/>
      <c r="F171" s="874" t="s">
        <v>62</v>
      </c>
      <c r="G171" s="874"/>
      <c r="H171" s="874"/>
      <c r="I171" s="874"/>
      <c r="J171" s="874"/>
      <c r="K171" s="874"/>
      <c r="L171" s="874"/>
      <c r="M171" s="874"/>
      <c r="N171" s="874"/>
      <c r="O171" s="874"/>
      <c r="P171" s="874"/>
      <c r="Q171" s="874"/>
      <c r="R171" s="874"/>
      <c r="S171" s="874"/>
      <c r="T171" s="874"/>
      <c r="U171" s="874"/>
      <c r="V171" s="874"/>
      <c r="W171" s="874"/>
      <c r="X171" s="874"/>
      <c r="Y171" s="874"/>
      <c r="Z171" s="874"/>
      <c r="AA171" s="874"/>
      <c r="AB171" s="874"/>
      <c r="AC171" s="874"/>
      <c r="AD171" s="874"/>
      <c r="AE171" s="874"/>
      <c r="AF171" s="874"/>
      <c r="AG171" s="874"/>
      <c r="AH171" s="874"/>
      <c r="AI171" s="874"/>
      <c r="AJ171" s="532"/>
      <c r="AK171" s="60"/>
    </row>
    <row r="172" spans="1:46" ht="9" customHeight="1">
      <c r="A172" s="533"/>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4"/>
      <c r="AK172" s="60"/>
      <c r="AT172" s="65"/>
    </row>
    <row r="173" spans="1:46">
      <c r="A173" s="253" t="s">
        <v>265</v>
      </c>
      <c r="B173" s="215"/>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15"/>
      <c r="AH173" s="215"/>
      <c r="AI173" s="215"/>
      <c r="AJ173" s="217"/>
      <c r="AK173" s="60"/>
      <c r="AT173" s="65"/>
    </row>
    <row r="174" spans="1:46" ht="17.25" customHeight="1">
      <c r="A174" s="253"/>
      <c r="B174" s="215"/>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15"/>
      <c r="AF174" s="392" t="s">
        <v>263</v>
      </c>
      <c r="AG174" s="535"/>
      <c r="AH174" s="536" t="s">
        <v>178</v>
      </c>
      <c r="AI174" s="535"/>
      <c r="AJ174" s="537"/>
      <c r="AK174" s="63"/>
      <c r="AT174" s="65"/>
    </row>
    <row r="175" spans="1:46" ht="14.25" thickBot="1">
      <c r="A175" s="538" t="s">
        <v>224</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4"/>
      <c r="AK175" s="60"/>
      <c r="AT175" s="65"/>
    </row>
    <row r="176" spans="1:46" s="148" customFormat="1" ht="15" customHeight="1">
      <c r="A176" s="792" t="s">
        <v>60</v>
      </c>
      <c r="B176" s="793"/>
      <c r="C176" s="793"/>
      <c r="D176" s="794"/>
      <c r="E176" s="539"/>
      <c r="F176" s="540" t="s">
        <v>63</v>
      </c>
      <c r="G176" s="540"/>
      <c r="H176" s="540"/>
      <c r="I176" s="540"/>
      <c r="J176" s="540"/>
      <c r="K176" s="540"/>
      <c r="L176" s="540"/>
      <c r="M176" s="540"/>
      <c r="N176" s="540"/>
      <c r="O176" s="541"/>
      <c r="P176" s="541"/>
      <c r="Q176" s="541"/>
      <c r="R176" s="540" t="s">
        <v>354</v>
      </c>
      <c r="S176" s="542"/>
      <c r="T176" s="542" t="s">
        <v>356</v>
      </c>
      <c r="U176" s="542"/>
      <c r="V176" s="542"/>
      <c r="W176" s="540"/>
      <c r="X176" s="540"/>
      <c r="Y176" s="540"/>
      <c r="Z176" s="540"/>
      <c r="AA176" s="541"/>
      <c r="AB176" s="541"/>
      <c r="AC176" s="541"/>
      <c r="AD176" s="541"/>
      <c r="AE176" s="541"/>
      <c r="AF176" s="541"/>
      <c r="AG176" s="541"/>
      <c r="AH176" s="541"/>
      <c r="AI176" s="541"/>
      <c r="AJ176" s="543"/>
      <c r="AK176" s="63"/>
    </row>
    <row r="177" spans="1:46" s="148" customFormat="1" ht="15" customHeight="1">
      <c r="A177" s="801"/>
      <c r="B177" s="802"/>
      <c r="C177" s="802"/>
      <c r="D177" s="803"/>
      <c r="E177" s="544"/>
      <c r="F177" s="807" t="s">
        <v>107</v>
      </c>
      <c r="G177" s="807"/>
      <c r="H177" s="807"/>
      <c r="I177" s="807"/>
      <c r="J177" s="807"/>
      <c r="K177" s="807"/>
      <c r="L177" s="807"/>
      <c r="M177" s="545"/>
      <c r="N177" s="545"/>
      <c r="O177" s="545"/>
      <c r="P177" s="545"/>
      <c r="Q177" s="545"/>
      <c r="R177" s="546" t="s">
        <v>355</v>
      </c>
      <c r="S177" s="547"/>
      <c r="T177" s="547" t="s">
        <v>356</v>
      </c>
      <c r="U177" s="547"/>
      <c r="V177" s="547"/>
      <c r="W177" s="546"/>
      <c r="X177" s="546"/>
      <c r="Y177" s="548"/>
      <c r="Z177" s="546"/>
      <c r="AA177" s="549"/>
      <c r="AB177" s="545"/>
      <c r="AC177" s="545"/>
      <c r="AD177" s="545"/>
      <c r="AE177" s="545"/>
      <c r="AF177" s="545"/>
      <c r="AG177" s="545"/>
      <c r="AH177" s="545"/>
      <c r="AI177" s="545"/>
      <c r="AJ177" s="522"/>
      <c r="AK177" s="60"/>
    </row>
    <row r="178" spans="1:46" s="62" customFormat="1" ht="15" customHeight="1">
      <c r="A178" s="804" t="s">
        <v>61</v>
      </c>
      <c r="B178" s="805"/>
      <c r="C178" s="805"/>
      <c r="D178" s="806"/>
      <c r="E178" s="544"/>
      <c r="F178" s="823" t="s">
        <v>64</v>
      </c>
      <c r="G178" s="823"/>
      <c r="H178" s="823"/>
      <c r="I178" s="823"/>
      <c r="J178" s="823"/>
      <c r="K178" s="823"/>
      <c r="L178" s="823"/>
      <c r="M178" s="823"/>
      <c r="N178" s="823"/>
      <c r="O178" s="823"/>
      <c r="P178" s="823"/>
      <c r="Q178" s="823"/>
      <c r="R178" s="823"/>
      <c r="S178" s="823"/>
      <c r="T178" s="823"/>
      <c r="U178" s="546" t="s">
        <v>355</v>
      </c>
      <c r="V178" s="547"/>
      <c r="W178" s="547" t="s">
        <v>356</v>
      </c>
      <c r="X178" s="547"/>
      <c r="Y178" s="547"/>
      <c r="Z178" s="546"/>
      <c r="AA178" s="546"/>
      <c r="AB178" s="546"/>
      <c r="AC178" s="546"/>
      <c r="AD178" s="545"/>
      <c r="AE178" s="545"/>
      <c r="AF178" s="545"/>
      <c r="AG178" s="545"/>
      <c r="AH178" s="545"/>
      <c r="AI178" s="545"/>
      <c r="AJ178" s="522"/>
      <c r="AK178" s="60"/>
    </row>
    <row r="179" spans="1:46" s="62" customFormat="1" ht="15" customHeight="1" thickBot="1">
      <c r="A179" s="798"/>
      <c r="B179" s="799"/>
      <c r="C179" s="799"/>
      <c r="D179" s="800"/>
      <c r="E179" s="550"/>
      <c r="F179" s="551" t="s">
        <v>91</v>
      </c>
      <c r="G179" s="551"/>
      <c r="H179" s="1026"/>
      <c r="I179" s="1026"/>
      <c r="J179" s="1026"/>
      <c r="K179" s="1026"/>
      <c r="L179" s="1026"/>
      <c r="M179" s="1026"/>
      <c r="N179" s="1026"/>
      <c r="O179" s="1026"/>
      <c r="P179" s="1026"/>
      <c r="Q179" s="1026"/>
      <c r="R179" s="1026"/>
      <c r="S179" s="1026"/>
      <c r="T179" s="1026"/>
      <c r="U179" s="1026"/>
      <c r="V179" s="1026"/>
      <c r="W179" s="1026"/>
      <c r="X179" s="1026"/>
      <c r="Y179" s="552" t="s">
        <v>92</v>
      </c>
      <c r="Z179" s="553" t="s">
        <v>355</v>
      </c>
      <c r="AA179" s="554"/>
      <c r="AB179" s="554" t="s">
        <v>357</v>
      </c>
      <c r="AC179" s="554"/>
      <c r="AD179" s="553"/>
      <c r="AE179" s="553"/>
      <c r="AF179" s="553"/>
      <c r="AG179" s="553"/>
      <c r="AH179" s="555"/>
      <c r="AI179" s="555"/>
      <c r="AJ179" s="556"/>
      <c r="AK179" s="60"/>
    </row>
    <row r="180" spans="1:46" ht="13.5" customHeight="1">
      <c r="A180" s="255"/>
      <c r="B180" s="215"/>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17"/>
      <c r="AK180" s="60"/>
      <c r="AT180" s="65"/>
    </row>
    <row r="181" spans="1:46" ht="15.75" customHeight="1">
      <c r="A181" s="557"/>
      <c r="B181" s="335" t="s">
        <v>103</v>
      </c>
      <c r="C181" s="557"/>
      <c r="D181" s="557"/>
      <c r="E181" s="557"/>
      <c r="F181" s="557"/>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57"/>
      <c r="AC181" s="557"/>
      <c r="AD181" s="557"/>
      <c r="AE181" s="557"/>
      <c r="AF181" s="557"/>
      <c r="AG181" s="557"/>
      <c r="AH181" s="557"/>
      <c r="AI181" s="557"/>
      <c r="AJ181" s="558"/>
      <c r="AK181" s="60"/>
    </row>
    <row r="182" spans="1:46" ht="14.25" thickBot="1">
      <c r="A182" s="557"/>
      <c r="B182" s="824" t="s">
        <v>140</v>
      </c>
      <c r="C182" s="825"/>
      <c r="D182" s="825"/>
      <c r="E182" s="825"/>
      <c r="F182" s="825"/>
      <c r="G182" s="825"/>
      <c r="H182" s="825"/>
      <c r="I182" s="825"/>
      <c r="J182" s="825"/>
      <c r="K182" s="825"/>
      <c r="L182" s="825"/>
      <c r="M182" s="825"/>
      <c r="N182" s="825"/>
      <c r="O182" s="825"/>
      <c r="P182" s="825"/>
      <c r="Q182" s="825"/>
      <c r="R182" s="825"/>
      <c r="S182" s="825"/>
      <c r="T182" s="825"/>
      <c r="U182" s="825"/>
      <c r="V182" s="825"/>
      <c r="W182" s="825"/>
      <c r="X182" s="825"/>
      <c r="Y182" s="826"/>
      <c r="Z182" s="872" t="s">
        <v>99</v>
      </c>
      <c r="AA182" s="872"/>
      <c r="AB182" s="872"/>
      <c r="AC182" s="872"/>
      <c r="AD182" s="872"/>
      <c r="AE182" s="872"/>
      <c r="AF182" s="872"/>
      <c r="AG182" s="872"/>
      <c r="AH182" s="873"/>
      <c r="AI182" s="559"/>
      <c r="AJ182" s="558"/>
      <c r="AK182" s="60"/>
    </row>
    <row r="183" spans="1:46" ht="16.5" customHeight="1">
      <c r="A183" s="557"/>
      <c r="B183" s="560"/>
      <c r="C183" s="561" t="s">
        <v>175</v>
      </c>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3"/>
      <c r="Z183" s="827" t="s">
        <v>101</v>
      </c>
      <c r="AA183" s="828"/>
      <c r="AB183" s="828"/>
      <c r="AC183" s="828"/>
      <c r="AD183" s="828"/>
      <c r="AE183" s="828"/>
      <c r="AF183" s="828"/>
      <c r="AG183" s="828"/>
      <c r="AH183" s="829"/>
      <c r="AI183" s="557"/>
      <c r="AJ183" s="558"/>
      <c r="AK183" s="60"/>
    </row>
    <row r="184" spans="1:46" ht="16.5" customHeight="1">
      <c r="A184" s="557"/>
      <c r="B184" s="564"/>
      <c r="C184" s="565" t="s">
        <v>176</v>
      </c>
      <c r="D184" s="566"/>
      <c r="E184" s="566"/>
      <c r="F184" s="566"/>
      <c r="G184" s="566"/>
      <c r="H184" s="566"/>
      <c r="I184" s="566"/>
      <c r="J184" s="566"/>
      <c r="K184" s="566"/>
      <c r="L184" s="566"/>
      <c r="M184" s="566"/>
      <c r="N184" s="566"/>
      <c r="O184" s="566"/>
      <c r="P184" s="566"/>
      <c r="Q184" s="566"/>
      <c r="R184" s="566"/>
      <c r="S184" s="566"/>
      <c r="T184" s="566"/>
      <c r="U184" s="566"/>
      <c r="V184" s="566"/>
      <c r="W184" s="566"/>
      <c r="X184" s="566"/>
      <c r="Y184" s="567"/>
      <c r="Z184" s="786" t="s">
        <v>102</v>
      </c>
      <c r="AA184" s="787"/>
      <c r="AB184" s="787"/>
      <c r="AC184" s="787"/>
      <c r="AD184" s="787"/>
      <c r="AE184" s="787"/>
      <c r="AF184" s="787"/>
      <c r="AG184" s="787"/>
      <c r="AH184" s="788"/>
      <c r="AI184" s="557"/>
      <c r="AJ184" s="558"/>
      <c r="AK184" s="60"/>
    </row>
    <row r="185" spans="1:46" ht="16.5" customHeight="1">
      <c r="A185" s="557"/>
      <c r="B185" s="564"/>
      <c r="C185" s="565" t="s">
        <v>207</v>
      </c>
      <c r="D185" s="566"/>
      <c r="E185" s="566"/>
      <c r="F185" s="566"/>
      <c r="G185" s="566"/>
      <c r="H185" s="566"/>
      <c r="I185" s="566"/>
      <c r="J185" s="566"/>
      <c r="K185" s="566"/>
      <c r="L185" s="566"/>
      <c r="M185" s="566"/>
      <c r="N185" s="566"/>
      <c r="O185" s="566"/>
      <c r="P185" s="566"/>
      <c r="Q185" s="566"/>
      <c r="R185" s="566"/>
      <c r="S185" s="566"/>
      <c r="T185" s="566"/>
      <c r="U185" s="566"/>
      <c r="V185" s="566"/>
      <c r="W185" s="566"/>
      <c r="X185" s="566"/>
      <c r="Y185" s="567"/>
      <c r="Z185" s="786" t="s">
        <v>328</v>
      </c>
      <c r="AA185" s="787"/>
      <c r="AB185" s="787"/>
      <c r="AC185" s="787"/>
      <c r="AD185" s="787"/>
      <c r="AE185" s="787"/>
      <c r="AF185" s="787"/>
      <c r="AG185" s="787"/>
      <c r="AH185" s="788"/>
      <c r="AI185" s="557"/>
      <c r="AJ185" s="558"/>
      <c r="AK185" s="60"/>
    </row>
    <row r="186" spans="1:46" ht="16.5" customHeight="1">
      <c r="A186" s="557"/>
      <c r="B186" s="564"/>
      <c r="C186" s="565" t="s">
        <v>350</v>
      </c>
      <c r="D186" s="566"/>
      <c r="E186" s="566"/>
      <c r="F186" s="566"/>
      <c r="G186" s="566"/>
      <c r="H186" s="566"/>
      <c r="I186" s="566"/>
      <c r="J186" s="566"/>
      <c r="K186" s="566"/>
      <c r="L186" s="566"/>
      <c r="M186" s="566"/>
      <c r="N186" s="566"/>
      <c r="O186" s="566"/>
      <c r="P186" s="566"/>
      <c r="Q186" s="566"/>
      <c r="R186" s="566"/>
      <c r="S186" s="566"/>
      <c r="T186" s="566"/>
      <c r="U186" s="566"/>
      <c r="V186" s="566"/>
      <c r="W186" s="566"/>
      <c r="X186" s="566"/>
      <c r="Y186" s="567"/>
      <c r="Z186" s="786" t="s">
        <v>351</v>
      </c>
      <c r="AA186" s="787"/>
      <c r="AB186" s="787"/>
      <c r="AC186" s="787"/>
      <c r="AD186" s="787"/>
      <c r="AE186" s="787"/>
      <c r="AF186" s="787"/>
      <c r="AG186" s="787"/>
      <c r="AH186" s="788"/>
      <c r="AI186" s="557"/>
      <c r="AJ186" s="558"/>
      <c r="AK186" s="60"/>
    </row>
    <row r="187" spans="1:46" ht="25.5" customHeight="1">
      <c r="A187" s="557"/>
      <c r="B187" s="564"/>
      <c r="C187" s="864" t="s">
        <v>208</v>
      </c>
      <c r="D187" s="864"/>
      <c r="E187" s="864"/>
      <c r="F187" s="864"/>
      <c r="G187" s="864"/>
      <c r="H187" s="864"/>
      <c r="I187" s="864"/>
      <c r="J187" s="864"/>
      <c r="K187" s="864"/>
      <c r="L187" s="864"/>
      <c r="M187" s="864"/>
      <c r="N187" s="864"/>
      <c r="O187" s="864"/>
      <c r="P187" s="864"/>
      <c r="Q187" s="864"/>
      <c r="R187" s="864"/>
      <c r="S187" s="864"/>
      <c r="T187" s="864"/>
      <c r="U187" s="864"/>
      <c r="V187" s="864"/>
      <c r="W187" s="864"/>
      <c r="X187" s="864"/>
      <c r="Y187" s="865"/>
      <c r="Z187" s="866" t="s">
        <v>210</v>
      </c>
      <c r="AA187" s="867"/>
      <c r="AB187" s="867"/>
      <c r="AC187" s="867"/>
      <c r="AD187" s="867"/>
      <c r="AE187" s="867"/>
      <c r="AF187" s="867"/>
      <c r="AG187" s="867"/>
      <c r="AH187" s="868"/>
      <c r="AI187" s="557"/>
      <c r="AJ187" s="558"/>
      <c r="AK187" s="60"/>
    </row>
    <row r="188" spans="1:46" ht="25.5" customHeight="1">
      <c r="A188" s="557"/>
      <c r="B188" s="564"/>
      <c r="C188" s="864" t="s">
        <v>209</v>
      </c>
      <c r="D188" s="864"/>
      <c r="E188" s="864"/>
      <c r="F188" s="864"/>
      <c r="G188" s="864"/>
      <c r="H188" s="864"/>
      <c r="I188" s="864"/>
      <c r="J188" s="864"/>
      <c r="K188" s="864"/>
      <c r="L188" s="864"/>
      <c r="M188" s="864"/>
      <c r="N188" s="864"/>
      <c r="O188" s="864"/>
      <c r="P188" s="864"/>
      <c r="Q188" s="864"/>
      <c r="R188" s="864"/>
      <c r="S188" s="864"/>
      <c r="T188" s="864"/>
      <c r="U188" s="864"/>
      <c r="V188" s="864"/>
      <c r="W188" s="864"/>
      <c r="X188" s="864"/>
      <c r="Y188" s="865"/>
      <c r="Z188" s="869" t="s">
        <v>211</v>
      </c>
      <c r="AA188" s="870"/>
      <c r="AB188" s="870"/>
      <c r="AC188" s="870"/>
      <c r="AD188" s="870"/>
      <c r="AE188" s="870"/>
      <c r="AF188" s="870"/>
      <c r="AG188" s="870"/>
      <c r="AH188" s="871"/>
      <c r="AI188" s="557"/>
      <c r="AJ188" s="558"/>
      <c r="AK188" s="149"/>
    </row>
    <row r="189" spans="1:46" ht="16.5" customHeight="1" thickBot="1">
      <c r="A189" s="557"/>
      <c r="B189" s="568"/>
      <c r="C189" s="569" t="s">
        <v>177</v>
      </c>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1"/>
      <c r="Z189" s="831" t="s">
        <v>100</v>
      </c>
      <c r="AA189" s="832"/>
      <c r="AB189" s="832"/>
      <c r="AC189" s="832"/>
      <c r="AD189" s="832"/>
      <c r="AE189" s="832"/>
      <c r="AF189" s="832"/>
      <c r="AG189" s="832"/>
      <c r="AH189" s="833"/>
      <c r="AI189" s="557"/>
      <c r="AJ189" s="558"/>
      <c r="AK189" s="149"/>
    </row>
    <row r="190" spans="1:46" ht="4.5" customHeight="1">
      <c r="A190" s="557"/>
      <c r="B190" s="557"/>
      <c r="C190" s="335"/>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335"/>
      <c r="AA190" s="335"/>
      <c r="AB190" s="335"/>
      <c r="AC190" s="335"/>
      <c r="AD190" s="335"/>
      <c r="AE190" s="335"/>
      <c r="AF190" s="335"/>
      <c r="AG190" s="335"/>
      <c r="AH190" s="335"/>
      <c r="AI190" s="557"/>
      <c r="AJ190" s="558"/>
    </row>
    <row r="191" spans="1:46" ht="12" customHeight="1">
      <c r="A191" s="557"/>
      <c r="B191" s="572" t="s">
        <v>217</v>
      </c>
      <c r="C191" s="573" t="s">
        <v>216</v>
      </c>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335"/>
      <c r="AA191" s="335"/>
      <c r="AB191" s="335"/>
      <c r="AC191" s="335"/>
      <c r="AD191" s="335"/>
      <c r="AE191" s="335"/>
      <c r="AF191" s="335"/>
      <c r="AG191" s="335"/>
      <c r="AH191" s="335"/>
      <c r="AI191" s="557"/>
      <c r="AJ191" s="558"/>
    </row>
    <row r="192" spans="1:46" ht="21" customHeight="1">
      <c r="A192" s="557"/>
      <c r="B192" s="574" t="s">
        <v>218</v>
      </c>
      <c r="C192" s="834" t="s">
        <v>219</v>
      </c>
      <c r="D192" s="834"/>
      <c r="E192" s="834"/>
      <c r="F192" s="834"/>
      <c r="G192" s="834"/>
      <c r="H192" s="834"/>
      <c r="I192" s="834"/>
      <c r="J192" s="834"/>
      <c r="K192" s="834"/>
      <c r="L192" s="834"/>
      <c r="M192" s="834"/>
      <c r="N192" s="834"/>
      <c r="O192" s="834"/>
      <c r="P192" s="834"/>
      <c r="Q192" s="834"/>
      <c r="R192" s="834"/>
      <c r="S192" s="834"/>
      <c r="T192" s="834"/>
      <c r="U192" s="834"/>
      <c r="V192" s="834"/>
      <c r="W192" s="834"/>
      <c r="X192" s="834"/>
      <c r="Y192" s="834"/>
      <c r="Z192" s="834"/>
      <c r="AA192" s="834"/>
      <c r="AB192" s="834"/>
      <c r="AC192" s="834"/>
      <c r="AD192" s="834"/>
      <c r="AE192" s="834"/>
      <c r="AF192" s="834"/>
      <c r="AG192" s="834"/>
      <c r="AH192" s="834"/>
      <c r="AI192" s="834"/>
      <c r="AJ192" s="834"/>
    </row>
    <row r="193" spans="1:36" ht="7.5" customHeight="1" thickBot="1">
      <c r="A193" s="575"/>
      <c r="B193" s="575"/>
      <c r="C193" s="576"/>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576"/>
      <c r="AA193" s="576"/>
      <c r="AB193" s="576"/>
      <c r="AC193" s="576"/>
      <c r="AD193" s="576"/>
      <c r="AE193" s="576"/>
      <c r="AF193" s="576"/>
      <c r="AG193" s="576"/>
      <c r="AH193" s="576"/>
      <c r="AI193" s="576"/>
      <c r="AJ193" s="577"/>
    </row>
    <row r="194" spans="1:36" ht="1.5" customHeight="1">
      <c r="A194" s="578"/>
      <c r="B194" s="579"/>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80"/>
    </row>
    <row r="195" spans="1:36" ht="31.5" customHeight="1">
      <c r="A195" s="581"/>
      <c r="B195" s="919" t="s">
        <v>386</v>
      </c>
      <c r="C195" s="919"/>
      <c r="D195" s="919"/>
      <c r="E195" s="919"/>
      <c r="F195" s="919"/>
      <c r="G195" s="919"/>
      <c r="H195" s="919"/>
      <c r="I195" s="919"/>
      <c r="J195" s="919"/>
      <c r="K195" s="919"/>
      <c r="L195" s="919"/>
      <c r="M195" s="919"/>
      <c r="N195" s="919"/>
      <c r="O195" s="919"/>
      <c r="P195" s="919"/>
      <c r="Q195" s="919"/>
      <c r="R195" s="919"/>
      <c r="S195" s="919"/>
      <c r="T195" s="919"/>
      <c r="U195" s="919"/>
      <c r="V195" s="919"/>
      <c r="W195" s="919"/>
      <c r="X195" s="919"/>
      <c r="Y195" s="919"/>
      <c r="Z195" s="919"/>
      <c r="AA195" s="919"/>
      <c r="AB195" s="919"/>
      <c r="AC195" s="919"/>
      <c r="AD195" s="919"/>
      <c r="AE195" s="919"/>
      <c r="AF195" s="919"/>
      <c r="AG195" s="919"/>
      <c r="AH195" s="919"/>
      <c r="AI195" s="919"/>
      <c r="AJ195" s="582"/>
    </row>
    <row r="196" spans="1:36" ht="4.5" customHeight="1">
      <c r="A196" s="581"/>
      <c r="B196" s="335"/>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82"/>
    </row>
    <row r="197" spans="1:36" s="152" customFormat="1" ht="13.5" customHeight="1">
      <c r="A197" s="583"/>
      <c r="B197" s="584" t="s">
        <v>53</v>
      </c>
      <c r="C197" s="584"/>
      <c r="D197" s="920"/>
      <c r="E197" s="921"/>
      <c r="F197" s="584" t="s">
        <v>5</v>
      </c>
      <c r="G197" s="920"/>
      <c r="H197" s="921"/>
      <c r="I197" s="584" t="s">
        <v>4</v>
      </c>
      <c r="J197" s="920"/>
      <c r="K197" s="921"/>
      <c r="L197" s="584" t="s">
        <v>3</v>
      </c>
      <c r="M197" s="585"/>
      <c r="N197" s="922" t="s">
        <v>6</v>
      </c>
      <c r="O197" s="922"/>
      <c r="P197" s="922"/>
      <c r="Q197" s="923" t="str">
        <f>IF(G9="","",G9)</f>
        <v/>
      </c>
      <c r="R197" s="923"/>
      <c r="S197" s="923"/>
      <c r="T197" s="923"/>
      <c r="U197" s="923"/>
      <c r="V197" s="923"/>
      <c r="W197" s="923"/>
      <c r="X197" s="923"/>
      <c r="Y197" s="923"/>
      <c r="Z197" s="923"/>
      <c r="AA197" s="923"/>
      <c r="AB197" s="923"/>
      <c r="AC197" s="923"/>
      <c r="AD197" s="923"/>
      <c r="AE197" s="923"/>
      <c r="AF197" s="923"/>
      <c r="AG197" s="923"/>
      <c r="AH197" s="923"/>
      <c r="AI197" s="923"/>
      <c r="AJ197" s="924"/>
    </row>
    <row r="198" spans="1:36" s="152" customFormat="1" ht="13.5" customHeight="1">
      <c r="A198" s="586"/>
      <c r="B198" s="587"/>
      <c r="C198" s="588"/>
      <c r="D198" s="588"/>
      <c r="E198" s="588"/>
      <c r="F198" s="588"/>
      <c r="G198" s="588"/>
      <c r="H198" s="588"/>
      <c r="I198" s="588"/>
      <c r="J198" s="588"/>
      <c r="K198" s="588"/>
      <c r="L198" s="588"/>
      <c r="M198" s="588"/>
      <c r="N198" s="913" t="s">
        <v>136</v>
      </c>
      <c r="O198" s="913"/>
      <c r="P198" s="913"/>
      <c r="Q198" s="914" t="s">
        <v>137</v>
      </c>
      <c r="R198" s="914"/>
      <c r="S198" s="915"/>
      <c r="T198" s="915"/>
      <c r="U198" s="915"/>
      <c r="V198" s="915"/>
      <c r="W198" s="915"/>
      <c r="X198" s="916" t="s">
        <v>138</v>
      </c>
      <c r="Y198" s="916"/>
      <c r="Z198" s="915"/>
      <c r="AA198" s="915"/>
      <c r="AB198" s="915"/>
      <c r="AC198" s="915"/>
      <c r="AD198" s="915"/>
      <c r="AE198" s="915"/>
      <c r="AF198" s="915"/>
      <c r="AG198" s="915"/>
      <c r="AH198" s="915"/>
      <c r="AI198" s="917"/>
      <c r="AJ198" s="918"/>
    </row>
    <row r="199" spans="1:36" s="152" customFormat="1" ht="4.5" customHeight="1" thickBot="1">
      <c r="A199" s="153"/>
      <c r="B199" s="154"/>
      <c r="C199" s="155"/>
      <c r="D199" s="155"/>
      <c r="E199" s="155"/>
      <c r="F199" s="155"/>
      <c r="G199" s="155"/>
      <c r="H199" s="155"/>
      <c r="I199" s="155"/>
      <c r="J199" s="155"/>
      <c r="K199" s="155"/>
      <c r="L199" s="155"/>
      <c r="M199" s="155"/>
      <c r="N199" s="155"/>
      <c r="O199" s="155"/>
      <c r="P199" s="154"/>
      <c r="Q199" s="156"/>
      <c r="R199" s="157"/>
      <c r="S199" s="157"/>
      <c r="T199" s="157"/>
      <c r="U199" s="157"/>
      <c r="V199" s="157"/>
      <c r="W199" s="158"/>
      <c r="X199" s="158"/>
      <c r="Y199" s="158"/>
      <c r="Z199" s="158"/>
      <c r="AA199" s="158"/>
      <c r="AB199" s="158"/>
      <c r="AC199" s="158"/>
      <c r="AD199" s="158"/>
      <c r="AE199" s="158"/>
      <c r="AF199" s="158"/>
      <c r="AG199" s="158"/>
      <c r="AH199" s="158"/>
      <c r="AI199" s="159"/>
      <c r="AJ199" s="160"/>
    </row>
    <row r="200" spans="1:36" ht="13.5" customHeight="1">
      <c r="A200" s="161"/>
      <c r="B200" s="120"/>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62"/>
    </row>
    <row r="201" spans="1:36">
      <c r="B201" s="150"/>
    </row>
    <row r="202" spans="1:36" ht="17.25">
      <c r="A202" s="163"/>
      <c r="B202" s="61"/>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c r="AA202" s="163"/>
      <c r="AB202" s="163"/>
      <c r="AC202" s="163"/>
      <c r="AD202" s="163"/>
      <c r="AE202" s="164"/>
      <c r="AF202" s="163"/>
      <c r="AG202" s="163"/>
      <c r="AH202" s="163"/>
      <c r="AI202" s="163"/>
      <c r="AJ202" s="163"/>
    </row>
    <row r="203" spans="1:36">
      <c r="A203" s="165"/>
      <c r="B203" s="163" t="s">
        <v>19</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row>
    <row r="204" spans="1:36">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row>
    <row r="205" spans="1:36">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row>
    <row r="206" spans="1:36">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row>
    <row r="207" spans="1:36">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row>
    <row r="208" spans="1:36">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row>
    <row r="209" spans="1:36">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row>
    <row r="210" spans="1:36">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row>
    <row r="211" spans="1:36">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row>
    <row r="212" spans="1:36">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row>
    <row r="213" spans="1:36">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row>
    <row r="214" spans="1:36">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row>
    <row r="215" spans="1:36">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row>
    <row r="216" spans="1:36">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row>
    <row r="217" spans="1:36">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row>
    <row r="218" spans="1:36">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row>
    <row r="219" spans="1:36">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row>
    <row r="220" spans="1:36">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row>
    <row r="221" spans="1:36">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row>
    <row r="222" spans="1:36">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row>
    <row r="223" spans="1:36">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row>
    <row r="224" spans="1:36">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row>
    <row r="225" spans="1:36">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row>
    <row r="226" spans="1:36">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row>
    <row r="227" spans="1:36">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row>
    <row r="228" spans="1:36">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row>
    <row r="229" spans="1:36">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row>
    <row r="230" spans="1:36">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row>
    <row r="231" spans="1:36">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row>
    <row r="232" spans="1:36">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row>
    <row r="233" spans="1:36">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row>
    <row r="234" spans="1:36">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row>
    <row r="235" spans="1:36">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row>
    <row r="236" spans="1:36">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row>
    <row r="237" spans="1:36">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row>
    <row r="238" spans="1:36">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row>
    <row r="239" spans="1:36">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row>
    <row r="240" spans="1:36">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row>
    <row r="241" spans="1:36">
      <c r="A241" s="165"/>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row>
    <row r="242" spans="1:36">
      <c r="A242" s="165"/>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row>
    <row r="243" spans="1:36">
      <c r="A243" s="165"/>
      <c r="B243" s="165"/>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row>
    <row r="244" spans="1:36">
      <c r="A244" s="165"/>
      <c r="B244" s="165"/>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row>
    <row r="245" spans="1:36">
      <c r="A245" s="165"/>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row>
    <row r="246" spans="1:36">
      <c r="A246" s="165"/>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row>
    <row r="247" spans="1:36">
      <c r="A247" s="165"/>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row>
    <row r="248" spans="1:36">
      <c r="A248" s="165"/>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row>
    <row r="249" spans="1:36">
      <c r="A249" s="165"/>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row>
    <row r="250" spans="1:36">
      <c r="A250" s="165"/>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row>
    <row r="251" spans="1:36">
      <c r="A251" s="165"/>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row>
    <row r="252" spans="1:36">
      <c r="A252" s="165"/>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row>
    <row r="253" spans="1:36">
      <c r="A253" s="165"/>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row>
    <row r="254" spans="1:36">
      <c r="A254" s="165"/>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row>
    <row r="255" spans="1:36">
      <c r="A255" s="165"/>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row>
    <row r="256" spans="1:36">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row>
    <row r="257" spans="1:36">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row>
    <row r="258" spans="1:36">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row>
    <row r="259" spans="1:36">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row>
    <row r="260" spans="1:36">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row>
    <row r="261" spans="1:36">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row>
    <row r="262" spans="1:36">
      <c r="A262" s="163"/>
      <c r="B262" s="165"/>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row>
    <row r="263" spans="1:36">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row>
    <row r="264" spans="1:36">
      <c r="B264" s="163"/>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76200</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66675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76200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400050</xdr:rowOff>
                  </from>
                  <to>
                    <xdr:col>4</xdr:col>
                    <xdr:colOff>171450</xdr:colOff>
                    <xdr:row>159</xdr:row>
                    <xdr:rowOff>28575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133350</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104775</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Normal="85" zoomScaleSheetLayoutView="100" zoomScalePageLayoutView="70" workbookViewId="0"/>
  </sheetViews>
  <sheetFormatPr defaultColWidth="2.5" defaultRowHeight="13.5"/>
  <cols>
    <col min="1" max="1" width="5.625" style="59" customWidth="1"/>
    <col min="2" max="11" width="2.625" style="59" customWidth="1"/>
    <col min="12" max="13" width="11.75" style="59" customWidth="1"/>
    <col min="14" max="14" width="16.875" style="59" customWidth="1"/>
    <col min="15" max="15" width="37.5" style="59" customWidth="1"/>
    <col min="16" max="16" width="31.375" style="59" customWidth="1"/>
    <col min="17" max="17" width="10.625" style="59" customWidth="1"/>
    <col min="18" max="18" width="9.625" style="59" customWidth="1"/>
    <col min="19" max="19" width="13.625" style="59" customWidth="1"/>
    <col min="20" max="20" width="10" style="59" customWidth="1"/>
    <col min="21" max="21" width="6.75" style="59" customWidth="1"/>
    <col min="22" max="22" width="4.75" style="59" customWidth="1"/>
    <col min="23" max="23" width="3.625" style="59" customWidth="1"/>
    <col min="24" max="24" width="3.125" style="59" customWidth="1"/>
    <col min="25" max="25" width="3.625" style="59" customWidth="1"/>
    <col min="26" max="26" width="8" style="59" customWidth="1"/>
    <col min="27" max="27" width="3.625" style="59" customWidth="1"/>
    <col min="28" max="28" width="3.125" style="59" customWidth="1"/>
    <col min="29" max="29" width="3.625" style="59" customWidth="1"/>
    <col min="30" max="30" width="3.125" style="59" customWidth="1"/>
    <col min="31" max="31" width="2.5" style="59" customWidth="1"/>
    <col min="32" max="32" width="3.5" style="59" customWidth="1"/>
    <col min="33" max="33" width="5.875" style="59" customWidth="1"/>
    <col min="34" max="34" width="14.625" style="59" customWidth="1"/>
    <col min="35" max="16384" width="2.5" style="59"/>
  </cols>
  <sheetData>
    <row r="1" spans="1:34" ht="21" customHeight="1">
      <c r="A1" s="589" t="s">
        <v>117</v>
      </c>
      <c r="B1" s="215"/>
      <c r="C1" s="215"/>
      <c r="D1" s="215"/>
      <c r="E1" s="215"/>
      <c r="F1" s="215"/>
      <c r="G1" s="218" t="s">
        <v>262</v>
      </c>
      <c r="H1" s="215"/>
      <c r="I1" s="215"/>
      <c r="J1" s="215"/>
      <c r="K1" s="215"/>
      <c r="L1" s="215"/>
      <c r="M1" s="215"/>
      <c r="N1" s="215"/>
      <c r="O1" s="215"/>
      <c r="P1" s="215"/>
      <c r="Q1" s="215"/>
      <c r="R1" s="215"/>
      <c r="S1" s="215"/>
      <c r="T1" s="215"/>
      <c r="U1" s="215"/>
      <c r="V1" s="215"/>
      <c r="W1" s="216"/>
      <c r="X1" s="216"/>
      <c r="Y1" s="216"/>
      <c r="Z1" s="216"/>
      <c r="AA1" s="216"/>
      <c r="AB1" s="216"/>
      <c r="AC1" s="216"/>
      <c r="AD1" s="216"/>
      <c r="AE1" s="216"/>
      <c r="AF1" s="216"/>
      <c r="AG1" s="216"/>
      <c r="AH1" s="216"/>
    </row>
    <row r="2" spans="1:34" ht="21" customHeight="1" thickBot="1">
      <c r="A2" s="215"/>
      <c r="B2" s="218"/>
      <c r="C2" s="218"/>
      <c r="D2" s="218"/>
      <c r="E2" s="218"/>
      <c r="F2" s="218"/>
      <c r="G2" s="218"/>
      <c r="H2" s="218"/>
      <c r="I2" s="218"/>
      <c r="J2" s="218"/>
      <c r="K2" s="218"/>
      <c r="L2" s="218"/>
      <c r="M2" s="218"/>
      <c r="N2" s="218"/>
      <c r="O2" s="218"/>
      <c r="P2" s="218"/>
      <c r="Q2" s="218"/>
      <c r="R2" s="218"/>
      <c r="S2" s="218"/>
      <c r="T2" s="218"/>
      <c r="U2" s="218"/>
      <c r="V2" s="218"/>
      <c r="W2" s="216"/>
      <c r="X2" s="216"/>
      <c r="Y2" s="216"/>
      <c r="Z2" s="216"/>
      <c r="AA2" s="222"/>
      <c r="AB2" s="590"/>
      <c r="AC2" s="590"/>
      <c r="AD2" s="590"/>
      <c r="AE2" s="590"/>
      <c r="AF2" s="590"/>
      <c r="AG2" s="590"/>
      <c r="AH2" s="590"/>
    </row>
    <row r="3" spans="1:34" ht="27" customHeight="1" thickBot="1">
      <c r="A3" s="1061" t="s">
        <v>6</v>
      </c>
      <c r="B3" s="1061"/>
      <c r="C3" s="1062"/>
      <c r="D3" s="1058" t="str">
        <f>IF(基本情報入力シート!M16="","",基本情報入力シート!M16)</f>
        <v/>
      </c>
      <c r="E3" s="1059"/>
      <c r="F3" s="1059"/>
      <c r="G3" s="1059"/>
      <c r="H3" s="1059"/>
      <c r="I3" s="1059"/>
      <c r="J3" s="1059"/>
      <c r="K3" s="1059"/>
      <c r="L3" s="1059"/>
      <c r="M3" s="1059"/>
      <c r="N3" s="1059"/>
      <c r="O3" s="1060"/>
      <c r="P3" s="591"/>
      <c r="Q3" s="592"/>
      <c r="R3" s="592"/>
      <c r="S3" s="215"/>
      <c r="T3" s="215"/>
      <c r="U3" s="215"/>
      <c r="V3" s="592"/>
      <c r="W3" s="215"/>
      <c r="X3" s="215"/>
      <c r="Y3" s="215"/>
      <c r="Z3" s="215"/>
      <c r="AA3" s="215"/>
      <c r="AB3" s="215"/>
      <c r="AC3" s="215"/>
      <c r="AD3" s="215"/>
      <c r="AE3" s="215"/>
      <c r="AF3" s="215"/>
      <c r="AG3" s="215"/>
      <c r="AH3" s="215"/>
    </row>
    <row r="4" spans="1:34" ht="21" customHeight="1" thickBot="1">
      <c r="A4" s="593"/>
      <c r="B4" s="593"/>
      <c r="C4" s="593"/>
      <c r="D4" s="594"/>
      <c r="E4" s="594"/>
      <c r="F4" s="594"/>
      <c r="G4" s="594"/>
      <c r="H4" s="594"/>
      <c r="I4" s="594"/>
      <c r="J4" s="594"/>
      <c r="K4" s="594"/>
      <c r="L4" s="594"/>
      <c r="M4" s="594"/>
      <c r="N4" s="594"/>
      <c r="O4" s="594"/>
      <c r="P4" s="594"/>
      <c r="Q4" s="592"/>
      <c r="R4" s="592"/>
      <c r="S4" s="215"/>
      <c r="T4" s="215"/>
      <c r="U4" s="215"/>
      <c r="V4" s="592"/>
      <c r="W4" s="215"/>
      <c r="X4" s="215"/>
      <c r="Y4" s="215"/>
      <c r="Z4" s="215"/>
      <c r="AA4" s="215"/>
      <c r="AB4" s="215"/>
      <c r="AC4" s="215"/>
      <c r="AD4" s="215"/>
      <c r="AE4" s="215"/>
      <c r="AF4" s="215"/>
      <c r="AG4" s="215"/>
      <c r="AH4" s="215"/>
    </row>
    <row r="5" spans="1:34" ht="27.75" customHeight="1" thickBot="1">
      <c r="A5" s="1083" t="s">
        <v>353</v>
      </c>
      <c r="B5" s="1084"/>
      <c r="C5" s="1084"/>
      <c r="D5" s="1084"/>
      <c r="E5" s="1084"/>
      <c r="F5" s="1084"/>
      <c r="G5" s="1084"/>
      <c r="H5" s="1084"/>
      <c r="I5" s="1084"/>
      <c r="J5" s="1084"/>
      <c r="K5" s="1084"/>
      <c r="L5" s="1084"/>
      <c r="M5" s="1084"/>
      <c r="N5" s="1084"/>
      <c r="O5" s="595">
        <f>SUM(AH12:AH111)</f>
        <v>0</v>
      </c>
      <c r="P5" s="594"/>
      <c r="Q5" s="592"/>
      <c r="R5" s="592"/>
      <c r="S5" s="215"/>
      <c r="T5" s="215"/>
      <c r="U5" s="215"/>
      <c r="V5" s="592"/>
      <c r="W5" s="215"/>
      <c r="X5" s="215"/>
      <c r="Y5" s="215"/>
      <c r="Z5" s="215"/>
      <c r="AA5" s="215"/>
      <c r="AB5" s="215"/>
      <c r="AC5" s="215"/>
      <c r="AD5" s="215"/>
      <c r="AE5" s="215"/>
      <c r="AF5" s="215"/>
      <c r="AG5" s="215"/>
      <c r="AH5" s="215"/>
    </row>
    <row r="6" spans="1:34"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596"/>
    </row>
    <row r="7" spans="1:34" ht="18" customHeight="1">
      <c r="A7" s="1065"/>
      <c r="B7" s="1067" t="s">
        <v>7</v>
      </c>
      <c r="C7" s="1068"/>
      <c r="D7" s="1068"/>
      <c r="E7" s="1068"/>
      <c r="F7" s="1068"/>
      <c r="G7" s="1068"/>
      <c r="H7" s="1068"/>
      <c r="I7" s="1068"/>
      <c r="J7" s="1068"/>
      <c r="K7" s="1069"/>
      <c r="L7" s="1073" t="s">
        <v>153</v>
      </c>
      <c r="M7" s="597"/>
      <c r="N7" s="598"/>
      <c r="O7" s="1075" t="s">
        <v>180</v>
      </c>
      <c r="P7" s="1077" t="s">
        <v>97</v>
      </c>
      <c r="Q7" s="1079" t="s">
        <v>245</v>
      </c>
      <c r="R7" s="1081" t="s">
        <v>159</v>
      </c>
      <c r="S7" s="599" t="s">
        <v>67</v>
      </c>
      <c r="T7" s="600"/>
      <c r="U7" s="600"/>
      <c r="V7" s="600"/>
      <c r="W7" s="600"/>
      <c r="X7" s="600"/>
      <c r="Y7" s="600"/>
      <c r="Z7" s="600"/>
      <c r="AA7" s="600"/>
      <c r="AB7" s="600"/>
      <c r="AC7" s="600"/>
      <c r="AD7" s="600"/>
      <c r="AE7" s="600"/>
      <c r="AF7" s="600"/>
      <c r="AG7" s="600"/>
      <c r="AH7" s="601"/>
    </row>
    <row r="8" spans="1:34" ht="14.25">
      <c r="A8" s="1066"/>
      <c r="B8" s="1070"/>
      <c r="C8" s="1071"/>
      <c r="D8" s="1071"/>
      <c r="E8" s="1071"/>
      <c r="F8" s="1071"/>
      <c r="G8" s="1071"/>
      <c r="H8" s="1071"/>
      <c r="I8" s="1071"/>
      <c r="J8" s="1071"/>
      <c r="K8" s="1072"/>
      <c r="L8" s="1074"/>
      <c r="M8" s="602" t="s">
        <v>255</v>
      </c>
      <c r="N8" s="603"/>
      <c r="O8" s="1076"/>
      <c r="P8" s="1078"/>
      <c r="Q8" s="1080"/>
      <c r="R8" s="1082"/>
      <c r="S8" s="604"/>
      <c r="T8" s="1063" t="s">
        <v>126</v>
      </c>
      <c r="U8" s="1064"/>
      <c r="V8" s="1085" t="s">
        <v>127</v>
      </c>
      <c r="W8" s="1086"/>
      <c r="X8" s="1086"/>
      <c r="Y8" s="1086"/>
      <c r="Z8" s="1086"/>
      <c r="AA8" s="1086"/>
      <c r="AB8" s="1086"/>
      <c r="AC8" s="1086"/>
      <c r="AD8" s="1086"/>
      <c r="AE8" s="1086"/>
      <c r="AF8" s="1086"/>
      <c r="AG8" s="1087"/>
      <c r="AH8" s="605" t="s">
        <v>129</v>
      </c>
    </row>
    <row r="9" spans="1:34" ht="13.5" customHeight="1">
      <c r="A9" s="1066"/>
      <c r="B9" s="1070"/>
      <c r="C9" s="1071"/>
      <c r="D9" s="1071"/>
      <c r="E9" s="1071"/>
      <c r="F9" s="1071"/>
      <c r="G9" s="1071"/>
      <c r="H9" s="1071"/>
      <c r="I9" s="1071"/>
      <c r="J9" s="1071"/>
      <c r="K9" s="1072"/>
      <c r="L9" s="1074"/>
      <c r="M9" s="606"/>
      <c r="N9" s="607"/>
      <c r="O9" s="1076"/>
      <c r="P9" s="1078"/>
      <c r="Q9" s="1080"/>
      <c r="R9" s="1082"/>
      <c r="S9" s="1094" t="s">
        <v>121</v>
      </c>
      <c r="T9" s="1095" t="s">
        <v>247</v>
      </c>
      <c r="U9" s="1097" t="s">
        <v>156</v>
      </c>
      <c r="V9" s="1088" t="s">
        <v>157</v>
      </c>
      <c r="W9" s="1089"/>
      <c r="X9" s="1089"/>
      <c r="Y9" s="1089"/>
      <c r="Z9" s="1089"/>
      <c r="AA9" s="1089"/>
      <c r="AB9" s="1089"/>
      <c r="AC9" s="1089"/>
      <c r="AD9" s="1089"/>
      <c r="AE9" s="1089"/>
      <c r="AF9" s="1089"/>
      <c r="AG9" s="1090"/>
      <c r="AH9" s="1082" t="s">
        <v>267</v>
      </c>
    </row>
    <row r="10" spans="1:34" ht="150" customHeight="1">
      <c r="A10" s="1066"/>
      <c r="B10" s="1070"/>
      <c r="C10" s="1071"/>
      <c r="D10" s="1071"/>
      <c r="E10" s="1071"/>
      <c r="F10" s="1071"/>
      <c r="G10" s="1071"/>
      <c r="H10" s="1071"/>
      <c r="I10" s="1071"/>
      <c r="J10" s="1071"/>
      <c r="K10" s="1072"/>
      <c r="L10" s="1074"/>
      <c r="M10" s="608" t="s">
        <v>256</v>
      </c>
      <c r="N10" s="608" t="s">
        <v>257</v>
      </c>
      <c r="O10" s="1076"/>
      <c r="P10" s="1078"/>
      <c r="Q10" s="1080"/>
      <c r="R10" s="1082"/>
      <c r="S10" s="1094"/>
      <c r="T10" s="1096"/>
      <c r="U10" s="1098"/>
      <c r="V10" s="1091"/>
      <c r="W10" s="1092"/>
      <c r="X10" s="1092"/>
      <c r="Y10" s="1092"/>
      <c r="Z10" s="1092"/>
      <c r="AA10" s="1092"/>
      <c r="AB10" s="1092"/>
      <c r="AC10" s="1092"/>
      <c r="AD10" s="1092"/>
      <c r="AE10" s="1092"/>
      <c r="AF10" s="1092"/>
      <c r="AG10" s="1093"/>
      <c r="AH10" s="1082"/>
    </row>
    <row r="11" spans="1:34" ht="14.25">
      <c r="A11" s="609"/>
      <c r="B11" s="610"/>
      <c r="C11" s="611"/>
      <c r="D11" s="611"/>
      <c r="E11" s="611"/>
      <c r="F11" s="611"/>
      <c r="G11" s="611"/>
      <c r="H11" s="611"/>
      <c r="I11" s="611"/>
      <c r="J11" s="611"/>
      <c r="K11" s="612"/>
      <c r="L11" s="613"/>
      <c r="M11" s="613"/>
      <c r="N11" s="613"/>
      <c r="O11" s="614"/>
      <c r="P11" s="615"/>
      <c r="Q11" s="616"/>
      <c r="R11" s="617"/>
      <c r="S11" s="618"/>
      <c r="T11" s="619"/>
      <c r="U11" s="620"/>
      <c r="V11" s="621"/>
      <c r="W11" s="622"/>
      <c r="X11" s="622"/>
      <c r="Y11" s="622"/>
      <c r="Z11" s="622"/>
      <c r="AA11" s="622"/>
      <c r="AB11" s="622"/>
      <c r="AC11" s="622"/>
      <c r="AD11" s="622"/>
      <c r="AE11" s="622"/>
      <c r="AF11" s="622"/>
      <c r="AG11" s="622"/>
      <c r="AH11" s="617"/>
    </row>
    <row r="12" spans="1:34" ht="36.75" customHeigh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31" t="str">
        <f>IF(基本情報入力シート!AA33="","",基本情報入力シート!AA33)</f>
        <v/>
      </c>
      <c r="S12" s="632"/>
      <c r="T12" s="633"/>
      <c r="U12" s="634" t="str">
        <f>IF(P12="","",VLOOKUP(P12,【参考】数式用!$A$5:$I$28,MATCH(T12,【参考】数式用!$C$4:$G$4,0)+2,0))</f>
        <v/>
      </c>
      <c r="V12" s="261" t="s">
        <v>53</v>
      </c>
      <c r="W12" s="635"/>
      <c r="X12" s="258" t="s">
        <v>12</v>
      </c>
      <c r="Y12" s="635"/>
      <c r="Z12" s="410" t="s">
        <v>125</v>
      </c>
      <c r="AA12" s="636"/>
      <c r="AB12" s="258" t="s">
        <v>12</v>
      </c>
      <c r="AC12" s="636"/>
      <c r="AD12" s="258" t="s">
        <v>17</v>
      </c>
      <c r="AE12" s="637" t="s">
        <v>69</v>
      </c>
      <c r="AF12" s="638" t="str">
        <f>IF(W12&gt;=1,(AA12*12+AC12)-(W12*12+Y12)+1,"")</f>
        <v/>
      </c>
      <c r="AG12" s="639" t="s">
        <v>90</v>
      </c>
      <c r="AH12" s="640" t="str">
        <f>IFERROR(ROUNDDOWN(ROUND(Q12*R12,0)*U12,0)*AF12,"")</f>
        <v/>
      </c>
    </row>
    <row r="13" spans="1:34" ht="36.75" customHeigh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31" t="str">
        <f>IF(基本情報入力シート!AA34="","",基本情報入力シート!AA34)</f>
        <v/>
      </c>
      <c r="S13" s="632"/>
      <c r="T13" s="633"/>
      <c r="U13" s="634" t="str">
        <f>IF(P13="","",VLOOKUP(P13,【参考】数式用!$A$5:$I$28,MATCH(T13,【参考】数式用!$C$4:$G$4,0)+2,0))</f>
        <v/>
      </c>
      <c r="V13" s="261" t="s">
        <v>53</v>
      </c>
      <c r="W13" s="635"/>
      <c r="X13" s="258" t="s">
        <v>12</v>
      </c>
      <c r="Y13" s="635"/>
      <c r="Z13" s="410" t="s">
        <v>125</v>
      </c>
      <c r="AA13" s="636"/>
      <c r="AB13" s="258" t="s">
        <v>12</v>
      </c>
      <c r="AC13" s="636"/>
      <c r="AD13" s="258" t="s">
        <v>17</v>
      </c>
      <c r="AE13" s="637" t="s">
        <v>69</v>
      </c>
      <c r="AF13" s="638" t="str">
        <f t="shared" ref="AF13:AF16" si="0">IF(W13&gt;=1,(AA13*12+AC13)-(W13*12+Y13)+1,"")</f>
        <v/>
      </c>
      <c r="AG13" s="639" t="s">
        <v>90</v>
      </c>
      <c r="AH13" s="640" t="str">
        <f t="shared" ref="AH13:AH76" si="1">IFERROR(ROUNDDOWN(ROUND(Q13*R13,0)*U13,0)*AF13,"")</f>
        <v/>
      </c>
    </row>
    <row r="14" spans="1:34" ht="36.75" customHeight="1">
      <c r="A14" s="623">
        <f t="shared" ref="A14:A26" si="2">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31" t="str">
        <f>IF(基本情報入力シート!AA35="","",基本情報入力シート!AA35)</f>
        <v/>
      </c>
      <c r="S14" s="632"/>
      <c r="T14" s="633"/>
      <c r="U14" s="634" t="str">
        <f>IF(P14="","",VLOOKUP(P14,【参考】数式用!$A$5:$I$28,MATCH(T14,【参考】数式用!$C$4:$G$4,0)+2,0))</f>
        <v/>
      </c>
      <c r="V14" s="261" t="s">
        <v>53</v>
      </c>
      <c r="W14" s="635"/>
      <c r="X14" s="258" t="s">
        <v>12</v>
      </c>
      <c r="Y14" s="635"/>
      <c r="Z14" s="410" t="s">
        <v>125</v>
      </c>
      <c r="AA14" s="636"/>
      <c r="AB14" s="258" t="s">
        <v>12</v>
      </c>
      <c r="AC14" s="636"/>
      <c r="AD14" s="258" t="s">
        <v>17</v>
      </c>
      <c r="AE14" s="637" t="s">
        <v>69</v>
      </c>
      <c r="AF14" s="638" t="str">
        <f t="shared" si="0"/>
        <v/>
      </c>
      <c r="AG14" s="639" t="s">
        <v>90</v>
      </c>
      <c r="AH14" s="640" t="str">
        <f t="shared" si="1"/>
        <v/>
      </c>
    </row>
    <row r="15" spans="1:34" ht="36.75" customHeight="1">
      <c r="A15" s="623">
        <f t="shared" si="2"/>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31" t="str">
        <f>IF(基本情報入力シート!AA36="","",基本情報入力シート!AA36)</f>
        <v/>
      </c>
      <c r="S15" s="632"/>
      <c r="T15" s="633"/>
      <c r="U15" s="634" t="str">
        <f>IF(P15="","",VLOOKUP(P15,【参考】数式用!$A$5:$I$28,MATCH(T15,【参考】数式用!$C$4:$G$4,0)+2,0))</f>
        <v/>
      </c>
      <c r="V15" s="261" t="s">
        <v>53</v>
      </c>
      <c r="W15" s="635"/>
      <c r="X15" s="258" t="s">
        <v>12</v>
      </c>
      <c r="Y15" s="635"/>
      <c r="Z15" s="410" t="s">
        <v>125</v>
      </c>
      <c r="AA15" s="636"/>
      <c r="AB15" s="258" t="s">
        <v>12</v>
      </c>
      <c r="AC15" s="636"/>
      <c r="AD15" s="258" t="s">
        <v>17</v>
      </c>
      <c r="AE15" s="637" t="s">
        <v>69</v>
      </c>
      <c r="AF15" s="638" t="str">
        <f t="shared" si="0"/>
        <v/>
      </c>
      <c r="AG15" s="639" t="s">
        <v>90</v>
      </c>
      <c r="AH15" s="640" t="str">
        <f t="shared" si="1"/>
        <v/>
      </c>
    </row>
    <row r="16" spans="1:34" ht="36.75" customHeight="1">
      <c r="A16" s="623">
        <f t="shared" si="2"/>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31" t="str">
        <f>IF(基本情報入力シート!AA37="","",基本情報入力シート!AA37)</f>
        <v/>
      </c>
      <c r="S16" s="632"/>
      <c r="T16" s="633"/>
      <c r="U16" s="634" t="str">
        <f>IF(P16="","",VLOOKUP(P16,【参考】数式用!$A$5:$I$28,MATCH(T16,【参考】数式用!$C$4:$G$4,0)+2,0))</f>
        <v/>
      </c>
      <c r="V16" s="261" t="s">
        <v>53</v>
      </c>
      <c r="W16" s="635"/>
      <c r="X16" s="258" t="s">
        <v>12</v>
      </c>
      <c r="Y16" s="635"/>
      <c r="Z16" s="410" t="s">
        <v>125</v>
      </c>
      <c r="AA16" s="636"/>
      <c r="AB16" s="258" t="s">
        <v>12</v>
      </c>
      <c r="AC16" s="636"/>
      <c r="AD16" s="258" t="s">
        <v>17</v>
      </c>
      <c r="AE16" s="637" t="s">
        <v>69</v>
      </c>
      <c r="AF16" s="638" t="str">
        <f t="shared" si="0"/>
        <v/>
      </c>
      <c r="AG16" s="639" t="s">
        <v>90</v>
      </c>
      <c r="AH16" s="640" t="str">
        <f t="shared" si="1"/>
        <v/>
      </c>
    </row>
    <row r="17" spans="1:34" ht="36.75" customHeight="1">
      <c r="A17" s="623">
        <f t="shared" si="2"/>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31" t="str">
        <f>IF(基本情報入力シート!AA38="","",基本情報入力シート!AA38)</f>
        <v/>
      </c>
      <c r="S17" s="632"/>
      <c r="T17" s="633"/>
      <c r="U17" s="634" t="str">
        <f>IF(P17="","",VLOOKUP(P17,【参考】数式用!$A$5:$I$28,MATCH(T17,【参考】数式用!$C$4:$G$4,0)+2,0))</f>
        <v/>
      </c>
      <c r="V17" s="261" t="s">
        <v>234</v>
      </c>
      <c r="W17" s="635"/>
      <c r="X17" s="258" t="s">
        <v>235</v>
      </c>
      <c r="Y17" s="635"/>
      <c r="Z17" s="410" t="s">
        <v>236</v>
      </c>
      <c r="AA17" s="636"/>
      <c r="AB17" s="258" t="s">
        <v>235</v>
      </c>
      <c r="AC17" s="636"/>
      <c r="AD17" s="258" t="s">
        <v>237</v>
      </c>
      <c r="AE17" s="637" t="s">
        <v>238</v>
      </c>
      <c r="AF17" s="638" t="str">
        <f t="shared" ref="AF17:AF80" si="3">IF(W17&gt;=1,(AA17*12+AC17)-(W17*12+Y17)+1,"")</f>
        <v/>
      </c>
      <c r="AG17" s="639" t="s">
        <v>239</v>
      </c>
      <c r="AH17" s="640" t="str">
        <f t="shared" si="1"/>
        <v/>
      </c>
    </row>
    <row r="18" spans="1:34" ht="36.75" customHeight="1">
      <c r="A18" s="623">
        <f t="shared" si="2"/>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31" t="str">
        <f>IF(基本情報入力シート!AA39="","",基本情報入力シート!AA39)</f>
        <v/>
      </c>
      <c r="S18" s="632"/>
      <c r="T18" s="633"/>
      <c r="U18" s="634" t="str">
        <f>IF(P18="","",VLOOKUP(P18,【参考】数式用!$A$5:$I$28,MATCH(T18,【参考】数式用!$C$4:$G$4,0)+2,0))</f>
        <v/>
      </c>
      <c r="V18" s="261" t="s">
        <v>234</v>
      </c>
      <c r="W18" s="635"/>
      <c r="X18" s="258" t="s">
        <v>235</v>
      </c>
      <c r="Y18" s="635"/>
      <c r="Z18" s="410" t="s">
        <v>236</v>
      </c>
      <c r="AA18" s="636"/>
      <c r="AB18" s="258" t="s">
        <v>235</v>
      </c>
      <c r="AC18" s="636"/>
      <c r="AD18" s="258" t="s">
        <v>237</v>
      </c>
      <c r="AE18" s="637" t="s">
        <v>238</v>
      </c>
      <c r="AF18" s="638" t="str">
        <f t="shared" si="3"/>
        <v/>
      </c>
      <c r="AG18" s="639" t="s">
        <v>239</v>
      </c>
      <c r="AH18" s="640" t="str">
        <f t="shared" si="1"/>
        <v/>
      </c>
    </row>
    <row r="19" spans="1:34" ht="36.75" customHeight="1">
      <c r="A19" s="623">
        <f t="shared" si="2"/>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31" t="str">
        <f>IF(基本情報入力シート!AA40="","",基本情報入力シート!AA40)</f>
        <v/>
      </c>
      <c r="S19" s="632"/>
      <c r="T19" s="633"/>
      <c r="U19" s="634" t="str">
        <f>IF(P19="","",VLOOKUP(P19,【参考】数式用!$A$5:$I$28,MATCH(T19,【参考】数式用!$C$4:$G$4,0)+2,0))</f>
        <v/>
      </c>
      <c r="V19" s="261" t="s">
        <v>234</v>
      </c>
      <c r="W19" s="635"/>
      <c r="X19" s="258" t="s">
        <v>235</v>
      </c>
      <c r="Y19" s="635"/>
      <c r="Z19" s="410" t="s">
        <v>236</v>
      </c>
      <c r="AA19" s="636"/>
      <c r="AB19" s="258" t="s">
        <v>235</v>
      </c>
      <c r="AC19" s="636"/>
      <c r="AD19" s="258" t="s">
        <v>237</v>
      </c>
      <c r="AE19" s="637" t="s">
        <v>238</v>
      </c>
      <c r="AF19" s="638" t="str">
        <f t="shared" si="3"/>
        <v/>
      </c>
      <c r="AG19" s="639" t="s">
        <v>239</v>
      </c>
      <c r="AH19" s="640" t="str">
        <f t="shared" si="1"/>
        <v/>
      </c>
    </row>
    <row r="20" spans="1:34" ht="36.75" customHeight="1">
      <c r="A20" s="623">
        <f t="shared" si="2"/>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31" t="str">
        <f>IF(基本情報入力シート!AA41="","",基本情報入力シート!AA41)</f>
        <v/>
      </c>
      <c r="S20" s="632"/>
      <c r="T20" s="633"/>
      <c r="U20" s="634" t="str">
        <f>IF(P20="","",VLOOKUP(P20,【参考】数式用!$A$5:$I$28,MATCH(T20,【参考】数式用!$C$4:$G$4,0)+2,0))</f>
        <v/>
      </c>
      <c r="V20" s="261" t="s">
        <v>234</v>
      </c>
      <c r="W20" s="635"/>
      <c r="X20" s="258" t="s">
        <v>235</v>
      </c>
      <c r="Y20" s="635"/>
      <c r="Z20" s="410" t="s">
        <v>236</v>
      </c>
      <c r="AA20" s="636"/>
      <c r="AB20" s="258" t="s">
        <v>235</v>
      </c>
      <c r="AC20" s="636"/>
      <c r="AD20" s="258" t="s">
        <v>237</v>
      </c>
      <c r="AE20" s="637" t="s">
        <v>238</v>
      </c>
      <c r="AF20" s="638" t="str">
        <f t="shared" si="3"/>
        <v/>
      </c>
      <c r="AG20" s="639" t="s">
        <v>239</v>
      </c>
      <c r="AH20" s="640" t="str">
        <f t="shared" si="1"/>
        <v/>
      </c>
    </row>
    <row r="21" spans="1:34" ht="36.75" customHeight="1">
      <c r="A21" s="623">
        <f t="shared" si="2"/>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31" t="str">
        <f>IF(基本情報入力シート!AA42="","",基本情報入力シート!AA42)</f>
        <v/>
      </c>
      <c r="S21" s="632"/>
      <c r="T21" s="633"/>
      <c r="U21" s="634" t="str">
        <f>IF(P21="","",VLOOKUP(P21,【参考】数式用!$A$5:$I$28,MATCH(T21,【参考】数式用!$C$4:$G$4,0)+2,0))</f>
        <v/>
      </c>
      <c r="V21" s="261" t="s">
        <v>234</v>
      </c>
      <c r="W21" s="635"/>
      <c r="X21" s="258" t="s">
        <v>235</v>
      </c>
      <c r="Y21" s="635"/>
      <c r="Z21" s="410" t="s">
        <v>236</v>
      </c>
      <c r="AA21" s="636"/>
      <c r="AB21" s="258" t="s">
        <v>235</v>
      </c>
      <c r="AC21" s="636"/>
      <c r="AD21" s="258" t="s">
        <v>237</v>
      </c>
      <c r="AE21" s="637" t="s">
        <v>238</v>
      </c>
      <c r="AF21" s="638" t="str">
        <f t="shared" si="3"/>
        <v/>
      </c>
      <c r="AG21" s="639" t="s">
        <v>239</v>
      </c>
      <c r="AH21" s="640" t="str">
        <f t="shared" si="1"/>
        <v/>
      </c>
    </row>
    <row r="22" spans="1:34" ht="36.75" customHeight="1">
      <c r="A22" s="623">
        <f t="shared" si="2"/>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31" t="str">
        <f>IF(基本情報入力シート!AA43="","",基本情報入力シート!AA43)</f>
        <v/>
      </c>
      <c r="S22" s="632"/>
      <c r="T22" s="633"/>
      <c r="U22" s="634" t="str">
        <f>IF(P22="","",VLOOKUP(P22,【参考】数式用!$A$5:$I$28,MATCH(T22,【参考】数式用!$C$4:$G$4,0)+2,0))</f>
        <v/>
      </c>
      <c r="V22" s="261" t="s">
        <v>234</v>
      </c>
      <c r="W22" s="635"/>
      <c r="X22" s="258" t="s">
        <v>235</v>
      </c>
      <c r="Y22" s="635"/>
      <c r="Z22" s="410" t="s">
        <v>236</v>
      </c>
      <c r="AA22" s="636"/>
      <c r="AB22" s="258" t="s">
        <v>235</v>
      </c>
      <c r="AC22" s="636"/>
      <c r="AD22" s="258" t="s">
        <v>237</v>
      </c>
      <c r="AE22" s="637" t="s">
        <v>238</v>
      </c>
      <c r="AF22" s="638" t="str">
        <f t="shared" si="3"/>
        <v/>
      </c>
      <c r="AG22" s="639" t="s">
        <v>239</v>
      </c>
      <c r="AH22" s="640" t="str">
        <f t="shared" si="1"/>
        <v/>
      </c>
    </row>
    <row r="23" spans="1:34" ht="36.75" customHeight="1">
      <c r="A23" s="623">
        <f t="shared" si="2"/>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31" t="str">
        <f>IF(基本情報入力シート!AA44="","",基本情報入力シート!AA44)</f>
        <v/>
      </c>
      <c r="S23" s="632"/>
      <c r="T23" s="633"/>
      <c r="U23" s="634" t="str">
        <f>IF(P23="","",VLOOKUP(P23,【参考】数式用!$A$5:$I$28,MATCH(T23,【参考】数式用!$C$4:$G$4,0)+2,0))</f>
        <v/>
      </c>
      <c r="V23" s="261" t="s">
        <v>234</v>
      </c>
      <c r="W23" s="635"/>
      <c r="X23" s="258" t="s">
        <v>235</v>
      </c>
      <c r="Y23" s="635"/>
      <c r="Z23" s="410" t="s">
        <v>236</v>
      </c>
      <c r="AA23" s="636"/>
      <c r="AB23" s="258" t="s">
        <v>235</v>
      </c>
      <c r="AC23" s="636"/>
      <c r="AD23" s="258" t="s">
        <v>237</v>
      </c>
      <c r="AE23" s="637" t="s">
        <v>238</v>
      </c>
      <c r="AF23" s="638" t="str">
        <f t="shared" si="3"/>
        <v/>
      </c>
      <c r="AG23" s="639" t="s">
        <v>239</v>
      </c>
      <c r="AH23" s="640" t="str">
        <f t="shared" si="1"/>
        <v/>
      </c>
    </row>
    <row r="24" spans="1:34" ht="36.75" customHeight="1">
      <c r="A24" s="623">
        <f t="shared" si="2"/>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31" t="str">
        <f>IF(基本情報入力シート!AA45="","",基本情報入力シート!AA45)</f>
        <v/>
      </c>
      <c r="S24" s="632"/>
      <c r="T24" s="633"/>
      <c r="U24" s="634" t="str">
        <f>IF(P24="","",VLOOKUP(P24,【参考】数式用!$A$5:$I$28,MATCH(T24,【参考】数式用!$C$4:$G$4,0)+2,0))</f>
        <v/>
      </c>
      <c r="V24" s="261" t="s">
        <v>234</v>
      </c>
      <c r="W24" s="635"/>
      <c r="X24" s="258" t="s">
        <v>235</v>
      </c>
      <c r="Y24" s="635"/>
      <c r="Z24" s="410" t="s">
        <v>236</v>
      </c>
      <c r="AA24" s="636"/>
      <c r="AB24" s="258" t="s">
        <v>235</v>
      </c>
      <c r="AC24" s="636"/>
      <c r="AD24" s="258" t="s">
        <v>237</v>
      </c>
      <c r="AE24" s="637" t="s">
        <v>238</v>
      </c>
      <c r="AF24" s="638" t="str">
        <f t="shared" si="3"/>
        <v/>
      </c>
      <c r="AG24" s="639" t="s">
        <v>239</v>
      </c>
      <c r="AH24" s="640" t="str">
        <f t="shared" si="1"/>
        <v/>
      </c>
    </row>
    <row r="25" spans="1:34" ht="36.75" customHeight="1">
      <c r="A25" s="623">
        <f t="shared" si="2"/>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31" t="str">
        <f>IF(基本情報入力シート!AA46="","",基本情報入力シート!AA46)</f>
        <v/>
      </c>
      <c r="S25" s="632"/>
      <c r="T25" s="633"/>
      <c r="U25" s="634" t="str">
        <f>IF(P25="","",VLOOKUP(P25,【参考】数式用!$A$5:$I$28,MATCH(T25,【参考】数式用!$C$4:$G$4,0)+2,0))</f>
        <v/>
      </c>
      <c r="V25" s="261" t="s">
        <v>234</v>
      </c>
      <c r="W25" s="635"/>
      <c r="X25" s="258" t="s">
        <v>235</v>
      </c>
      <c r="Y25" s="635"/>
      <c r="Z25" s="410" t="s">
        <v>236</v>
      </c>
      <c r="AA25" s="636"/>
      <c r="AB25" s="258" t="s">
        <v>235</v>
      </c>
      <c r="AC25" s="636"/>
      <c r="AD25" s="258" t="s">
        <v>237</v>
      </c>
      <c r="AE25" s="637" t="s">
        <v>238</v>
      </c>
      <c r="AF25" s="638" t="str">
        <f t="shared" si="3"/>
        <v/>
      </c>
      <c r="AG25" s="639" t="s">
        <v>239</v>
      </c>
      <c r="AH25" s="640" t="str">
        <f t="shared" si="1"/>
        <v/>
      </c>
    </row>
    <row r="26" spans="1:34" ht="36.75" customHeight="1">
      <c r="A26" s="623">
        <f t="shared" si="2"/>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31" t="str">
        <f>IF(基本情報入力シート!AA47="","",基本情報入力シート!AA47)</f>
        <v/>
      </c>
      <c r="S26" s="632"/>
      <c r="T26" s="633"/>
      <c r="U26" s="634" t="str">
        <f>IF(P26="","",VLOOKUP(P26,【参考】数式用!$A$5:$I$28,MATCH(T26,【参考】数式用!$C$4:$G$4,0)+2,0))</f>
        <v/>
      </c>
      <c r="V26" s="261" t="s">
        <v>234</v>
      </c>
      <c r="W26" s="635"/>
      <c r="X26" s="258" t="s">
        <v>235</v>
      </c>
      <c r="Y26" s="635"/>
      <c r="Z26" s="410" t="s">
        <v>236</v>
      </c>
      <c r="AA26" s="636"/>
      <c r="AB26" s="258" t="s">
        <v>235</v>
      </c>
      <c r="AC26" s="636"/>
      <c r="AD26" s="258" t="s">
        <v>237</v>
      </c>
      <c r="AE26" s="637" t="s">
        <v>238</v>
      </c>
      <c r="AF26" s="638" t="str">
        <f t="shared" si="3"/>
        <v/>
      </c>
      <c r="AG26" s="639" t="s">
        <v>239</v>
      </c>
      <c r="AH26" s="640" t="str">
        <f t="shared" si="1"/>
        <v/>
      </c>
    </row>
    <row r="27" spans="1:34" ht="36.75" customHeight="1">
      <c r="A27" s="623">
        <f t="shared" ref="A27:A90" si="4">A26+1</f>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31" t="str">
        <f>IF(基本情報入力シート!AA48="","",基本情報入力シート!AA48)</f>
        <v/>
      </c>
      <c r="S27" s="632"/>
      <c r="T27" s="633"/>
      <c r="U27" s="634" t="str">
        <f>IF(P27="","",VLOOKUP(P27,【参考】数式用!$A$5:$I$28,MATCH(T27,【参考】数式用!$C$4:$G$4,0)+2,0))</f>
        <v/>
      </c>
      <c r="V27" s="261" t="s">
        <v>234</v>
      </c>
      <c r="W27" s="635"/>
      <c r="X27" s="258" t="s">
        <v>235</v>
      </c>
      <c r="Y27" s="635"/>
      <c r="Z27" s="410" t="s">
        <v>236</v>
      </c>
      <c r="AA27" s="636"/>
      <c r="AB27" s="258" t="s">
        <v>235</v>
      </c>
      <c r="AC27" s="636"/>
      <c r="AD27" s="258" t="s">
        <v>237</v>
      </c>
      <c r="AE27" s="637" t="s">
        <v>238</v>
      </c>
      <c r="AF27" s="638" t="str">
        <f t="shared" si="3"/>
        <v/>
      </c>
      <c r="AG27" s="639" t="s">
        <v>239</v>
      </c>
      <c r="AH27" s="640" t="str">
        <f t="shared" si="1"/>
        <v/>
      </c>
    </row>
    <row r="28" spans="1:34" ht="36.75" customHeigh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31" t="str">
        <f>IF(基本情報入力シート!AA49="","",基本情報入力シート!AA49)</f>
        <v/>
      </c>
      <c r="S28" s="632"/>
      <c r="T28" s="633"/>
      <c r="U28" s="634" t="str">
        <f>IF(P28="","",VLOOKUP(P28,【参考】数式用!$A$5:$I$28,MATCH(T28,【参考】数式用!$C$4:$G$4,0)+2,0))</f>
        <v/>
      </c>
      <c r="V28" s="261" t="s">
        <v>234</v>
      </c>
      <c r="W28" s="635"/>
      <c r="X28" s="258" t="s">
        <v>235</v>
      </c>
      <c r="Y28" s="635"/>
      <c r="Z28" s="410" t="s">
        <v>236</v>
      </c>
      <c r="AA28" s="636"/>
      <c r="AB28" s="258" t="s">
        <v>235</v>
      </c>
      <c r="AC28" s="636"/>
      <c r="AD28" s="258" t="s">
        <v>237</v>
      </c>
      <c r="AE28" s="637" t="s">
        <v>238</v>
      </c>
      <c r="AF28" s="638" t="str">
        <f t="shared" si="3"/>
        <v/>
      </c>
      <c r="AG28" s="639" t="s">
        <v>239</v>
      </c>
      <c r="AH28" s="640" t="str">
        <f t="shared" si="1"/>
        <v/>
      </c>
    </row>
    <row r="29" spans="1:34" ht="36.75" customHeigh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31" t="str">
        <f>IF(基本情報入力シート!AA50="","",基本情報入力シート!AA50)</f>
        <v/>
      </c>
      <c r="S29" s="632"/>
      <c r="T29" s="633"/>
      <c r="U29" s="634" t="str">
        <f>IF(P29="","",VLOOKUP(P29,【参考】数式用!$A$5:$I$28,MATCH(T29,【参考】数式用!$C$4:$G$4,0)+2,0))</f>
        <v/>
      </c>
      <c r="V29" s="261" t="s">
        <v>234</v>
      </c>
      <c r="W29" s="635"/>
      <c r="X29" s="258" t="s">
        <v>235</v>
      </c>
      <c r="Y29" s="635"/>
      <c r="Z29" s="410" t="s">
        <v>236</v>
      </c>
      <c r="AA29" s="636"/>
      <c r="AB29" s="258" t="s">
        <v>235</v>
      </c>
      <c r="AC29" s="636"/>
      <c r="AD29" s="258" t="s">
        <v>237</v>
      </c>
      <c r="AE29" s="637" t="s">
        <v>238</v>
      </c>
      <c r="AF29" s="638" t="str">
        <f t="shared" si="3"/>
        <v/>
      </c>
      <c r="AG29" s="639" t="s">
        <v>239</v>
      </c>
      <c r="AH29" s="640" t="str">
        <f t="shared" si="1"/>
        <v/>
      </c>
    </row>
    <row r="30" spans="1:34" ht="36.75" customHeigh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31" t="str">
        <f>IF(基本情報入力シート!AA51="","",基本情報入力シート!AA51)</f>
        <v/>
      </c>
      <c r="S30" s="632"/>
      <c r="T30" s="633"/>
      <c r="U30" s="634" t="str">
        <f>IF(P30="","",VLOOKUP(P30,【参考】数式用!$A$5:$I$28,MATCH(T30,【参考】数式用!$C$4:$G$4,0)+2,0))</f>
        <v/>
      </c>
      <c r="V30" s="261" t="s">
        <v>234</v>
      </c>
      <c r="W30" s="635"/>
      <c r="X30" s="258" t="s">
        <v>235</v>
      </c>
      <c r="Y30" s="635"/>
      <c r="Z30" s="410" t="s">
        <v>236</v>
      </c>
      <c r="AA30" s="636"/>
      <c r="AB30" s="258" t="s">
        <v>235</v>
      </c>
      <c r="AC30" s="636"/>
      <c r="AD30" s="258" t="s">
        <v>237</v>
      </c>
      <c r="AE30" s="637" t="s">
        <v>238</v>
      </c>
      <c r="AF30" s="638" t="str">
        <f t="shared" si="3"/>
        <v/>
      </c>
      <c r="AG30" s="639" t="s">
        <v>239</v>
      </c>
      <c r="AH30" s="640" t="str">
        <f t="shared" si="1"/>
        <v/>
      </c>
    </row>
    <row r="31" spans="1:34" ht="36.75" customHeigh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31" t="str">
        <f>IF(基本情報入力シート!AA52="","",基本情報入力シート!AA52)</f>
        <v/>
      </c>
      <c r="S31" s="632"/>
      <c r="T31" s="633"/>
      <c r="U31" s="634" t="str">
        <f>IF(P31="","",VLOOKUP(P31,【参考】数式用!$A$5:$I$28,MATCH(T31,【参考】数式用!$C$4:$G$4,0)+2,0))</f>
        <v/>
      </c>
      <c r="V31" s="261" t="s">
        <v>234</v>
      </c>
      <c r="W31" s="635"/>
      <c r="X31" s="258" t="s">
        <v>235</v>
      </c>
      <c r="Y31" s="635"/>
      <c r="Z31" s="410" t="s">
        <v>236</v>
      </c>
      <c r="AA31" s="636"/>
      <c r="AB31" s="258" t="s">
        <v>235</v>
      </c>
      <c r="AC31" s="636"/>
      <c r="AD31" s="258" t="s">
        <v>237</v>
      </c>
      <c r="AE31" s="637" t="s">
        <v>238</v>
      </c>
      <c r="AF31" s="638" t="str">
        <f t="shared" si="3"/>
        <v/>
      </c>
      <c r="AG31" s="639" t="s">
        <v>239</v>
      </c>
      <c r="AH31" s="640" t="str">
        <f t="shared" si="1"/>
        <v/>
      </c>
    </row>
    <row r="32" spans="1:34" ht="36.75" customHeigh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31" t="str">
        <f>IF(基本情報入力シート!AA53="","",基本情報入力シート!AA53)</f>
        <v/>
      </c>
      <c r="S32" s="632"/>
      <c r="T32" s="633"/>
      <c r="U32" s="634" t="str">
        <f>IF(P32="","",VLOOKUP(P32,【参考】数式用!$A$5:$I$28,MATCH(T32,【参考】数式用!$C$4:$G$4,0)+2,0))</f>
        <v/>
      </c>
      <c r="V32" s="261" t="s">
        <v>234</v>
      </c>
      <c r="W32" s="635"/>
      <c r="X32" s="258" t="s">
        <v>235</v>
      </c>
      <c r="Y32" s="635"/>
      <c r="Z32" s="410" t="s">
        <v>236</v>
      </c>
      <c r="AA32" s="636"/>
      <c r="AB32" s="258" t="s">
        <v>235</v>
      </c>
      <c r="AC32" s="636"/>
      <c r="AD32" s="258" t="s">
        <v>237</v>
      </c>
      <c r="AE32" s="637" t="s">
        <v>238</v>
      </c>
      <c r="AF32" s="638" t="str">
        <f t="shared" si="3"/>
        <v/>
      </c>
      <c r="AG32" s="639" t="s">
        <v>239</v>
      </c>
      <c r="AH32" s="640" t="str">
        <f t="shared" si="1"/>
        <v/>
      </c>
    </row>
    <row r="33" spans="1:34" ht="36.75" customHeigh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31" t="str">
        <f>IF(基本情報入力シート!AA54="","",基本情報入力シート!AA54)</f>
        <v/>
      </c>
      <c r="S33" s="632"/>
      <c r="T33" s="633"/>
      <c r="U33" s="634" t="str">
        <f>IF(P33="","",VLOOKUP(P33,【参考】数式用!$A$5:$I$28,MATCH(T33,【参考】数式用!$C$4:$G$4,0)+2,0))</f>
        <v/>
      </c>
      <c r="V33" s="261" t="s">
        <v>234</v>
      </c>
      <c r="W33" s="635"/>
      <c r="X33" s="258" t="s">
        <v>235</v>
      </c>
      <c r="Y33" s="635"/>
      <c r="Z33" s="410" t="s">
        <v>236</v>
      </c>
      <c r="AA33" s="636"/>
      <c r="AB33" s="258" t="s">
        <v>235</v>
      </c>
      <c r="AC33" s="636"/>
      <c r="AD33" s="258" t="s">
        <v>237</v>
      </c>
      <c r="AE33" s="637" t="s">
        <v>238</v>
      </c>
      <c r="AF33" s="638" t="str">
        <f t="shared" si="3"/>
        <v/>
      </c>
      <c r="AG33" s="639" t="s">
        <v>239</v>
      </c>
      <c r="AH33" s="640" t="str">
        <f t="shared" si="1"/>
        <v/>
      </c>
    </row>
    <row r="34" spans="1:34" ht="36.75" customHeigh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31" t="str">
        <f>IF(基本情報入力シート!AA55="","",基本情報入力シート!AA55)</f>
        <v/>
      </c>
      <c r="S34" s="632"/>
      <c r="T34" s="633"/>
      <c r="U34" s="634" t="str">
        <f>IF(P34="","",VLOOKUP(P34,【参考】数式用!$A$5:$I$28,MATCH(T34,【参考】数式用!$C$4:$G$4,0)+2,0))</f>
        <v/>
      </c>
      <c r="V34" s="261" t="s">
        <v>234</v>
      </c>
      <c r="W34" s="635"/>
      <c r="X34" s="258" t="s">
        <v>235</v>
      </c>
      <c r="Y34" s="635"/>
      <c r="Z34" s="410" t="s">
        <v>236</v>
      </c>
      <c r="AA34" s="636"/>
      <c r="AB34" s="258" t="s">
        <v>235</v>
      </c>
      <c r="AC34" s="636"/>
      <c r="AD34" s="258" t="s">
        <v>237</v>
      </c>
      <c r="AE34" s="637" t="s">
        <v>238</v>
      </c>
      <c r="AF34" s="638" t="str">
        <f t="shared" si="3"/>
        <v/>
      </c>
      <c r="AG34" s="639" t="s">
        <v>239</v>
      </c>
      <c r="AH34" s="640" t="str">
        <f t="shared" si="1"/>
        <v/>
      </c>
    </row>
    <row r="35" spans="1:34" ht="36.75" customHeigh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31" t="str">
        <f>IF(基本情報入力シート!AA56="","",基本情報入力シート!AA56)</f>
        <v/>
      </c>
      <c r="S35" s="632"/>
      <c r="T35" s="633"/>
      <c r="U35" s="634" t="str">
        <f>IF(P35="","",VLOOKUP(P35,【参考】数式用!$A$5:$I$28,MATCH(T35,【参考】数式用!$C$4:$G$4,0)+2,0))</f>
        <v/>
      </c>
      <c r="V35" s="261" t="s">
        <v>234</v>
      </c>
      <c r="W35" s="635"/>
      <c r="X35" s="258" t="s">
        <v>235</v>
      </c>
      <c r="Y35" s="635"/>
      <c r="Z35" s="410" t="s">
        <v>236</v>
      </c>
      <c r="AA35" s="636"/>
      <c r="AB35" s="258" t="s">
        <v>235</v>
      </c>
      <c r="AC35" s="636"/>
      <c r="AD35" s="258" t="s">
        <v>237</v>
      </c>
      <c r="AE35" s="637" t="s">
        <v>238</v>
      </c>
      <c r="AF35" s="638" t="str">
        <f t="shared" si="3"/>
        <v/>
      </c>
      <c r="AG35" s="639" t="s">
        <v>239</v>
      </c>
      <c r="AH35" s="640" t="str">
        <f t="shared" si="1"/>
        <v/>
      </c>
    </row>
    <row r="36" spans="1:34" ht="36.75" customHeigh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31" t="str">
        <f>IF(基本情報入力シート!AA57="","",基本情報入力シート!AA57)</f>
        <v/>
      </c>
      <c r="S36" s="632"/>
      <c r="T36" s="633"/>
      <c r="U36" s="634" t="str">
        <f>IF(P36="","",VLOOKUP(P36,【参考】数式用!$A$5:$I$28,MATCH(T36,【参考】数式用!$C$4:$G$4,0)+2,0))</f>
        <v/>
      </c>
      <c r="V36" s="261" t="s">
        <v>234</v>
      </c>
      <c r="W36" s="635"/>
      <c r="X36" s="258" t="s">
        <v>235</v>
      </c>
      <c r="Y36" s="635"/>
      <c r="Z36" s="410" t="s">
        <v>236</v>
      </c>
      <c r="AA36" s="636"/>
      <c r="AB36" s="258" t="s">
        <v>235</v>
      </c>
      <c r="AC36" s="636"/>
      <c r="AD36" s="258" t="s">
        <v>237</v>
      </c>
      <c r="AE36" s="637" t="s">
        <v>238</v>
      </c>
      <c r="AF36" s="638" t="str">
        <f t="shared" si="3"/>
        <v/>
      </c>
      <c r="AG36" s="639" t="s">
        <v>239</v>
      </c>
      <c r="AH36" s="640" t="str">
        <f t="shared" si="1"/>
        <v/>
      </c>
    </row>
    <row r="37" spans="1:34" ht="36.75" customHeigh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31" t="str">
        <f>IF(基本情報入力シート!AA58="","",基本情報入力シート!AA58)</f>
        <v/>
      </c>
      <c r="S37" s="632"/>
      <c r="T37" s="633"/>
      <c r="U37" s="634" t="str">
        <f>IF(P37="","",VLOOKUP(P37,【参考】数式用!$A$5:$I$28,MATCH(T37,【参考】数式用!$C$4:$G$4,0)+2,0))</f>
        <v/>
      </c>
      <c r="V37" s="261" t="s">
        <v>234</v>
      </c>
      <c r="W37" s="635"/>
      <c r="X37" s="258" t="s">
        <v>235</v>
      </c>
      <c r="Y37" s="635"/>
      <c r="Z37" s="410" t="s">
        <v>236</v>
      </c>
      <c r="AA37" s="636"/>
      <c r="AB37" s="258" t="s">
        <v>235</v>
      </c>
      <c r="AC37" s="636"/>
      <c r="AD37" s="258" t="s">
        <v>237</v>
      </c>
      <c r="AE37" s="637" t="s">
        <v>238</v>
      </c>
      <c r="AF37" s="638" t="str">
        <f t="shared" si="3"/>
        <v/>
      </c>
      <c r="AG37" s="639" t="s">
        <v>239</v>
      </c>
      <c r="AH37" s="640" t="str">
        <f t="shared" si="1"/>
        <v/>
      </c>
    </row>
    <row r="38" spans="1:34" ht="36.75" customHeigh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31" t="str">
        <f>IF(基本情報入力シート!AA59="","",基本情報入力シート!AA59)</f>
        <v/>
      </c>
      <c r="S38" s="632"/>
      <c r="T38" s="633"/>
      <c r="U38" s="634" t="str">
        <f>IF(P38="","",VLOOKUP(P38,【参考】数式用!$A$5:$I$28,MATCH(T38,【参考】数式用!$C$4:$G$4,0)+2,0))</f>
        <v/>
      </c>
      <c r="V38" s="261" t="s">
        <v>234</v>
      </c>
      <c r="W38" s="635"/>
      <c r="X38" s="258" t="s">
        <v>235</v>
      </c>
      <c r="Y38" s="635"/>
      <c r="Z38" s="410" t="s">
        <v>236</v>
      </c>
      <c r="AA38" s="636"/>
      <c r="AB38" s="258" t="s">
        <v>235</v>
      </c>
      <c r="AC38" s="636"/>
      <c r="AD38" s="258" t="s">
        <v>237</v>
      </c>
      <c r="AE38" s="637" t="s">
        <v>238</v>
      </c>
      <c r="AF38" s="638" t="str">
        <f t="shared" si="3"/>
        <v/>
      </c>
      <c r="AG38" s="639" t="s">
        <v>239</v>
      </c>
      <c r="AH38" s="640" t="str">
        <f t="shared" si="1"/>
        <v/>
      </c>
    </row>
    <row r="39" spans="1:34" ht="36.75" customHeigh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31" t="str">
        <f>IF(基本情報入力シート!AA60="","",基本情報入力シート!AA60)</f>
        <v/>
      </c>
      <c r="S39" s="632"/>
      <c r="T39" s="633"/>
      <c r="U39" s="634" t="str">
        <f>IF(P39="","",VLOOKUP(P39,【参考】数式用!$A$5:$I$28,MATCH(T39,【参考】数式用!$C$4:$G$4,0)+2,0))</f>
        <v/>
      </c>
      <c r="V39" s="261" t="s">
        <v>234</v>
      </c>
      <c r="W39" s="635"/>
      <c r="X39" s="258" t="s">
        <v>235</v>
      </c>
      <c r="Y39" s="635"/>
      <c r="Z39" s="410" t="s">
        <v>236</v>
      </c>
      <c r="AA39" s="636"/>
      <c r="AB39" s="258" t="s">
        <v>235</v>
      </c>
      <c r="AC39" s="636"/>
      <c r="AD39" s="258" t="s">
        <v>237</v>
      </c>
      <c r="AE39" s="637" t="s">
        <v>238</v>
      </c>
      <c r="AF39" s="638" t="str">
        <f t="shared" si="3"/>
        <v/>
      </c>
      <c r="AG39" s="639" t="s">
        <v>239</v>
      </c>
      <c r="AH39" s="640" t="str">
        <f t="shared" si="1"/>
        <v/>
      </c>
    </row>
    <row r="40" spans="1:34" ht="36.75" customHeigh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31" t="str">
        <f>IF(基本情報入力シート!AA61="","",基本情報入力シート!AA61)</f>
        <v/>
      </c>
      <c r="S40" s="632"/>
      <c r="T40" s="633"/>
      <c r="U40" s="634" t="str">
        <f>IF(P40="","",VLOOKUP(P40,【参考】数式用!$A$5:$I$28,MATCH(T40,【参考】数式用!$C$4:$G$4,0)+2,0))</f>
        <v/>
      </c>
      <c r="V40" s="261" t="s">
        <v>234</v>
      </c>
      <c r="W40" s="635"/>
      <c r="X40" s="258" t="s">
        <v>235</v>
      </c>
      <c r="Y40" s="635"/>
      <c r="Z40" s="410" t="s">
        <v>236</v>
      </c>
      <c r="AA40" s="636"/>
      <c r="AB40" s="258" t="s">
        <v>235</v>
      </c>
      <c r="AC40" s="636"/>
      <c r="AD40" s="258" t="s">
        <v>237</v>
      </c>
      <c r="AE40" s="637" t="s">
        <v>238</v>
      </c>
      <c r="AF40" s="638" t="str">
        <f t="shared" si="3"/>
        <v/>
      </c>
      <c r="AG40" s="639" t="s">
        <v>239</v>
      </c>
      <c r="AH40" s="640" t="str">
        <f t="shared" si="1"/>
        <v/>
      </c>
    </row>
    <row r="41" spans="1:34" ht="36.75" customHeigh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31" t="str">
        <f>IF(基本情報入力シート!AA62="","",基本情報入力シート!AA62)</f>
        <v/>
      </c>
      <c r="S41" s="632"/>
      <c r="T41" s="633"/>
      <c r="U41" s="634" t="str">
        <f>IF(P41="","",VLOOKUP(P41,【参考】数式用!$A$5:$I$28,MATCH(T41,【参考】数式用!$C$4:$G$4,0)+2,0))</f>
        <v/>
      </c>
      <c r="V41" s="261" t="s">
        <v>234</v>
      </c>
      <c r="W41" s="635"/>
      <c r="X41" s="258" t="s">
        <v>235</v>
      </c>
      <c r="Y41" s="635"/>
      <c r="Z41" s="410" t="s">
        <v>236</v>
      </c>
      <c r="AA41" s="636"/>
      <c r="AB41" s="258" t="s">
        <v>235</v>
      </c>
      <c r="AC41" s="636"/>
      <c r="AD41" s="258" t="s">
        <v>237</v>
      </c>
      <c r="AE41" s="637" t="s">
        <v>238</v>
      </c>
      <c r="AF41" s="638" t="str">
        <f t="shared" si="3"/>
        <v/>
      </c>
      <c r="AG41" s="639" t="s">
        <v>239</v>
      </c>
      <c r="AH41" s="640" t="str">
        <f t="shared" si="1"/>
        <v/>
      </c>
    </row>
    <row r="42" spans="1:34" ht="36.75" customHeigh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31" t="str">
        <f>IF(基本情報入力シート!AA63="","",基本情報入力シート!AA63)</f>
        <v/>
      </c>
      <c r="S42" s="632"/>
      <c r="T42" s="633"/>
      <c r="U42" s="634" t="str">
        <f>IF(P42="","",VLOOKUP(P42,【参考】数式用!$A$5:$I$28,MATCH(T42,【参考】数式用!$C$4:$G$4,0)+2,0))</f>
        <v/>
      </c>
      <c r="V42" s="261" t="s">
        <v>234</v>
      </c>
      <c r="W42" s="635"/>
      <c r="X42" s="258" t="s">
        <v>235</v>
      </c>
      <c r="Y42" s="635"/>
      <c r="Z42" s="410" t="s">
        <v>236</v>
      </c>
      <c r="AA42" s="636"/>
      <c r="AB42" s="258" t="s">
        <v>235</v>
      </c>
      <c r="AC42" s="636"/>
      <c r="AD42" s="258" t="s">
        <v>237</v>
      </c>
      <c r="AE42" s="637" t="s">
        <v>238</v>
      </c>
      <c r="AF42" s="638" t="str">
        <f t="shared" si="3"/>
        <v/>
      </c>
      <c r="AG42" s="639" t="s">
        <v>239</v>
      </c>
      <c r="AH42" s="640" t="str">
        <f t="shared" si="1"/>
        <v/>
      </c>
    </row>
    <row r="43" spans="1:34" ht="36.75" customHeigh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31" t="str">
        <f>IF(基本情報入力シート!AA64="","",基本情報入力シート!AA64)</f>
        <v/>
      </c>
      <c r="S43" s="632"/>
      <c r="T43" s="633"/>
      <c r="U43" s="634" t="str">
        <f>IF(P43="","",VLOOKUP(P43,【参考】数式用!$A$5:$I$28,MATCH(T43,【参考】数式用!$C$4:$G$4,0)+2,0))</f>
        <v/>
      </c>
      <c r="V43" s="261" t="s">
        <v>234</v>
      </c>
      <c r="W43" s="635"/>
      <c r="X43" s="258" t="s">
        <v>235</v>
      </c>
      <c r="Y43" s="635"/>
      <c r="Z43" s="410" t="s">
        <v>236</v>
      </c>
      <c r="AA43" s="636"/>
      <c r="AB43" s="258" t="s">
        <v>235</v>
      </c>
      <c r="AC43" s="636"/>
      <c r="AD43" s="258" t="s">
        <v>237</v>
      </c>
      <c r="AE43" s="637" t="s">
        <v>238</v>
      </c>
      <c r="AF43" s="638" t="str">
        <f t="shared" si="3"/>
        <v/>
      </c>
      <c r="AG43" s="639" t="s">
        <v>239</v>
      </c>
      <c r="AH43" s="640" t="str">
        <f t="shared" si="1"/>
        <v/>
      </c>
    </row>
    <row r="44" spans="1:34" ht="36.75" customHeigh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31" t="str">
        <f>IF(基本情報入力シート!AA65="","",基本情報入力シート!AA65)</f>
        <v/>
      </c>
      <c r="S44" s="632"/>
      <c r="T44" s="633"/>
      <c r="U44" s="634" t="str">
        <f>IF(P44="","",VLOOKUP(P44,【参考】数式用!$A$5:$I$28,MATCH(T44,【参考】数式用!$C$4:$G$4,0)+2,0))</f>
        <v/>
      </c>
      <c r="V44" s="261" t="s">
        <v>234</v>
      </c>
      <c r="W44" s="635"/>
      <c r="X44" s="258" t="s">
        <v>235</v>
      </c>
      <c r="Y44" s="635"/>
      <c r="Z44" s="410" t="s">
        <v>236</v>
      </c>
      <c r="AA44" s="636"/>
      <c r="AB44" s="258" t="s">
        <v>235</v>
      </c>
      <c r="AC44" s="636"/>
      <c r="AD44" s="258" t="s">
        <v>237</v>
      </c>
      <c r="AE44" s="637" t="s">
        <v>238</v>
      </c>
      <c r="AF44" s="638" t="str">
        <f t="shared" si="3"/>
        <v/>
      </c>
      <c r="AG44" s="639" t="s">
        <v>239</v>
      </c>
      <c r="AH44" s="640" t="str">
        <f t="shared" si="1"/>
        <v/>
      </c>
    </row>
    <row r="45" spans="1:34" ht="36.75" customHeigh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31" t="str">
        <f>IF(基本情報入力シート!AA66="","",基本情報入力シート!AA66)</f>
        <v/>
      </c>
      <c r="S45" s="632"/>
      <c r="T45" s="633"/>
      <c r="U45" s="634" t="str">
        <f>IF(P45="","",VLOOKUP(P45,【参考】数式用!$A$5:$I$28,MATCH(T45,【参考】数式用!$C$4:$G$4,0)+2,0))</f>
        <v/>
      </c>
      <c r="V45" s="261" t="s">
        <v>234</v>
      </c>
      <c r="W45" s="635"/>
      <c r="X45" s="258" t="s">
        <v>235</v>
      </c>
      <c r="Y45" s="635"/>
      <c r="Z45" s="410" t="s">
        <v>236</v>
      </c>
      <c r="AA45" s="636"/>
      <c r="AB45" s="258" t="s">
        <v>235</v>
      </c>
      <c r="AC45" s="636"/>
      <c r="AD45" s="258" t="s">
        <v>237</v>
      </c>
      <c r="AE45" s="637" t="s">
        <v>238</v>
      </c>
      <c r="AF45" s="638" t="str">
        <f t="shared" si="3"/>
        <v/>
      </c>
      <c r="AG45" s="639" t="s">
        <v>239</v>
      </c>
      <c r="AH45" s="640" t="str">
        <f t="shared" si="1"/>
        <v/>
      </c>
    </row>
    <row r="46" spans="1:34" ht="36.75" customHeigh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31" t="str">
        <f>IF(基本情報入力シート!AA67="","",基本情報入力シート!AA67)</f>
        <v/>
      </c>
      <c r="S46" s="632"/>
      <c r="T46" s="633"/>
      <c r="U46" s="634" t="str">
        <f>IF(P46="","",VLOOKUP(P46,【参考】数式用!$A$5:$I$28,MATCH(T46,【参考】数式用!$C$4:$G$4,0)+2,0))</f>
        <v/>
      </c>
      <c r="V46" s="261" t="s">
        <v>234</v>
      </c>
      <c r="W46" s="635"/>
      <c r="X46" s="258" t="s">
        <v>235</v>
      </c>
      <c r="Y46" s="635"/>
      <c r="Z46" s="410" t="s">
        <v>236</v>
      </c>
      <c r="AA46" s="636"/>
      <c r="AB46" s="258" t="s">
        <v>235</v>
      </c>
      <c r="AC46" s="636"/>
      <c r="AD46" s="258" t="s">
        <v>237</v>
      </c>
      <c r="AE46" s="637" t="s">
        <v>238</v>
      </c>
      <c r="AF46" s="638" t="str">
        <f t="shared" si="3"/>
        <v/>
      </c>
      <c r="AG46" s="639" t="s">
        <v>239</v>
      </c>
      <c r="AH46" s="640" t="str">
        <f t="shared" si="1"/>
        <v/>
      </c>
    </row>
    <row r="47" spans="1:34" ht="36.75" customHeigh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31" t="str">
        <f>IF(基本情報入力シート!AA68="","",基本情報入力シート!AA68)</f>
        <v/>
      </c>
      <c r="S47" s="632"/>
      <c r="T47" s="633"/>
      <c r="U47" s="634" t="str">
        <f>IF(P47="","",VLOOKUP(P47,【参考】数式用!$A$5:$I$28,MATCH(T47,【参考】数式用!$C$4:$G$4,0)+2,0))</f>
        <v/>
      </c>
      <c r="V47" s="261" t="s">
        <v>234</v>
      </c>
      <c r="W47" s="635"/>
      <c r="X47" s="258" t="s">
        <v>235</v>
      </c>
      <c r="Y47" s="635"/>
      <c r="Z47" s="410" t="s">
        <v>236</v>
      </c>
      <c r="AA47" s="636"/>
      <c r="AB47" s="258" t="s">
        <v>235</v>
      </c>
      <c r="AC47" s="636"/>
      <c r="AD47" s="258" t="s">
        <v>237</v>
      </c>
      <c r="AE47" s="637" t="s">
        <v>238</v>
      </c>
      <c r="AF47" s="638" t="str">
        <f t="shared" si="3"/>
        <v/>
      </c>
      <c r="AG47" s="639" t="s">
        <v>239</v>
      </c>
      <c r="AH47" s="640" t="str">
        <f t="shared" si="1"/>
        <v/>
      </c>
    </row>
    <row r="48" spans="1:34" ht="36.75" customHeigh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31" t="str">
        <f>IF(基本情報入力シート!AA69="","",基本情報入力シート!AA69)</f>
        <v/>
      </c>
      <c r="S48" s="632"/>
      <c r="T48" s="633"/>
      <c r="U48" s="634" t="str">
        <f>IF(P48="","",VLOOKUP(P48,【参考】数式用!$A$5:$I$28,MATCH(T48,【参考】数式用!$C$4:$G$4,0)+2,0))</f>
        <v/>
      </c>
      <c r="V48" s="261" t="s">
        <v>234</v>
      </c>
      <c r="W48" s="635"/>
      <c r="X48" s="258" t="s">
        <v>235</v>
      </c>
      <c r="Y48" s="635"/>
      <c r="Z48" s="410" t="s">
        <v>236</v>
      </c>
      <c r="AA48" s="636"/>
      <c r="AB48" s="258" t="s">
        <v>235</v>
      </c>
      <c r="AC48" s="636"/>
      <c r="AD48" s="258" t="s">
        <v>237</v>
      </c>
      <c r="AE48" s="637" t="s">
        <v>238</v>
      </c>
      <c r="AF48" s="638" t="str">
        <f t="shared" si="3"/>
        <v/>
      </c>
      <c r="AG48" s="639" t="s">
        <v>239</v>
      </c>
      <c r="AH48" s="640" t="str">
        <f t="shared" si="1"/>
        <v/>
      </c>
    </row>
    <row r="49" spans="1:34" ht="36.75" customHeigh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31" t="str">
        <f>IF(基本情報入力シート!AA70="","",基本情報入力シート!AA70)</f>
        <v/>
      </c>
      <c r="S49" s="632"/>
      <c r="T49" s="633"/>
      <c r="U49" s="634" t="str">
        <f>IF(P49="","",VLOOKUP(P49,【参考】数式用!$A$5:$I$28,MATCH(T49,【参考】数式用!$C$4:$G$4,0)+2,0))</f>
        <v/>
      </c>
      <c r="V49" s="261" t="s">
        <v>234</v>
      </c>
      <c r="W49" s="635"/>
      <c r="X49" s="258" t="s">
        <v>235</v>
      </c>
      <c r="Y49" s="635"/>
      <c r="Z49" s="410" t="s">
        <v>236</v>
      </c>
      <c r="AA49" s="636"/>
      <c r="AB49" s="258" t="s">
        <v>235</v>
      </c>
      <c r="AC49" s="636"/>
      <c r="AD49" s="258" t="s">
        <v>237</v>
      </c>
      <c r="AE49" s="637" t="s">
        <v>238</v>
      </c>
      <c r="AF49" s="638" t="str">
        <f t="shared" si="3"/>
        <v/>
      </c>
      <c r="AG49" s="639" t="s">
        <v>239</v>
      </c>
      <c r="AH49" s="640" t="str">
        <f t="shared" si="1"/>
        <v/>
      </c>
    </row>
    <row r="50" spans="1:34" ht="36.75" customHeigh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31" t="str">
        <f>IF(基本情報入力シート!AA71="","",基本情報入力シート!AA71)</f>
        <v/>
      </c>
      <c r="S50" s="632"/>
      <c r="T50" s="633"/>
      <c r="U50" s="634" t="str">
        <f>IF(P50="","",VLOOKUP(P50,【参考】数式用!$A$5:$I$28,MATCH(T50,【参考】数式用!$C$4:$G$4,0)+2,0))</f>
        <v/>
      </c>
      <c r="V50" s="261" t="s">
        <v>234</v>
      </c>
      <c r="W50" s="635"/>
      <c r="X50" s="258" t="s">
        <v>235</v>
      </c>
      <c r="Y50" s="635"/>
      <c r="Z50" s="410" t="s">
        <v>236</v>
      </c>
      <c r="AA50" s="636"/>
      <c r="AB50" s="258" t="s">
        <v>235</v>
      </c>
      <c r="AC50" s="636"/>
      <c r="AD50" s="258" t="s">
        <v>237</v>
      </c>
      <c r="AE50" s="637" t="s">
        <v>238</v>
      </c>
      <c r="AF50" s="638" t="str">
        <f t="shared" si="3"/>
        <v/>
      </c>
      <c r="AG50" s="639" t="s">
        <v>239</v>
      </c>
      <c r="AH50" s="640" t="str">
        <f t="shared" si="1"/>
        <v/>
      </c>
    </row>
    <row r="51" spans="1:34" ht="36.75" customHeigh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31" t="str">
        <f>IF(基本情報入力シート!AA72="","",基本情報入力シート!AA72)</f>
        <v/>
      </c>
      <c r="S51" s="632"/>
      <c r="T51" s="633"/>
      <c r="U51" s="634" t="str">
        <f>IF(P51="","",VLOOKUP(P51,【参考】数式用!$A$5:$I$28,MATCH(T51,【参考】数式用!$C$4:$G$4,0)+2,0))</f>
        <v/>
      </c>
      <c r="V51" s="261" t="s">
        <v>234</v>
      </c>
      <c r="W51" s="635"/>
      <c r="X51" s="258" t="s">
        <v>235</v>
      </c>
      <c r="Y51" s="635"/>
      <c r="Z51" s="410" t="s">
        <v>236</v>
      </c>
      <c r="AA51" s="636"/>
      <c r="AB51" s="258" t="s">
        <v>235</v>
      </c>
      <c r="AC51" s="636"/>
      <c r="AD51" s="258" t="s">
        <v>237</v>
      </c>
      <c r="AE51" s="637" t="s">
        <v>238</v>
      </c>
      <c r="AF51" s="638" t="str">
        <f t="shared" si="3"/>
        <v/>
      </c>
      <c r="AG51" s="641" t="s">
        <v>239</v>
      </c>
      <c r="AH51" s="640" t="str">
        <f t="shared" si="1"/>
        <v/>
      </c>
    </row>
    <row r="52" spans="1:34" ht="36.75" customHeigh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31" t="str">
        <f>IF(基本情報入力シート!AA73="","",基本情報入力シート!AA73)</f>
        <v/>
      </c>
      <c r="S52" s="632"/>
      <c r="T52" s="633"/>
      <c r="U52" s="634" t="str">
        <f>IF(P52="","",VLOOKUP(P52,【参考】数式用!$A$5:$I$28,MATCH(T52,【参考】数式用!$C$4:$G$4,0)+2,0))</f>
        <v/>
      </c>
      <c r="V52" s="261" t="s">
        <v>234</v>
      </c>
      <c r="W52" s="635"/>
      <c r="X52" s="258" t="s">
        <v>235</v>
      </c>
      <c r="Y52" s="635"/>
      <c r="Z52" s="410" t="s">
        <v>236</v>
      </c>
      <c r="AA52" s="636"/>
      <c r="AB52" s="258" t="s">
        <v>235</v>
      </c>
      <c r="AC52" s="636"/>
      <c r="AD52" s="258" t="s">
        <v>237</v>
      </c>
      <c r="AE52" s="637" t="s">
        <v>238</v>
      </c>
      <c r="AF52" s="638" t="str">
        <f t="shared" si="3"/>
        <v/>
      </c>
      <c r="AG52" s="641" t="s">
        <v>239</v>
      </c>
      <c r="AH52" s="640" t="str">
        <f t="shared" si="1"/>
        <v/>
      </c>
    </row>
    <row r="53" spans="1:34" ht="36.75" customHeigh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31" t="str">
        <f>IF(基本情報入力シート!AA74="","",基本情報入力シート!AA74)</f>
        <v/>
      </c>
      <c r="S53" s="632"/>
      <c r="T53" s="633"/>
      <c r="U53" s="634" t="str">
        <f>IF(P53="","",VLOOKUP(P53,【参考】数式用!$A$5:$I$28,MATCH(T53,【参考】数式用!$C$4:$G$4,0)+2,0))</f>
        <v/>
      </c>
      <c r="V53" s="261" t="s">
        <v>234</v>
      </c>
      <c r="W53" s="635"/>
      <c r="X53" s="258" t="s">
        <v>235</v>
      </c>
      <c r="Y53" s="635"/>
      <c r="Z53" s="410" t="s">
        <v>236</v>
      </c>
      <c r="AA53" s="636"/>
      <c r="AB53" s="258" t="s">
        <v>235</v>
      </c>
      <c r="AC53" s="636"/>
      <c r="AD53" s="258" t="s">
        <v>237</v>
      </c>
      <c r="AE53" s="637" t="s">
        <v>238</v>
      </c>
      <c r="AF53" s="638" t="str">
        <f t="shared" si="3"/>
        <v/>
      </c>
      <c r="AG53" s="641" t="s">
        <v>239</v>
      </c>
      <c r="AH53" s="640" t="str">
        <f t="shared" si="1"/>
        <v/>
      </c>
    </row>
    <row r="54" spans="1:34" ht="36.75" customHeigh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31" t="str">
        <f>IF(基本情報入力シート!AA75="","",基本情報入力シート!AA75)</f>
        <v/>
      </c>
      <c r="S54" s="632"/>
      <c r="T54" s="633"/>
      <c r="U54" s="634" t="str">
        <f>IF(P54="","",VLOOKUP(P54,【参考】数式用!$A$5:$I$28,MATCH(T54,【参考】数式用!$C$4:$G$4,0)+2,0))</f>
        <v/>
      </c>
      <c r="V54" s="261" t="s">
        <v>234</v>
      </c>
      <c r="W54" s="635"/>
      <c r="X54" s="258" t="s">
        <v>235</v>
      </c>
      <c r="Y54" s="635"/>
      <c r="Z54" s="410" t="s">
        <v>236</v>
      </c>
      <c r="AA54" s="636"/>
      <c r="AB54" s="258" t="s">
        <v>235</v>
      </c>
      <c r="AC54" s="636"/>
      <c r="AD54" s="258" t="s">
        <v>237</v>
      </c>
      <c r="AE54" s="637" t="s">
        <v>238</v>
      </c>
      <c r="AF54" s="638" t="str">
        <f t="shared" si="3"/>
        <v/>
      </c>
      <c r="AG54" s="641" t="s">
        <v>239</v>
      </c>
      <c r="AH54" s="640" t="str">
        <f t="shared" si="1"/>
        <v/>
      </c>
    </row>
    <row r="55" spans="1:34" ht="36.75" customHeigh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31" t="str">
        <f>IF(基本情報入力シート!AA76="","",基本情報入力シート!AA76)</f>
        <v/>
      </c>
      <c r="S55" s="632"/>
      <c r="T55" s="633"/>
      <c r="U55" s="634" t="str">
        <f>IF(P55="","",VLOOKUP(P55,【参考】数式用!$A$5:$I$28,MATCH(T55,【参考】数式用!$C$4:$G$4,0)+2,0))</f>
        <v/>
      </c>
      <c r="V55" s="261" t="s">
        <v>234</v>
      </c>
      <c r="W55" s="635"/>
      <c r="X55" s="258" t="s">
        <v>235</v>
      </c>
      <c r="Y55" s="635"/>
      <c r="Z55" s="410" t="s">
        <v>236</v>
      </c>
      <c r="AA55" s="636"/>
      <c r="AB55" s="258" t="s">
        <v>235</v>
      </c>
      <c r="AC55" s="636"/>
      <c r="AD55" s="258" t="s">
        <v>237</v>
      </c>
      <c r="AE55" s="637" t="s">
        <v>238</v>
      </c>
      <c r="AF55" s="638" t="str">
        <f t="shared" si="3"/>
        <v/>
      </c>
      <c r="AG55" s="641" t="s">
        <v>239</v>
      </c>
      <c r="AH55" s="640" t="str">
        <f t="shared" si="1"/>
        <v/>
      </c>
    </row>
    <row r="56" spans="1:34" ht="36.75" customHeigh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31" t="str">
        <f>IF(基本情報入力シート!AA77="","",基本情報入力シート!AA77)</f>
        <v/>
      </c>
      <c r="S56" s="632"/>
      <c r="T56" s="633"/>
      <c r="U56" s="634" t="str">
        <f>IF(P56="","",VLOOKUP(P56,【参考】数式用!$A$5:$I$28,MATCH(T56,【参考】数式用!$C$4:$G$4,0)+2,0))</f>
        <v/>
      </c>
      <c r="V56" s="261" t="s">
        <v>234</v>
      </c>
      <c r="W56" s="635"/>
      <c r="X56" s="258" t="s">
        <v>235</v>
      </c>
      <c r="Y56" s="635"/>
      <c r="Z56" s="410" t="s">
        <v>236</v>
      </c>
      <c r="AA56" s="636"/>
      <c r="AB56" s="258" t="s">
        <v>235</v>
      </c>
      <c r="AC56" s="636"/>
      <c r="AD56" s="258" t="s">
        <v>237</v>
      </c>
      <c r="AE56" s="637" t="s">
        <v>238</v>
      </c>
      <c r="AF56" s="638" t="str">
        <f t="shared" si="3"/>
        <v/>
      </c>
      <c r="AG56" s="641" t="s">
        <v>239</v>
      </c>
      <c r="AH56" s="640" t="str">
        <f t="shared" si="1"/>
        <v/>
      </c>
    </row>
    <row r="57" spans="1:34" ht="36.75" customHeigh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31" t="str">
        <f>IF(基本情報入力シート!AA78="","",基本情報入力シート!AA78)</f>
        <v/>
      </c>
      <c r="S57" s="632"/>
      <c r="T57" s="633"/>
      <c r="U57" s="634" t="str">
        <f>IF(P57="","",VLOOKUP(P57,【参考】数式用!$A$5:$I$28,MATCH(T57,【参考】数式用!$C$4:$G$4,0)+2,0))</f>
        <v/>
      </c>
      <c r="V57" s="261" t="s">
        <v>234</v>
      </c>
      <c r="W57" s="635"/>
      <c r="X57" s="258" t="s">
        <v>235</v>
      </c>
      <c r="Y57" s="635"/>
      <c r="Z57" s="410" t="s">
        <v>236</v>
      </c>
      <c r="AA57" s="636"/>
      <c r="AB57" s="258" t="s">
        <v>235</v>
      </c>
      <c r="AC57" s="636"/>
      <c r="AD57" s="258" t="s">
        <v>237</v>
      </c>
      <c r="AE57" s="637" t="s">
        <v>238</v>
      </c>
      <c r="AF57" s="638" t="str">
        <f t="shared" si="3"/>
        <v/>
      </c>
      <c r="AG57" s="641" t="s">
        <v>239</v>
      </c>
      <c r="AH57" s="640" t="str">
        <f t="shared" si="1"/>
        <v/>
      </c>
    </row>
    <row r="58" spans="1:34" ht="36.75" customHeigh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31" t="str">
        <f>IF(基本情報入力シート!AA79="","",基本情報入力シート!AA79)</f>
        <v/>
      </c>
      <c r="S58" s="632"/>
      <c r="T58" s="633"/>
      <c r="U58" s="634" t="str">
        <f>IF(P58="","",VLOOKUP(P58,【参考】数式用!$A$5:$I$28,MATCH(T58,【参考】数式用!$C$4:$G$4,0)+2,0))</f>
        <v/>
      </c>
      <c r="V58" s="261" t="s">
        <v>234</v>
      </c>
      <c r="W58" s="635"/>
      <c r="X58" s="258" t="s">
        <v>235</v>
      </c>
      <c r="Y58" s="635"/>
      <c r="Z58" s="410" t="s">
        <v>236</v>
      </c>
      <c r="AA58" s="636"/>
      <c r="AB58" s="258" t="s">
        <v>235</v>
      </c>
      <c r="AC58" s="636"/>
      <c r="AD58" s="258" t="s">
        <v>237</v>
      </c>
      <c r="AE58" s="637" t="s">
        <v>238</v>
      </c>
      <c r="AF58" s="638" t="str">
        <f t="shared" si="3"/>
        <v/>
      </c>
      <c r="AG58" s="641" t="s">
        <v>239</v>
      </c>
      <c r="AH58" s="640" t="str">
        <f t="shared" si="1"/>
        <v/>
      </c>
    </row>
    <row r="59" spans="1:34" ht="36.75" customHeigh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31" t="str">
        <f>IF(基本情報入力シート!AA80="","",基本情報入力シート!AA80)</f>
        <v/>
      </c>
      <c r="S59" s="632"/>
      <c r="T59" s="633"/>
      <c r="U59" s="634" t="str">
        <f>IF(P59="","",VLOOKUP(P59,【参考】数式用!$A$5:$I$28,MATCH(T59,【参考】数式用!$C$4:$G$4,0)+2,0))</f>
        <v/>
      </c>
      <c r="V59" s="261" t="s">
        <v>234</v>
      </c>
      <c r="W59" s="635"/>
      <c r="X59" s="258" t="s">
        <v>235</v>
      </c>
      <c r="Y59" s="635"/>
      <c r="Z59" s="410" t="s">
        <v>236</v>
      </c>
      <c r="AA59" s="636"/>
      <c r="AB59" s="258" t="s">
        <v>235</v>
      </c>
      <c r="AC59" s="636"/>
      <c r="AD59" s="258" t="s">
        <v>237</v>
      </c>
      <c r="AE59" s="637" t="s">
        <v>238</v>
      </c>
      <c r="AF59" s="638" t="str">
        <f t="shared" si="3"/>
        <v/>
      </c>
      <c r="AG59" s="641" t="s">
        <v>239</v>
      </c>
      <c r="AH59" s="640" t="str">
        <f t="shared" si="1"/>
        <v/>
      </c>
    </row>
    <row r="60" spans="1:34" ht="36.75" customHeigh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31" t="str">
        <f>IF(基本情報入力シート!AA81="","",基本情報入力シート!AA81)</f>
        <v/>
      </c>
      <c r="S60" s="632"/>
      <c r="T60" s="633"/>
      <c r="U60" s="634" t="str">
        <f>IF(P60="","",VLOOKUP(P60,【参考】数式用!$A$5:$I$28,MATCH(T60,【参考】数式用!$C$4:$G$4,0)+2,0))</f>
        <v/>
      </c>
      <c r="V60" s="261" t="s">
        <v>234</v>
      </c>
      <c r="W60" s="635"/>
      <c r="X60" s="258" t="s">
        <v>235</v>
      </c>
      <c r="Y60" s="635"/>
      <c r="Z60" s="410" t="s">
        <v>236</v>
      </c>
      <c r="AA60" s="636"/>
      <c r="AB60" s="258" t="s">
        <v>235</v>
      </c>
      <c r="AC60" s="636"/>
      <c r="AD60" s="258" t="s">
        <v>237</v>
      </c>
      <c r="AE60" s="637" t="s">
        <v>238</v>
      </c>
      <c r="AF60" s="638" t="str">
        <f t="shared" si="3"/>
        <v/>
      </c>
      <c r="AG60" s="641" t="s">
        <v>239</v>
      </c>
      <c r="AH60" s="640" t="str">
        <f t="shared" si="1"/>
        <v/>
      </c>
    </row>
    <row r="61" spans="1:34" ht="36.75" customHeigh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31" t="str">
        <f>IF(基本情報入力シート!AA82="","",基本情報入力シート!AA82)</f>
        <v/>
      </c>
      <c r="S61" s="632"/>
      <c r="T61" s="633"/>
      <c r="U61" s="634" t="str">
        <f>IF(P61="","",VLOOKUP(P61,【参考】数式用!$A$5:$I$28,MATCH(T61,【参考】数式用!$C$4:$G$4,0)+2,0))</f>
        <v/>
      </c>
      <c r="V61" s="261" t="s">
        <v>234</v>
      </c>
      <c r="W61" s="635"/>
      <c r="X61" s="258" t="s">
        <v>235</v>
      </c>
      <c r="Y61" s="635"/>
      <c r="Z61" s="410" t="s">
        <v>236</v>
      </c>
      <c r="AA61" s="636"/>
      <c r="AB61" s="258" t="s">
        <v>235</v>
      </c>
      <c r="AC61" s="636"/>
      <c r="AD61" s="258" t="s">
        <v>237</v>
      </c>
      <c r="AE61" s="637" t="s">
        <v>238</v>
      </c>
      <c r="AF61" s="638" t="str">
        <f t="shared" si="3"/>
        <v/>
      </c>
      <c r="AG61" s="641" t="s">
        <v>239</v>
      </c>
      <c r="AH61" s="640" t="str">
        <f t="shared" si="1"/>
        <v/>
      </c>
    </row>
    <row r="62" spans="1:34" ht="36.75" customHeigh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31" t="str">
        <f>IF(基本情報入力シート!AA83="","",基本情報入力シート!AA83)</f>
        <v/>
      </c>
      <c r="S62" s="632"/>
      <c r="T62" s="633"/>
      <c r="U62" s="634" t="str">
        <f>IF(P62="","",VLOOKUP(P62,【参考】数式用!$A$5:$I$28,MATCH(T62,【参考】数式用!$C$4:$G$4,0)+2,0))</f>
        <v/>
      </c>
      <c r="V62" s="261" t="s">
        <v>234</v>
      </c>
      <c r="W62" s="635"/>
      <c r="X62" s="258" t="s">
        <v>235</v>
      </c>
      <c r="Y62" s="635"/>
      <c r="Z62" s="410" t="s">
        <v>236</v>
      </c>
      <c r="AA62" s="636"/>
      <c r="AB62" s="258" t="s">
        <v>235</v>
      </c>
      <c r="AC62" s="636"/>
      <c r="AD62" s="258" t="s">
        <v>237</v>
      </c>
      <c r="AE62" s="637" t="s">
        <v>238</v>
      </c>
      <c r="AF62" s="638" t="str">
        <f t="shared" si="3"/>
        <v/>
      </c>
      <c r="AG62" s="641" t="s">
        <v>239</v>
      </c>
      <c r="AH62" s="640" t="str">
        <f t="shared" si="1"/>
        <v/>
      </c>
    </row>
    <row r="63" spans="1:34" ht="36.75" customHeigh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31" t="str">
        <f>IF(基本情報入力シート!AA84="","",基本情報入力シート!AA84)</f>
        <v/>
      </c>
      <c r="S63" s="632"/>
      <c r="T63" s="633"/>
      <c r="U63" s="634" t="str">
        <f>IF(P63="","",VLOOKUP(P63,【参考】数式用!$A$5:$I$28,MATCH(T63,【参考】数式用!$C$4:$G$4,0)+2,0))</f>
        <v/>
      </c>
      <c r="V63" s="261" t="s">
        <v>234</v>
      </c>
      <c r="W63" s="635"/>
      <c r="X63" s="258" t="s">
        <v>235</v>
      </c>
      <c r="Y63" s="635"/>
      <c r="Z63" s="410" t="s">
        <v>236</v>
      </c>
      <c r="AA63" s="636"/>
      <c r="AB63" s="258" t="s">
        <v>235</v>
      </c>
      <c r="AC63" s="636"/>
      <c r="AD63" s="258" t="s">
        <v>237</v>
      </c>
      <c r="AE63" s="637" t="s">
        <v>238</v>
      </c>
      <c r="AF63" s="638" t="str">
        <f t="shared" si="3"/>
        <v/>
      </c>
      <c r="AG63" s="641" t="s">
        <v>239</v>
      </c>
      <c r="AH63" s="640" t="str">
        <f t="shared" si="1"/>
        <v/>
      </c>
    </row>
    <row r="64" spans="1:34" ht="36.75" customHeigh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31" t="str">
        <f>IF(基本情報入力シート!AA85="","",基本情報入力シート!AA85)</f>
        <v/>
      </c>
      <c r="S64" s="632"/>
      <c r="T64" s="633"/>
      <c r="U64" s="634" t="str">
        <f>IF(P64="","",VLOOKUP(P64,【参考】数式用!$A$5:$I$28,MATCH(T64,【参考】数式用!$C$4:$G$4,0)+2,0))</f>
        <v/>
      </c>
      <c r="V64" s="261" t="s">
        <v>234</v>
      </c>
      <c r="W64" s="635"/>
      <c r="X64" s="258" t="s">
        <v>235</v>
      </c>
      <c r="Y64" s="635"/>
      <c r="Z64" s="410" t="s">
        <v>236</v>
      </c>
      <c r="AA64" s="636"/>
      <c r="AB64" s="258" t="s">
        <v>235</v>
      </c>
      <c r="AC64" s="636"/>
      <c r="AD64" s="258" t="s">
        <v>237</v>
      </c>
      <c r="AE64" s="637" t="s">
        <v>238</v>
      </c>
      <c r="AF64" s="638" t="str">
        <f t="shared" si="3"/>
        <v/>
      </c>
      <c r="AG64" s="641" t="s">
        <v>239</v>
      </c>
      <c r="AH64" s="640" t="str">
        <f t="shared" si="1"/>
        <v/>
      </c>
    </row>
    <row r="65" spans="1:34" ht="36.75" customHeigh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31" t="str">
        <f>IF(基本情報入力シート!AA86="","",基本情報入力シート!AA86)</f>
        <v/>
      </c>
      <c r="S65" s="632"/>
      <c r="T65" s="633"/>
      <c r="U65" s="634" t="str">
        <f>IF(P65="","",VLOOKUP(P65,【参考】数式用!$A$5:$I$28,MATCH(T65,【参考】数式用!$C$4:$G$4,0)+2,0))</f>
        <v/>
      </c>
      <c r="V65" s="261" t="s">
        <v>234</v>
      </c>
      <c r="W65" s="635"/>
      <c r="X65" s="258" t="s">
        <v>235</v>
      </c>
      <c r="Y65" s="635"/>
      <c r="Z65" s="410" t="s">
        <v>236</v>
      </c>
      <c r="AA65" s="636"/>
      <c r="AB65" s="258" t="s">
        <v>235</v>
      </c>
      <c r="AC65" s="636"/>
      <c r="AD65" s="258" t="s">
        <v>237</v>
      </c>
      <c r="AE65" s="637" t="s">
        <v>238</v>
      </c>
      <c r="AF65" s="638" t="str">
        <f t="shared" si="3"/>
        <v/>
      </c>
      <c r="AG65" s="641" t="s">
        <v>239</v>
      </c>
      <c r="AH65" s="640" t="str">
        <f t="shared" si="1"/>
        <v/>
      </c>
    </row>
    <row r="66" spans="1:34" ht="36.75" customHeigh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31" t="str">
        <f>IF(基本情報入力シート!AA87="","",基本情報入力シート!AA87)</f>
        <v/>
      </c>
      <c r="S66" s="632"/>
      <c r="T66" s="633"/>
      <c r="U66" s="634" t="str">
        <f>IF(P66="","",VLOOKUP(P66,【参考】数式用!$A$5:$I$28,MATCH(T66,【参考】数式用!$C$4:$G$4,0)+2,0))</f>
        <v/>
      </c>
      <c r="V66" s="261" t="s">
        <v>234</v>
      </c>
      <c r="W66" s="635"/>
      <c r="X66" s="258" t="s">
        <v>235</v>
      </c>
      <c r="Y66" s="635"/>
      <c r="Z66" s="410" t="s">
        <v>236</v>
      </c>
      <c r="AA66" s="636"/>
      <c r="AB66" s="258" t="s">
        <v>235</v>
      </c>
      <c r="AC66" s="636"/>
      <c r="AD66" s="258" t="s">
        <v>237</v>
      </c>
      <c r="AE66" s="637" t="s">
        <v>238</v>
      </c>
      <c r="AF66" s="638" t="str">
        <f t="shared" si="3"/>
        <v/>
      </c>
      <c r="AG66" s="641" t="s">
        <v>239</v>
      </c>
      <c r="AH66" s="640" t="str">
        <f t="shared" si="1"/>
        <v/>
      </c>
    </row>
    <row r="67" spans="1:34" ht="36.75" customHeigh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31" t="str">
        <f>IF(基本情報入力シート!AA88="","",基本情報入力シート!AA88)</f>
        <v/>
      </c>
      <c r="S67" s="632"/>
      <c r="T67" s="633"/>
      <c r="U67" s="634" t="str">
        <f>IF(P67="","",VLOOKUP(P67,【参考】数式用!$A$5:$I$28,MATCH(T67,【参考】数式用!$C$4:$G$4,0)+2,0))</f>
        <v/>
      </c>
      <c r="V67" s="261" t="s">
        <v>234</v>
      </c>
      <c r="W67" s="635"/>
      <c r="X67" s="258" t="s">
        <v>235</v>
      </c>
      <c r="Y67" s="635"/>
      <c r="Z67" s="410" t="s">
        <v>236</v>
      </c>
      <c r="AA67" s="636"/>
      <c r="AB67" s="258" t="s">
        <v>235</v>
      </c>
      <c r="AC67" s="636"/>
      <c r="AD67" s="258" t="s">
        <v>237</v>
      </c>
      <c r="AE67" s="637" t="s">
        <v>238</v>
      </c>
      <c r="AF67" s="638" t="str">
        <f t="shared" si="3"/>
        <v/>
      </c>
      <c r="AG67" s="641" t="s">
        <v>239</v>
      </c>
      <c r="AH67" s="640" t="str">
        <f t="shared" si="1"/>
        <v/>
      </c>
    </row>
    <row r="68" spans="1:34" ht="36.75" customHeigh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31" t="str">
        <f>IF(基本情報入力シート!AA89="","",基本情報入力シート!AA89)</f>
        <v/>
      </c>
      <c r="S68" s="632"/>
      <c r="T68" s="633"/>
      <c r="U68" s="634" t="str">
        <f>IF(P68="","",VLOOKUP(P68,【参考】数式用!$A$5:$I$28,MATCH(T68,【参考】数式用!$C$4:$G$4,0)+2,0))</f>
        <v/>
      </c>
      <c r="V68" s="261" t="s">
        <v>234</v>
      </c>
      <c r="W68" s="635"/>
      <c r="X68" s="258" t="s">
        <v>235</v>
      </c>
      <c r="Y68" s="635"/>
      <c r="Z68" s="410" t="s">
        <v>236</v>
      </c>
      <c r="AA68" s="636"/>
      <c r="AB68" s="258" t="s">
        <v>235</v>
      </c>
      <c r="AC68" s="636"/>
      <c r="AD68" s="258" t="s">
        <v>237</v>
      </c>
      <c r="AE68" s="637" t="s">
        <v>238</v>
      </c>
      <c r="AF68" s="638" t="str">
        <f t="shared" si="3"/>
        <v/>
      </c>
      <c r="AG68" s="641" t="s">
        <v>239</v>
      </c>
      <c r="AH68" s="640" t="str">
        <f t="shared" si="1"/>
        <v/>
      </c>
    </row>
    <row r="69" spans="1:34" ht="36.75" customHeigh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31" t="str">
        <f>IF(基本情報入力シート!AA90="","",基本情報入力シート!AA90)</f>
        <v/>
      </c>
      <c r="S69" s="632"/>
      <c r="T69" s="633"/>
      <c r="U69" s="634" t="str">
        <f>IF(P69="","",VLOOKUP(P69,【参考】数式用!$A$5:$I$28,MATCH(T69,【参考】数式用!$C$4:$G$4,0)+2,0))</f>
        <v/>
      </c>
      <c r="V69" s="261" t="s">
        <v>234</v>
      </c>
      <c r="W69" s="635"/>
      <c r="X69" s="258" t="s">
        <v>235</v>
      </c>
      <c r="Y69" s="635"/>
      <c r="Z69" s="410" t="s">
        <v>236</v>
      </c>
      <c r="AA69" s="636"/>
      <c r="AB69" s="258" t="s">
        <v>235</v>
      </c>
      <c r="AC69" s="636"/>
      <c r="AD69" s="258" t="s">
        <v>237</v>
      </c>
      <c r="AE69" s="637" t="s">
        <v>238</v>
      </c>
      <c r="AF69" s="638" t="str">
        <f t="shared" si="3"/>
        <v/>
      </c>
      <c r="AG69" s="641" t="s">
        <v>239</v>
      </c>
      <c r="AH69" s="640" t="str">
        <f t="shared" si="1"/>
        <v/>
      </c>
    </row>
    <row r="70" spans="1:34" ht="36.75" customHeigh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31" t="str">
        <f>IF(基本情報入力シート!AA91="","",基本情報入力シート!AA91)</f>
        <v/>
      </c>
      <c r="S70" s="632"/>
      <c r="T70" s="633"/>
      <c r="U70" s="634" t="str">
        <f>IF(P70="","",VLOOKUP(P70,【参考】数式用!$A$5:$I$28,MATCH(T70,【参考】数式用!$C$4:$G$4,0)+2,0))</f>
        <v/>
      </c>
      <c r="V70" s="261" t="s">
        <v>234</v>
      </c>
      <c r="W70" s="635"/>
      <c r="X70" s="258" t="s">
        <v>235</v>
      </c>
      <c r="Y70" s="635"/>
      <c r="Z70" s="410" t="s">
        <v>236</v>
      </c>
      <c r="AA70" s="636"/>
      <c r="AB70" s="258" t="s">
        <v>235</v>
      </c>
      <c r="AC70" s="636"/>
      <c r="AD70" s="258" t="s">
        <v>237</v>
      </c>
      <c r="AE70" s="637" t="s">
        <v>238</v>
      </c>
      <c r="AF70" s="638" t="str">
        <f t="shared" si="3"/>
        <v/>
      </c>
      <c r="AG70" s="641" t="s">
        <v>239</v>
      </c>
      <c r="AH70" s="640" t="str">
        <f t="shared" si="1"/>
        <v/>
      </c>
    </row>
    <row r="71" spans="1:34" ht="36.75" customHeigh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31" t="str">
        <f>IF(基本情報入力シート!AA92="","",基本情報入力シート!AA92)</f>
        <v/>
      </c>
      <c r="S71" s="632"/>
      <c r="T71" s="633"/>
      <c r="U71" s="634" t="str">
        <f>IF(P71="","",VLOOKUP(P71,【参考】数式用!$A$5:$I$28,MATCH(T71,【参考】数式用!$C$4:$G$4,0)+2,0))</f>
        <v/>
      </c>
      <c r="V71" s="261" t="s">
        <v>234</v>
      </c>
      <c r="W71" s="635"/>
      <c r="X71" s="258" t="s">
        <v>235</v>
      </c>
      <c r="Y71" s="635"/>
      <c r="Z71" s="410" t="s">
        <v>236</v>
      </c>
      <c r="AA71" s="636"/>
      <c r="AB71" s="258" t="s">
        <v>235</v>
      </c>
      <c r="AC71" s="636"/>
      <c r="AD71" s="258" t="s">
        <v>237</v>
      </c>
      <c r="AE71" s="637" t="s">
        <v>238</v>
      </c>
      <c r="AF71" s="638" t="str">
        <f t="shared" si="3"/>
        <v/>
      </c>
      <c r="AG71" s="641" t="s">
        <v>239</v>
      </c>
      <c r="AH71" s="640" t="str">
        <f t="shared" si="1"/>
        <v/>
      </c>
    </row>
    <row r="72" spans="1:34" ht="36.75" customHeigh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31" t="str">
        <f>IF(基本情報入力シート!AA93="","",基本情報入力シート!AA93)</f>
        <v/>
      </c>
      <c r="S72" s="632"/>
      <c r="T72" s="633"/>
      <c r="U72" s="634" t="str">
        <f>IF(P72="","",VLOOKUP(P72,【参考】数式用!$A$5:$I$28,MATCH(T72,【参考】数式用!$C$4:$G$4,0)+2,0))</f>
        <v/>
      </c>
      <c r="V72" s="261" t="s">
        <v>234</v>
      </c>
      <c r="W72" s="635"/>
      <c r="X72" s="258" t="s">
        <v>235</v>
      </c>
      <c r="Y72" s="635"/>
      <c r="Z72" s="410" t="s">
        <v>236</v>
      </c>
      <c r="AA72" s="636"/>
      <c r="AB72" s="258" t="s">
        <v>235</v>
      </c>
      <c r="AC72" s="636"/>
      <c r="AD72" s="258" t="s">
        <v>237</v>
      </c>
      <c r="AE72" s="637" t="s">
        <v>238</v>
      </c>
      <c r="AF72" s="638" t="str">
        <f t="shared" si="3"/>
        <v/>
      </c>
      <c r="AG72" s="641" t="s">
        <v>239</v>
      </c>
      <c r="AH72" s="640" t="str">
        <f t="shared" si="1"/>
        <v/>
      </c>
    </row>
    <row r="73" spans="1:34" ht="36.75" customHeigh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31" t="str">
        <f>IF(基本情報入力シート!AA94="","",基本情報入力シート!AA94)</f>
        <v/>
      </c>
      <c r="S73" s="632"/>
      <c r="T73" s="633"/>
      <c r="U73" s="634" t="str">
        <f>IF(P73="","",VLOOKUP(P73,【参考】数式用!$A$5:$I$28,MATCH(T73,【参考】数式用!$C$4:$G$4,0)+2,0))</f>
        <v/>
      </c>
      <c r="V73" s="261" t="s">
        <v>234</v>
      </c>
      <c r="W73" s="635"/>
      <c r="X73" s="258" t="s">
        <v>235</v>
      </c>
      <c r="Y73" s="635"/>
      <c r="Z73" s="410" t="s">
        <v>236</v>
      </c>
      <c r="AA73" s="636"/>
      <c r="AB73" s="258" t="s">
        <v>235</v>
      </c>
      <c r="AC73" s="636"/>
      <c r="AD73" s="258" t="s">
        <v>237</v>
      </c>
      <c r="AE73" s="637" t="s">
        <v>238</v>
      </c>
      <c r="AF73" s="638" t="str">
        <f t="shared" si="3"/>
        <v/>
      </c>
      <c r="AG73" s="641" t="s">
        <v>239</v>
      </c>
      <c r="AH73" s="640" t="str">
        <f t="shared" si="1"/>
        <v/>
      </c>
    </row>
    <row r="74" spans="1:34" ht="36.75" customHeigh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31" t="str">
        <f>IF(基本情報入力シート!AA95="","",基本情報入力シート!AA95)</f>
        <v/>
      </c>
      <c r="S74" s="632"/>
      <c r="T74" s="633"/>
      <c r="U74" s="634" t="str">
        <f>IF(P74="","",VLOOKUP(P74,【参考】数式用!$A$5:$I$28,MATCH(T74,【参考】数式用!$C$4:$G$4,0)+2,0))</f>
        <v/>
      </c>
      <c r="V74" s="261" t="s">
        <v>234</v>
      </c>
      <c r="W74" s="635"/>
      <c r="X74" s="258" t="s">
        <v>235</v>
      </c>
      <c r="Y74" s="635"/>
      <c r="Z74" s="410" t="s">
        <v>236</v>
      </c>
      <c r="AA74" s="636"/>
      <c r="AB74" s="258" t="s">
        <v>235</v>
      </c>
      <c r="AC74" s="636"/>
      <c r="AD74" s="258" t="s">
        <v>237</v>
      </c>
      <c r="AE74" s="637" t="s">
        <v>238</v>
      </c>
      <c r="AF74" s="638" t="str">
        <f t="shared" si="3"/>
        <v/>
      </c>
      <c r="AG74" s="641" t="s">
        <v>239</v>
      </c>
      <c r="AH74" s="640" t="str">
        <f t="shared" si="1"/>
        <v/>
      </c>
    </row>
    <row r="75" spans="1:34" ht="36.75" customHeigh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31" t="str">
        <f>IF(基本情報入力シート!AA96="","",基本情報入力シート!AA96)</f>
        <v/>
      </c>
      <c r="S75" s="632"/>
      <c r="T75" s="633"/>
      <c r="U75" s="634" t="str">
        <f>IF(P75="","",VLOOKUP(P75,【参考】数式用!$A$5:$I$28,MATCH(T75,【参考】数式用!$C$4:$G$4,0)+2,0))</f>
        <v/>
      </c>
      <c r="V75" s="261" t="s">
        <v>234</v>
      </c>
      <c r="W75" s="635"/>
      <c r="X75" s="258" t="s">
        <v>235</v>
      </c>
      <c r="Y75" s="635"/>
      <c r="Z75" s="410" t="s">
        <v>236</v>
      </c>
      <c r="AA75" s="636"/>
      <c r="AB75" s="258" t="s">
        <v>235</v>
      </c>
      <c r="AC75" s="636"/>
      <c r="AD75" s="258" t="s">
        <v>237</v>
      </c>
      <c r="AE75" s="637" t="s">
        <v>238</v>
      </c>
      <c r="AF75" s="638" t="str">
        <f t="shared" si="3"/>
        <v/>
      </c>
      <c r="AG75" s="641" t="s">
        <v>239</v>
      </c>
      <c r="AH75" s="640" t="str">
        <f t="shared" si="1"/>
        <v/>
      </c>
    </row>
    <row r="76" spans="1:34" ht="36.75" customHeigh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31" t="str">
        <f>IF(基本情報入力シート!AA97="","",基本情報入力シート!AA97)</f>
        <v/>
      </c>
      <c r="S76" s="632"/>
      <c r="T76" s="633"/>
      <c r="U76" s="634" t="str">
        <f>IF(P76="","",VLOOKUP(P76,【参考】数式用!$A$5:$I$28,MATCH(T76,【参考】数式用!$C$4:$G$4,0)+2,0))</f>
        <v/>
      </c>
      <c r="V76" s="261" t="s">
        <v>234</v>
      </c>
      <c r="W76" s="635"/>
      <c r="X76" s="258" t="s">
        <v>235</v>
      </c>
      <c r="Y76" s="635"/>
      <c r="Z76" s="410" t="s">
        <v>236</v>
      </c>
      <c r="AA76" s="636"/>
      <c r="AB76" s="258" t="s">
        <v>235</v>
      </c>
      <c r="AC76" s="636"/>
      <c r="AD76" s="258" t="s">
        <v>237</v>
      </c>
      <c r="AE76" s="637" t="s">
        <v>238</v>
      </c>
      <c r="AF76" s="638" t="str">
        <f t="shared" si="3"/>
        <v/>
      </c>
      <c r="AG76" s="641" t="s">
        <v>239</v>
      </c>
      <c r="AH76" s="640" t="str">
        <f t="shared" si="1"/>
        <v/>
      </c>
    </row>
    <row r="77" spans="1:34" ht="36.75" customHeigh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31" t="str">
        <f>IF(基本情報入力シート!AA98="","",基本情報入力シート!AA98)</f>
        <v/>
      </c>
      <c r="S77" s="632"/>
      <c r="T77" s="633"/>
      <c r="U77" s="634" t="str">
        <f>IF(P77="","",VLOOKUP(P77,【参考】数式用!$A$5:$I$28,MATCH(T77,【参考】数式用!$C$4:$G$4,0)+2,0))</f>
        <v/>
      </c>
      <c r="V77" s="261" t="s">
        <v>234</v>
      </c>
      <c r="W77" s="635"/>
      <c r="X77" s="258" t="s">
        <v>235</v>
      </c>
      <c r="Y77" s="635"/>
      <c r="Z77" s="410" t="s">
        <v>236</v>
      </c>
      <c r="AA77" s="636"/>
      <c r="AB77" s="258" t="s">
        <v>235</v>
      </c>
      <c r="AC77" s="636"/>
      <c r="AD77" s="258" t="s">
        <v>237</v>
      </c>
      <c r="AE77" s="637" t="s">
        <v>238</v>
      </c>
      <c r="AF77" s="638" t="str">
        <f t="shared" si="3"/>
        <v/>
      </c>
      <c r="AG77" s="641" t="s">
        <v>239</v>
      </c>
      <c r="AH77" s="640" t="str">
        <f t="shared" ref="AH77:AH111" si="5">IFERROR(ROUNDDOWN(ROUND(Q77*R77,0)*U77,0)*AF77,"")</f>
        <v/>
      </c>
    </row>
    <row r="78" spans="1:34" ht="36.75" customHeigh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31" t="str">
        <f>IF(基本情報入力シート!AA99="","",基本情報入力シート!AA99)</f>
        <v/>
      </c>
      <c r="S78" s="632"/>
      <c r="T78" s="633"/>
      <c r="U78" s="634" t="str">
        <f>IF(P78="","",VLOOKUP(P78,【参考】数式用!$A$5:$I$28,MATCH(T78,【参考】数式用!$C$4:$G$4,0)+2,0))</f>
        <v/>
      </c>
      <c r="V78" s="261" t="s">
        <v>234</v>
      </c>
      <c r="W78" s="635"/>
      <c r="X78" s="258" t="s">
        <v>235</v>
      </c>
      <c r="Y78" s="635"/>
      <c r="Z78" s="410" t="s">
        <v>236</v>
      </c>
      <c r="AA78" s="636"/>
      <c r="AB78" s="258" t="s">
        <v>235</v>
      </c>
      <c r="AC78" s="636"/>
      <c r="AD78" s="258" t="s">
        <v>237</v>
      </c>
      <c r="AE78" s="637" t="s">
        <v>238</v>
      </c>
      <c r="AF78" s="638" t="str">
        <f t="shared" si="3"/>
        <v/>
      </c>
      <c r="AG78" s="641" t="s">
        <v>239</v>
      </c>
      <c r="AH78" s="640" t="str">
        <f t="shared" si="5"/>
        <v/>
      </c>
    </row>
    <row r="79" spans="1:34" ht="36.75" customHeigh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31" t="str">
        <f>IF(基本情報入力シート!AA100="","",基本情報入力シート!AA100)</f>
        <v/>
      </c>
      <c r="S79" s="632"/>
      <c r="T79" s="633"/>
      <c r="U79" s="634" t="str">
        <f>IF(P79="","",VLOOKUP(P79,【参考】数式用!$A$5:$I$28,MATCH(T79,【参考】数式用!$C$4:$G$4,0)+2,0))</f>
        <v/>
      </c>
      <c r="V79" s="261" t="s">
        <v>234</v>
      </c>
      <c r="W79" s="635"/>
      <c r="X79" s="258" t="s">
        <v>235</v>
      </c>
      <c r="Y79" s="635"/>
      <c r="Z79" s="410" t="s">
        <v>236</v>
      </c>
      <c r="AA79" s="636"/>
      <c r="AB79" s="258" t="s">
        <v>235</v>
      </c>
      <c r="AC79" s="636"/>
      <c r="AD79" s="258" t="s">
        <v>237</v>
      </c>
      <c r="AE79" s="637" t="s">
        <v>238</v>
      </c>
      <c r="AF79" s="638" t="str">
        <f t="shared" si="3"/>
        <v/>
      </c>
      <c r="AG79" s="641" t="s">
        <v>239</v>
      </c>
      <c r="AH79" s="640" t="str">
        <f t="shared" si="5"/>
        <v/>
      </c>
    </row>
    <row r="80" spans="1:34" ht="36.75" customHeigh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31" t="str">
        <f>IF(基本情報入力シート!AA101="","",基本情報入力シート!AA101)</f>
        <v/>
      </c>
      <c r="S80" s="632"/>
      <c r="T80" s="633"/>
      <c r="U80" s="634" t="str">
        <f>IF(P80="","",VLOOKUP(P80,【参考】数式用!$A$5:$I$28,MATCH(T80,【参考】数式用!$C$4:$G$4,0)+2,0))</f>
        <v/>
      </c>
      <c r="V80" s="261" t="s">
        <v>234</v>
      </c>
      <c r="W80" s="635"/>
      <c r="X80" s="258" t="s">
        <v>235</v>
      </c>
      <c r="Y80" s="635"/>
      <c r="Z80" s="410" t="s">
        <v>236</v>
      </c>
      <c r="AA80" s="636"/>
      <c r="AB80" s="258" t="s">
        <v>235</v>
      </c>
      <c r="AC80" s="636"/>
      <c r="AD80" s="258" t="s">
        <v>237</v>
      </c>
      <c r="AE80" s="637" t="s">
        <v>238</v>
      </c>
      <c r="AF80" s="638" t="str">
        <f t="shared" si="3"/>
        <v/>
      </c>
      <c r="AG80" s="641" t="s">
        <v>239</v>
      </c>
      <c r="AH80" s="640" t="str">
        <f t="shared" si="5"/>
        <v/>
      </c>
    </row>
    <row r="81" spans="1:34" ht="36.75" customHeigh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31" t="str">
        <f>IF(基本情報入力シート!AA102="","",基本情報入力シート!AA102)</f>
        <v/>
      </c>
      <c r="S81" s="632"/>
      <c r="T81" s="633"/>
      <c r="U81" s="634" t="str">
        <f>IF(P81="","",VLOOKUP(P81,【参考】数式用!$A$5:$I$28,MATCH(T81,【参考】数式用!$C$4:$G$4,0)+2,0))</f>
        <v/>
      </c>
      <c r="V81" s="261" t="s">
        <v>234</v>
      </c>
      <c r="W81" s="635"/>
      <c r="X81" s="258" t="s">
        <v>235</v>
      </c>
      <c r="Y81" s="635"/>
      <c r="Z81" s="410" t="s">
        <v>236</v>
      </c>
      <c r="AA81" s="636"/>
      <c r="AB81" s="258" t="s">
        <v>235</v>
      </c>
      <c r="AC81" s="636"/>
      <c r="AD81" s="258" t="s">
        <v>237</v>
      </c>
      <c r="AE81" s="637" t="s">
        <v>238</v>
      </c>
      <c r="AF81" s="638" t="str">
        <f t="shared" ref="AF81:AF111" si="6">IF(W81&gt;=1,(AA81*12+AC81)-(W81*12+Y81)+1,"")</f>
        <v/>
      </c>
      <c r="AG81" s="641" t="s">
        <v>239</v>
      </c>
      <c r="AH81" s="640" t="str">
        <f t="shared" si="5"/>
        <v/>
      </c>
    </row>
    <row r="82" spans="1:34" ht="36.75" customHeigh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31" t="str">
        <f>IF(基本情報入力シート!AA103="","",基本情報入力シート!AA103)</f>
        <v/>
      </c>
      <c r="S82" s="632"/>
      <c r="T82" s="633"/>
      <c r="U82" s="634" t="str">
        <f>IF(P82="","",VLOOKUP(P82,【参考】数式用!$A$5:$I$28,MATCH(T82,【参考】数式用!$C$4:$G$4,0)+2,0))</f>
        <v/>
      </c>
      <c r="V82" s="261" t="s">
        <v>234</v>
      </c>
      <c r="W82" s="635"/>
      <c r="X82" s="258" t="s">
        <v>235</v>
      </c>
      <c r="Y82" s="635"/>
      <c r="Z82" s="410" t="s">
        <v>236</v>
      </c>
      <c r="AA82" s="636"/>
      <c r="AB82" s="258" t="s">
        <v>235</v>
      </c>
      <c r="AC82" s="636"/>
      <c r="AD82" s="258" t="s">
        <v>237</v>
      </c>
      <c r="AE82" s="637" t="s">
        <v>238</v>
      </c>
      <c r="AF82" s="638" t="str">
        <f t="shared" si="6"/>
        <v/>
      </c>
      <c r="AG82" s="641" t="s">
        <v>239</v>
      </c>
      <c r="AH82" s="640" t="str">
        <f t="shared" si="5"/>
        <v/>
      </c>
    </row>
    <row r="83" spans="1:34" ht="36.75" customHeigh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31" t="str">
        <f>IF(基本情報入力シート!AA104="","",基本情報入力シート!AA104)</f>
        <v/>
      </c>
      <c r="S83" s="632"/>
      <c r="T83" s="633"/>
      <c r="U83" s="634" t="str">
        <f>IF(P83="","",VLOOKUP(P83,【参考】数式用!$A$5:$I$28,MATCH(T83,【参考】数式用!$C$4:$G$4,0)+2,0))</f>
        <v/>
      </c>
      <c r="V83" s="261" t="s">
        <v>234</v>
      </c>
      <c r="W83" s="635"/>
      <c r="X83" s="258" t="s">
        <v>235</v>
      </c>
      <c r="Y83" s="635"/>
      <c r="Z83" s="410" t="s">
        <v>236</v>
      </c>
      <c r="AA83" s="636"/>
      <c r="AB83" s="258" t="s">
        <v>235</v>
      </c>
      <c r="AC83" s="636"/>
      <c r="AD83" s="258" t="s">
        <v>237</v>
      </c>
      <c r="AE83" s="637" t="s">
        <v>238</v>
      </c>
      <c r="AF83" s="638" t="str">
        <f t="shared" si="6"/>
        <v/>
      </c>
      <c r="AG83" s="641" t="s">
        <v>239</v>
      </c>
      <c r="AH83" s="640" t="str">
        <f t="shared" si="5"/>
        <v/>
      </c>
    </row>
    <row r="84" spans="1:34" ht="36.75" customHeigh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31" t="str">
        <f>IF(基本情報入力シート!AA105="","",基本情報入力シート!AA105)</f>
        <v/>
      </c>
      <c r="S84" s="632"/>
      <c r="T84" s="633"/>
      <c r="U84" s="634" t="str">
        <f>IF(P84="","",VLOOKUP(P84,【参考】数式用!$A$5:$I$28,MATCH(T84,【参考】数式用!$C$4:$G$4,0)+2,0))</f>
        <v/>
      </c>
      <c r="V84" s="261" t="s">
        <v>234</v>
      </c>
      <c r="W84" s="635"/>
      <c r="X84" s="258" t="s">
        <v>235</v>
      </c>
      <c r="Y84" s="635"/>
      <c r="Z84" s="410" t="s">
        <v>236</v>
      </c>
      <c r="AA84" s="636"/>
      <c r="AB84" s="258" t="s">
        <v>235</v>
      </c>
      <c r="AC84" s="636"/>
      <c r="AD84" s="258" t="s">
        <v>237</v>
      </c>
      <c r="AE84" s="637" t="s">
        <v>238</v>
      </c>
      <c r="AF84" s="638" t="str">
        <f t="shared" si="6"/>
        <v/>
      </c>
      <c r="AG84" s="641" t="s">
        <v>239</v>
      </c>
      <c r="AH84" s="640" t="str">
        <f t="shared" si="5"/>
        <v/>
      </c>
    </row>
    <row r="85" spans="1:34" ht="36.75" customHeigh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31" t="str">
        <f>IF(基本情報入力シート!AA106="","",基本情報入力シート!AA106)</f>
        <v/>
      </c>
      <c r="S85" s="632"/>
      <c r="T85" s="633"/>
      <c r="U85" s="634" t="str">
        <f>IF(P85="","",VLOOKUP(P85,【参考】数式用!$A$5:$I$28,MATCH(T85,【参考】数式用!$C$4:$G$4,0)+2,0))</f>
        <v/>
      </c>
      <c r="V85" s="261" t="s">
        <v>234</v>
      </c>
      <c r="W85" s="635"/>
      <c r="X85" s="258" t="s">
        <v>235</v>
      </c>
      <c r="Y85" s="635"/>
      <c r="Z85" s="410" t="s">
        <v>236</v>
      </c>
      <c r="AA85" s="636"/>
      <c r="AB85" s="258" t="s">
        <v>235</v>
      </c>
      <c r="AC85" s="636"/>
      <c r="AD85" s="258" t="s">
        <v>237</v>
      </c>
      <c r="AE85" s="637" t="s">
        <v>238</v>
      </c>
      <c r="AF85" s="638" t="str">
        <f t="shared" si="6"/>
        <v/>
      </c>
      <c r="AG85" s="641" t="s">
        <v>239</v>
      </c>
      <c r="AH85" s="640" t="str">
        <f t="shared" si="5"/>
        <v/>
      </c>
    </row>
    <row r="86" spans="1:34" ht="36.75" customHeigh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31" t="str">
        <f>IF(基本情報入力シート!AA107="","",基本情報入力シート!AA107)</f>
        <v/>
      </c>
      <c r="S86" s="632"/>
      <c r="T86" s="633"/>
      <c r="U86" s="634" t="str">
        <f>IF(P86="","",VLOOKUP(P86,【参考】数式用!$A$5:$I$28,MATCH(T86,【参考】数式用!$C$4:$G$4,0)+2,0))</f>
        <v/>
      </c>
      <c r="V86" s="261" t="s">
        <v>234</v>
      </c>
      <c r="W86" s="635"/>
      <c r="X86" s="258" t="s">
        <v>235</v>
      </c>
      <c r="Y86" s="635"/>
      <c r="Z86" s="410" t="s">
        <v>236</v>
      </c>
      <c r="AA86" s="636"/>
      <c r="AB86" s="258" t="s">
        <v>235</v>
      </c>
      <c r="AC86" s="636"/>
      <c r="AD86" s="258" t="s">
        <v>237</v>
      </c>
      <c r="AE86" s="637" t="s">
        <v>238</v>
      </c>
      <c r="AF86" s="638" t="str">
        <f t="shared" si="6"/>
        <v/>
      </c>
      <c r="AG86" s="641" t="s">
        <v>239</v>
      </c>
      <c r="AH86" s="640" t="str">
        <f t="shared" si="5"/>
        <v/>
      </c>
    </row>
    <row r="87" spans="1:34" ht="36.75" customHeigh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31" t="str">
        <f>IF(基本情報入力シート!AA108="","",基本情報入力シート!AA108)</f>
        <v/>
      </c>
      <c r="S87" s="632"/>
      <c r="T87" s="633"/>
      <c r="U87" s="634" t="str">
        <f>IF(P87="","",VLOOKUP(P87,【参考】数式用!$A$5:$I$28,MATCH(T87,【参考】数式用!$C$4:$G$4,0)+2,0))</f>
        <v/>
      </c>
      <c r="V87" s="261" t="s">
        <v>234</v>
      </c>
      <c r="W87" s="635"/>
      <c r="X87" s="258" t="s">
        <v>235</v>
      </c>
      <c r="Y87" s="635"/>
      <c r="Z87" s="410" t="s">
        <v>236</v>
      </c>
      <c r="AA87" s="636"/>
      <c r="AB87" s="258" t="s">
        <v>235</v>
      </c>
      <c r="AC87" s="636"/>
      <c r="AD87" s="258" t="s">
        <v>237</v>
      </c>
      <c r="AE87" s="637" t="s">
        <v>238</v>
      </c>
      <c r="AF87" s="638" t="str">
        <f t="shared" si="6"/>
        <v/>
      </c>
      <c r="AG87" s="641" t="s">
        <v>239</v>
      </c>
      <c r="AH87" s="640" t="str">
        <f t="shared" si="5"/>
        <v/>
      </c>
    </row>
    <row r="88" spans="1:34" ht="36.75" customHeigh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31" t="str">
        <f>IF(基本情報入力シート!AA109="","",基本情報入力シート!AA109)</f>
        <v/>
      </c>
      <c r="S88" s="632"/>
      <c r="T88" s="633"/>
      <c r="U88" s="634" t="str">
        <f>IF(P88="","",VLOOKUP(P88,【参考】数式用!$A$5:$I$28,MATCH(T88,【参考】数式用!$C$4:$G$4,0)+2,0))</f>
        <v/>
      </c>
      <c r="V88" s="261" t="s">
        <v>234</v>
      </c>
      <c r="W88" s="635"/>
      <c r="X88" s="258" t="s">
        <v>235</v>
      </c>
      <c r="Y88" s="635"/>
      <c r="Z88" s="410" t="s">
        <v>236</v>
      </c>
      <c r="AA88" s="636"/>
      <c r="AB88" s="258" t="s">
        <v>235</v>
      </c>
      <c r="AC88" s="636"/>
      <c r="AD88" s="258" t="s">
        <v>237</v>
      </c>
      <c r="AE88" s="637" t="s">
        <v>238</v>
      </c>
      <c r="AF88" s="638" t="str">
        <f t="shared" si="6"/>
        <v/>
      </c>
      <c r="AG88" s="641" t="s">
        <v>239</v>
      </c>
      <c r="AH88" s="640" t="str">
        <f t="shared" si="5"/>
        <v/>
      </c>
    </row>
    <row r="89" spans="1:34" ht="36.75" customHeigh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31" t="str">
        <f>IF(基本情報入力シート!AA110="","",基本情報入力シート!AA110)</f>
        <v/>
      </c>
      <c r="S89" s="632"/>
      <c r="T89" s="633"/>
      <c r="U89" s="634" t="str">
        <f>IF(P89="","",VLOOKUP(P89,【参考】数式用!$A$5:$I$28,MATCH(T89,【参考】数式用!$C$4:$G$4,0)+2,0))</f>
        <v/>
      </c>
      <c r="V89" s="261" t="s">
        <v>234</v>
      </c>
      <c r="W89" s="635"/>
      <c r="X89" s="258" t="s">
        <v>235</v>
      </c>
      <c r="Y89" s="635"/>
      <c r="Z89" s="410" t="s">
        <v>236</v>
      </c>
      <c r="AA89" s="636"/>
      <c r="AB89" s="258" t="s">
        <v>235</v>
      </c>
      <c r="AC89" s="636"/>
      <c r="AD89" s="258" t="s">
        <v>237</v>
      </c>
      <c r="AE89" s="637" t="s">
        <v>238</v>
      </c>
      <c r="AF89" s="638" t="str">
        <f t="shared" si="6"/>
        <v/>
      </c>
      <c r="AG89" s="641" t="s">
        <v>239</v>
      </c>
      <c r="AH89" s="640" t="str">
        <f t="shared" si="5"/>
        <v/>
      </c>
    </row>
    <row r="90" spans="1:34" ht="36.75" customHeigh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31" t="str">
        <f>IF(基本情報入力シート!AA111="","",基本情報入力シート!AA111)</f>
        <v/>
      </c>
      <c r="S90" s="632"/>
      <c r="T90" s="633"/>
      <c r="U90" s="634" t="str">
        <f>IF(P90="","",VLOOKUP(P90,【参考】数式用!$A$5:$I$28,MATCH(T90,【参考】数式用!$C$4:$G$4,0)+2,0))</f>
        <v/>
      </c>
      <c r="V90" s="261" t="s">
        <v>234</v>
      </c>
      <c r="W90" s="635"/>
      <c r="X90" s="258" t="s">
        <v>235</v>
      </c>
      <c r="Y90" s="635"/>
      <c r="Z90" s="410" t="s">
        <v>236</v>
      </c>
      <c r="AA90" s="636"/>
      <c r="AB90" s="258" t="s">
        <v>235</v>
      </c>
      <c r="AC90" s="636"/>
      <c r="AD90" s="258" t="s">
        <v>237</v>
      </c>
      <c r="AE90" s="637" t="s">
        <v>238</v>
      </c>
      <c r="AF90" s="638" t="str">
        <f t="shared" si="6"/>
        <v/>
      </c>
      <c r="AG90" s="641" t="s">
        <v>239</v>
      </c>
      <c r="AH90" s="640" t="str">
        <f t="shared" si="5"/>
        <v/>
      </c>
    </row>
    <row r="91" spans="1:34" ht="36.75" customHeight="1">
      <c r="A91" s="623">
        <f t="shared" ref="A91:A111" si="7">A90+1</f>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31" t="str">
        <f>IF(基本情報入力シート!AA112="","",基本情報入力シート!AA112)</f>
        <v/>
      </c>
      <c r="S91" s="632"/>
      <c r="T91" s="633"/>
      <c r="U91" s="634" t="str">
        <f>IF(P91="","",VLOOKUP(P91,【参考】数式用!$A$5:$I$28,MATCH(T91,【参考】数式用!$C$4:$G$4,0)+2,0))</f>
        <v/>
      </c>
      <c r="V91" s="261" t="s">
        <v>234</v>
      </c>
      <c r="W91" s="635"/>
      <c r="X91" s="258" t="s">
        <v>235</v>
      </c>
      <c r="Y91" s="635"/>
      <c r="Z91" s="410" t="s">
        <v>236</v>
      </c>
      <c r="AA91" s="636"/>
      <c r="AB91" s="258" t="s">
        <v>235</v>
      </c>
      <c r="AC91" s="636"/>
      <c r="AD91" s="258" t="s">
        <v>237</v>
      </c>
      <c r="AE91" s="637" t="s">
        <v>238</v>
      </c>
      <c r="AF91" s="638" t="str">
        <f t="shared" si="6"/>
        <v/>
      </c>
      <c r="AG91" s="641" t="s">
        <v>239</v>
      </c>
      <c r="AH91" s="640" t="str">
        <f t="shared" si="5"/>
        <v/>
      </c>
    </row>
    <row r="92" spans="1:34" ht="36.75" customHeight="1">
      <c r="A92" s="623">
        <f t="shared" si="7"/>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31" t="str">
        <f>IF(基本情報入力シート!AA113="","",基本情報入力シート!AA113)</f>
        <v/>
      </c>
      <c r="S92" s="632"/>
      <c r="T92" s="633"/>
      <c r="U92" s="634" t="str">
        <f>IF(P92="","",VLOOKUP(P92,【参考】数式用!$A$5:$I$28,MATCH(T92,【参考】数式用!$C$4:$G$4,0)+2,0))</f>
        <v/>
      </c>
      <c r="V92" s="261" t="s">
        <v>234</v>
      </c>
      <c r="W92" s="635"/>
      <c r="X92" s="258" t="s">
        <v>235</v>
      </c>
      <c r="Y92" s="635"/>
      <c r="Z92" s="410" t="s">
        <v>236</v>
      </c>
      <c r="AA92" s="636"/>
      <c r="AB92" s="258" t="s">
        <v>235</v>
      </c>
      <c r="AC92" s="636"/>
      <c r="AD92" s="258" t="s">
        <v>237</v>
      </c>
      <c r="AE92" s="637" t="s">
        <v>238</v>
      </c>
      <c r="AF92" s="638" t="str">
        <f t="shared" si="6"/>
        <v/>
      </c>
      <c r="AG92" s="641" t="s">
        <v>239</v>
      </c>
      <c r="AH92" s="640" t="str">
        <f t="shared" si="5"/>
        <v/>
      </c>
    </row>
    <row r="93" spans="1:34" ht="36.75" customHeight="1">
      <c r="A93" s="623">
        <f t="shared" si="7"/>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31" t="str">
        <f>IF(基本情報入力シート!AA114="","",基本情報入力シート!AA114)</f>
        <v/>
      </c>
      <c r="S93" s="632"/>
      <c r="T93" s="633"/>
      <c r="U93" s="634" t="str">
        <f>IF(P93="","",VLOOKUP(P93,【参考】数式用!$A$5:$I$28,MATCH(T93,【参考】数式用!$C$4:$G$4,0)+2,0))</f>
        <v/>
      </c>
      <c r="V93" s="261" t="s">
        <v>234</v>
      </c>
      <c r="W93" s="635"/>
      <c r="X93" s="258" t="s">
        <v>235</v>
      </c>
      <c r="Y93" s="635"/>
      <c r="Z93" s="410" t="s">
        <v>236</v>
      </c>
      <c r="AA93" s="636"/>
      <c r="AB93" s="258" t="s">
        <v>235</v>
      </c>
      <c r="AC93" s="636"/>
      <c r="AD93" s="258" t="s">
        <v>237</v>
      </c>
      <c r="AE93" s="637" t="s">
        <v>238</v>
      </c>
      <c r="AF93" s="638" t="str">
        <f t="shared" si="6"/>
        <v/>
      </c>
      <c r="AG93" s="641" t="s">
        <v>239</v>
      </c>
      <c r="AH93" s="640" t="str">
        <f t="shared" si="5"/>
        <v/>
      </c>
    </row>
    <row r="94" spans="1:34" ht="36.75" customHeight="1">
      <c r="A94" s="623">
        <f t="shared" si="7"/>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31" t="str">
        <f>IF(基本情報入力シート!AA115="","",基本情報入力シート!AA115)</f>
        <v/>
      </c>
      <c r="S94" s="632"/>
      <c r="T94" s="633"/>
      <c r="U94" s="634" t="str">
        <f>IF(P94="","",VLOOKUP(P94,【参考】数式用!$A$5:$I$28,MATCH(T94,【参考】数式用!$C$4:$G$4,0)+2,0))</f>
        <v/>
      </c>
      <c r="V94" s="261" t="s">
        <v>234</v>
      </c>
      <c r="W94" s="635"/>
      <c r="X94" s="258" t="s">
        <v>235</v>
      </c>
      <c r="Y94" s="635"/>
      <c r="Z94" s="410" t="s">
        <v>236</v>
      </c>
      <c r="AA94" s="636"/>
      <c r="AB94" s="258" t="s">
        <v>235</v>
      </c>
      <c r="AC94" s="636"/>
      <c r="AD94" s="258" t="s">
        <v>237</v>
      </c>
      <c r="AE94" s="637" t="s">
        <v>238</v>
      </c>
      <c r="AF94" s="638" t="str">
        <f t="shared" si="6"/>
        <v/>
      </c>
      <c r="AG94" s="641" t="s">
        <v>239</v>
      </c>
      <c r="AH94" s="640" t="str">
        <f t="shared" si="5"/>
        <v/>
      </c>
    </row>
    <row r="95" spans="1:34" ht="36.75" customHeight="1">
      <c r="A95" s="623">
        <f t="shared" si="7"/>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31" t="str">
        <f>IF(基本情報入力シート!AA116="","",基本情報入力シート!AA116)</f>
        <v/>
      </c>
      <c r="S95" s="632"/>
      <c r="T95" s="633"/>
      <c r="U95" s="634" t="str">
        <f>IF(P95="","",VLOOKUP(P95,【参考】数式用!$A$5:$I$28,MATCH(T95,【参考】数式用!$C$4:$G$4,0)+2,0))</f>
        <v/>
      </c>
      <c r="V95" s="261" t="s">
        <v>234</v>
      </c>
      <c r="W95" s="635"/>
      <c r="X95" s="258" t="s">
        <v>235</v>
      </c>
      <c r="Y95" s="635"/>
      <c r="Z95" s="410" t="s">
        <v>236</v>
      </c>
      <c r="AA95" s="636"/>
      <c r="AB95" s="258" t="s">
        <v>235</v>
      </c>
      <c r="AC95" s="636"/>
      <c r="AD95" s="258" t="s">
        <v>237</v>
      </c>
      <c r="AE95" s="637" t="s">
        <v>238</v>
      </c>
      <c r="AF95" s="638" t="str">
        <f t="shared" si="6"/>
        <v/>
      </c>
      <c r="AG95" s="641" t="s">
        <v>239</v>
      </c>
      <c r="AH95" s="640" t="str">
        <f t="shared" si="5"/>
        <v/>
      </c>
    </row>
    <row r="96" spans="1:34" ht="36.75" customHeight="1">
      <c r="A96" s="623">
        <f t="shared" si="7"/>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31" t="str">
        <f>IF(基本情報入力シート!AA117="","",基本情報入力シート!AA117)</f>
        <v/>
      </c>
      <c r="S96" s="632"/>
      <c r="T96" s="633"/>
      <c r="U96" s="634" t="str">
        <f>IF(P96="","",VLOOKUP(P96,【参考】数式用!$A$5:$I$28,MATCH(T96,【参考】数式用!$C$4:$G$4,0)+2,0))</f>
        <v/>
      </c>
      <c r="V96" s="261" t="s">
        <v>234</v>
      </c>
      <c r="W96" s="635"/>
      <c r="X96" s="258" t="s">
        <v>235</v>
      </c>
      <c r="Y96" s="635"/>
      <c r="Z96" s="410" t="s">
        <v>236</v>
      </c>
      <c r="AA96" s="636"/>
      <c r="AB96" s="258" t="s">
        <v>235</v>
      </c>
      <c r="AC96" s="636"/>
      <c r="AD96" s="258" t="s">
        <v>237</v>
      </c>
      <c r="AE96" s="637" t="s">
        <v>238</v>
      </c>
      <c r="AF96" s="638" t="str">
        <f t="shared" si="6"/>
        <v/>
      </c>
      <c r="AG96" s="641" t="s">
        <v>239</v>
      </c>
      <c r="AH96" s="640" t="str">
        <f t="shared" si="5"/>
        <v/>
      </c>
    </row>
    <row r="97" spans="1:34" ht="36.75" customHeight="1">
      <c r="A97" s="623">
        <f t="shared" si="7"/>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31" t="str">
        <f>IF(基本情報入力シート!AA118="","",基本情報入力シート!AA118)</f>
        <v/>
      </c>
      <c r="S97" s="632"/>
      <c r="T97" s="633"/>
      <c r="U97" s="634" t="str">
        <f>IF(P97="","",VLOOKUP(P97,【参考】数式用!$A$5:$I$28,MATCH(T97,【参考】数式用!$C$4:$G$4,0)+2,0))</f>
        <v/>
      </c>
      <c r="V97" s="261" t="s">
        <v>234</v>
      </c>
      <c r="W97" s="635"/>
      <c r="X97" s="258" t="s">
        <v>235</v>
      </c>
      <c r="Y97" s="635"/>
      <c r="Z97" s="410" t="s">
        <v>236</v>
      </c>
      <c r="AA97" s="636"/>
      <c r="AB97" s="258" t="s">
        <v>235</v>
      </c>
      <c r="AC97" s="636"/>
      <c r="AD97" s="258" t="s">
        <v>237</v>
      </c>
      <c r="AE97" s="637" t="s">
        <v>238</v>
      </c>
      <c r="AF97" s="638" t="str">
        <f t="shared" si="6"/>
        <v/>
      </c>
      <c r="AG97" s="641" t="s">
        <v>239</v>
      </c>
      <c r="AH97" s="640" t="str">
        <f t="shared" si="5"/>
        <v/>
      </c>
    </row>
    <row r="98" spans="1:34" ht="36.75" customHeight="1">
      <c r="A98" s="623">
        <f t="shared" si="7"/>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31" t="str">
        <f>IF(基本情報入力シート!AA119="","",基本情報入力シート!AA119)</f>
        <v/>
      </c>
      <c r="S98" s="632"/>
      <c r="T98" s="633"/>
      <c r="U98" s="634" t="str">
        <f>IF(P98="","",VLOOKUP(P98,【参考】数式用!$A$5:$I$28,MATCH(T98,【参考】数式用!$C$4:$G$4,0)+2,0))</f>
        <v/>
      </c>
      <c r="V98" s="261" t="s">
        <v>234</v>
      </c>
      <c r="W98" s="635"/>
      <c r="X98" s="258" t="s">
        <v>235</v>
      </c>
      <c r="Y98" s="635"/>
      <c r="Z98" s="410" t="s">
        <v>236</v>
      </c>
      <c r="AA98" s="636"/>
      <c r="AB98" s="258" t="s">
        <v>235</v>
      </c>
      <c r="AC98" s="636"/>
      <c r="AD98" s="258" t="s">
        <v>237</v>
      </c>
      <c r="AE98" s="637" t="s">
        <v>238</v>
      </c>
      <c r="AF98" s="638" t="str">
        <f t="shared" si="6"/>
        <v/>
      </c>
      <c r="AG98" s="641" t="s">
        <v>239</v>
      </c>
      <c r="AH98" s="640" t="str">
        <f t="shared" si="5"/>
        <v/>
      </c>
    </row>
    <row r="99" spans="1:34" ht="36.75" customHeight="1">
      <c r="A99" s="623">
        <f t="shared" si="7"/>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31" t="str">
        <f>IF(基本情報入力シート!AA120="","",基本情報入力シート!AA120)</f>
        <v/>
      </c>
      <c r="S99" s="632"/>
      <c r="T99" s="633"/>
      <c r="U99" s="634" t="str">
        <f>IF(P99="","",VLOOKUP(P99,【参考】数式用!$A$5:$I$28,MATCH(T99,【参考】数式用!$C$4:$G$4,0)+2,0))</f>
        <v/>
      </c>
      <c r="V99" s="261" t="s">
        <v>234</v>
      </c>
      <c r="W99" s="635"/>
      <c r="X99" s="258" t="s">
        <v>235</v>
      </c>
      <c r="Y99" s="635"/>
      <c r="Z99" s="410" t="s">
        <v>236</v>
      </c>
      <c r="AA99" s="636"/>
      <c r="AB99" s="258" t="s">
        <v>235</v>
      </c>
      <c r="AC99" s="636"/>
      <c r="AD99" s="258" t="s">
        <v>237</v>
      </c>
      <c r="AE99" s="637" t="s">
        <v>238</v>
      </c>
      <c r="AF99" s="638" t="str">
        <f t="shared" si="6"/>
        <v/>
      </c>
      <c r="AG99" s="641" t="s">
        <v>239</v>
      </c>
      <c r="AH99" s="640" t="str">
        <f t="shared" si="5"/>
        <v/>
      </c>
    </row>
    <row r="100" spans="1:34" ht="36.75" customHeight="1">
      <c r="A100" s="623">
        <f t="shared" si="7"/>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31" t="str">
        <f>IF(基本情報入力シート!AA121="","",基本情報入力シート!AA121)</f>
        <v/>
      </c>
      <c r="S100" s="632"/>
      <c r="T100" s="633"/>
      <c r="U100" s="634" t="str">
        <f>IF(P100="","",VLOOKUP(P100,【参考】数式用!$A$5:$I$28,MATCH(T100,【参考】数式用!$C$4:$G$4,0)+2,0))</f>
        <v/>
      </c>
      <c r="V100" s="261" t="s">
        <v>234</v>
      </c>
      <c r="W100" s="635"/>
      <c r="X100" s="258" t="s">
        <v>235</v>
      </c>
      <c r="Y100" s="635"/>
      <c r="Z100" s="410" t="s">
        <v>236</v>
      </c>
      <c r="AA100" s="636"/>
      <c r="AB100" s="258" t="s">
        <v>235</v>
      </c>
      <c r="AC100" s="636"/>
      <c r="AD100" s="258" t="s">
        <v>237</v>
      </c>
      <c r="AE100" s="637" t="s">
        <v>238</v>
      </c>
      <c r="AF100" s="638" t="str">
        <f t="shared" si="6"/>
        <v/>
      </c>
      <c r="AG100" s="641" t="s">
        <v>239</v>
      </c>
      <c r="AH100" s="640" t="str">
        <f t="shared" si="5"/>
        <v/>
      </c>
    </row>
    <row r="101" spans="1:34" ht="36.75" customHeight="1">
      <c r="A101" s="623">
        <f t="shared" si="7"/>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31" t="str">
        <f>IF(基本情報入力シート!AA122="","",基本情報入力シート!AA122)</f>
        <v/>
      </c>
      <c r="S101" s="632"/>
      <c r="T101" s="633"/>
      <c r="U101" s="634" t="str">
        <f>IF(P101="","",VLOOKUP(P101,【参考】数式用!$A$5:$I$28,MATCH(T101,【参考】数式用!$C$4:$G$4,0)+2,0))</f>
        <v/>
      </c>
      <c r="V101" s="261" t="s">
        <v>234</v>
      </c>
      <c r="W101" s="635"/>
      <c r="X101" s="258" t="s">
        <v>235</v>
      </c>
      <c r="Y101" s="635"/>
      <c r="Z101" s="410" t="s">
        <v>236</v>
      </c>
      <c r="AA101" s="636"/>
      <c r="AB101" s="258" t="s">
        <v>235</v>
      </c>
      <c r="AC101" s="636"/>
      <c r="AD101" s="258" t="s">
        <v>237</v>
      </c>
      <c r="AE101" s="637" t="s">
        <v>238</v>
      </c>
      <c r="AF101" s="638" t="str">
        <f t="shared" si="6"/>
        <v/>
      </c>
      <c r="AG101" s="641" t="s">
        <v>239</v>
      </c>
      <c r="AH101" s="640" t="str">
        <f t="shared" si="5"/>
        <v/>
      </c>
    </row>
    <row r="102" spans="1:34" ht="36.75" customHeight="1">
      <c r="A102" s="623">
        <f t="shared" si="7"/>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31" t="str">
        <f>IF(基本情報入力シート!AA123="","",基本情報入力シート!AA123)</f>
        <v/>
      </c>
      <c r="S102" s="632"/>
      <c r="T102" s="633"/>
      <c r="U102" s="634" t="str">
        <f>IF(P102="","",VLOOKUP(P102,【参考】数式用!$A$5:$I$28,MATCH(T102,【参考】数式用!$C$4:$G$4,0)+2,0))</f>
        <v/>
      </c>
      <c r="V102" s="261" t="s">
        <v>234</v>
      </c>
      <c r="W102" s="635"/>
      <c r="X102" s="258" t="s">
        <v>235</v>
      </c>
      <c r="Y102" s="635"/>
      <c r="Z102" s="410" t="s">
        <v>236</v>
      </c>
      <c r="AA102" s="636"/>
      <c r="AB102" s="258" t="s">
        <v>235</v>
      </c>
      <c r="AC102" s="636"/>
      <c r="AD102" s="258" t="s">
        <v>237</v>
      </c>
      <c r="AE102" s="637" t="s">
        <v>238</v>
      </c>
      <c r="AF102" s="638" t="str">
        <f t="shared" si="6"/>
        <v/>
      </c>
      <c r="AG102" s="641" t="s">
        <v>239</v>
      </c>
      <c r="AH102" s="640" t="str">
        <f t="shared" si="5"/>
        <v/>
      </c>
    </row>
    <row r="103" spans="1:34" ht="36.75" customHeight="1">
      <c r="A103" s="623">
        <f t="shared" si="7"/>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31" t="str">
        <f>IF(基本情報入力シート!AA124="","",基本情報入力シート!AA124)</f>
        <v/>
      </c>
      <c r="S103" s="632"/>
      <c r="T103" s="633"/>
      <c r="U103" s="634" t="str">
        <f>IF(P103="","",VLOOKUP(P103,【参考】数式用!$A$5:$I$28,MATCH(T103,【参考】数式用!$C$4:$G$4,0)+2,0))</f>
        <v/>
      </c>
      <c r="V103" s="261" t="s">
        <v>234</v>
      </c>
      <c r="W103" s="635"/>
      <c r="X103" s="258" t="s">
        <v>235</v>
      </c>
      <c r="Y103" s="635"/>
      <c r="Z103" s="410" t="s">
        <v>236</v>
      </c>
      <c r="AA103" s="636"/>
      <c r="AB103" s="258" t="s">
        <v>235</v>
      </c>
      <c r="AC103" s="636"/>
      <c r="AD103" s="258" t="s">
        <v>237</v>
      </c>
      <c r="AE103" s="637" t="s">
        <v>238</v>
      </c>
      <c r="AF103" s="638" t="str">
        <f t="shared" si="6"/>
        <v/>
      </c>
      <c r="AG103" s="641" t="s">
        <v>239</v>
      </c>
      <c r="AH103" s="640" t="str">
        <f t="shared" si="5"/>
        <v/>
      </c>
    </row>
    <row r="104" spans="1:34" ht="36.75" customHeight="1">
      <c r="A104" s="623">
        <f t="shared" si="7"/>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31" t="str">
        <f>IF(基本情報入力シート!AA125="","",基本情報入力シート!AA125)</f>
        <v/>
      </c>
      <c r="S104" s="632"/>
      <c r="T104" s="633"/>
      <c r="U104" s="634" t="str">
        <f>IF(P104="","",VLOOKUP(P104,【参考】数式用!$A$5:$I$28,MATCH(T104,【参考】数式用!$C$4:$G$4,0)+2,0))</f>
        <v/>
      </c>
      <c r="V104" s="261" t="s">
        <v>234</v>
      </c>
      <c r="W104" s="635"/>
      <c r="X104" s="258" t="s">
        <v>235</v>
      </c>
      <c r="Y104" s="635"/>
      <c r="Z104" s="410" t="s">
        <v>236</v>
      </c>
      <c r="AA104" s="636"/>
      <c r="AB104" s="258" t="s">
        <v>235</v>
      </c>
      <c r="AC104" s="636"/>
      <c r="AD104" s="258" t="s">
        <v>237</v>
      </c>
      <c r="AE104" s="637" t="s">
        <v>238</v>
      </c>
      <c r="AF104" s="638" t="str">
        <f t="shared" si="6"/>
        <v/>
      </c>
      <c r="AG104" s="641" t="s">
        <v>239</v>
      </c>
      <c r="AH104" s="640" t="str">
        <f t="shared" si="5"/>
        <v/>
      </c>
    </row>
    <row r="105" spans="1:34" ht="36.75" customHeight="1">
      <c r="A105" s="623">
        <f t="shared" si="7"/>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31" t="str">
        <f>IF(基本情報入力シート!AA126="","",基本情報入力シート!AA126)</f>
        <v/>
      </c>
      <c r="S105" s="632"/>
      <c r="T105" s="633"/>
      <c r="U105" s="634" t="str">
        <f>IF(P105="","",VLOOKUP(P105,【参考】数式用!$A$5:$I$28,MATCH(T105,【参考】数式用!$C$4:$G$4,0)+2,0))</f>
        <v/>
      </c>
      <c r="V105" s="261" t="s">
        <v>234</v>
      </c>
      <c r="W105" s="635"/>
      <c r="X105" s="258" t="s">
        <v>235</v>
      </c>
      <c r="Y105" s="635"/>
      <c r="Z105" s="410" t="s">
        <v>236</v>
      </c>
      <c r="AA105" s="636"/>
      <c r="AB105" s="258" t="s">
        <v>235</v>
      </c>
      <c r="AC105" s="636"/>
      <c r="AD105" s="258" t="s">
        <v>237</v>
      </c>
      <c r="AE105" s="637" t="s">
        <v>238</v>
      </c>
      <c r="AF105" s="638" t="str">
        <f t="shared" si="6"/>
        <v/>
      </c>
      <c r="AG105" s="641" t="s">
        <v>239</v>
      </c>
      <c r="AH105" s="640" t="str">
        <f t="shared" si="5"/>
        <v/>
      </c>
    </row>
    <row r="106" spans="1:34" ht="36.75" customHeight="1">
      <c r="A106" s="623">
        <f t="shared" si="7"/>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31" t="str">
        <f>IF(基本情報入力シート!AA127="","",基本情報入力シート!AA127)</f>
        <v/>
      </c>
      <c r="S106" s="632"/>
      <c r="T106" s="633"/>
      <c r="U106" s="634" t="str">
        <f>IF(P106="","",VLOOKUP(P106,【参考】数式用!$A$5:$I$28,MATCH(T106,【参考】数式用!$C$4:$G$4,0)+2,0))</f>
        <v/>
      </c>
      <c r="V106" s="261" t="s">
        <v>234</v>
      </c>
      <c r="W106" s="635"/>
      <c r="X106" s="258" t="s">
        <v>235</v>
      </c>
      <c r="Y106" s="635"/>
      <c r="Z106" s="410" t="s">
        <v>236</v>
      </c>
      <c r="AA106" s="636"/>
      <c r="AB106" s="258" t="s">
        <v>235</v>
      </c>
      <c r="AC106" s="636"/>
      <c r="AD106" s="258" t="s">
        <v>237</v>
      </c>
      <c r="AE106" s="637" t="s">
        <v>238</v>
      </c>
      <c r="AF106" s="638" t="str">
        <f t="shared" si="6"/>
        <v/>
      </c>
      <c r="AG106" s="641" t="s">
        <v>239</v>
      </c>
      <c r="AH106" s="640" t="str">
        <f t="shared" si="5"/>
        <v/>
      </c>
    </row>
    <row r="107" spans="1:34" ht="36.75" customHeight="1">
      <c r="A107" s="623">
        <f t="shared" si="7"/>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31" t="str">
        <f>IF(基本情報入力シート!AA128="","",基本情報入力シート!AA128)</f>
        <v/>
      </c>
      <c r="S107" s="632"/>
      <c r="T107" s="633"/>
      <c r="U107" s="634" t="str">
        <f>IF(P107="","",VLOOKUP(P107,【参考】数式用!$A$5:$I$28,MATCH(T107,【参考】数式用!$C$4:$G$4,0)+2,0))</f>
        <v/>
      </c>
      <c r="V107" s="261" t="s">
        <v>234</v>
      </c>
      <c r="W107" s="635"/>
      <c r="X107" s="258" t="s">
        <v>235</v>
      </c>
      <c r="Y107" s="635"/>
      <c r="Z107" s="410" t="s">
        <v>236</v>
      </c>
      <c r="AA107" s="636"/>
      <c r="AB107" s="258" t="s">
        <v>235</v>
      </c>
      <c r="AC107" s="636"/>
      <c r="AD107" s="258" t="s">
        <v>237</v>
      </c>
      <c r="AE107" s="637" t="s">
        <v>238</v>
      </c>
      <c r="AF107" s="638" t="str">
        <f t="shared" si="6"/>
        <v/>
      </c>
      <c r="AG107" s="641" t="s">
        <v>239</v>
      </c>
      <c r="AH107" s="640" t="str">
        <f t="shared" si="5"/>
        <v/>
      </c>
    </row>
    <row r="108" spans="1:34" ht="36.75" customHeight="1">
      <c r="A108" s="623">
        <f t="shared" si="7"/>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31" t="str">
        <f>IF(基本情報入力シート!AA129="","",基本情報入力シート!AA129)</f>
        <v/>
      </c>
      <c r="S108" s="632"/>
      <c r="T108" s="633"/>
      <c r="U108" s="634" t="str">
        <f>IF(P108="","",VLOOKUP(P108,【参考】数式用!$A$5:$I$28,MATCH(T108,【参考】数式用!$C$4:$G$4,0)+2,0))</f>
        <v/>
      </c>
      <c r="V108" s="261" t="s">
        <v>234</v>
      </c>
      <c r="W108" s="635"/>
      <c r="X108" s="258" t="s">
        <v>235</v>
      </c>
      <c r="Y108" s="635"/>
      <c r="Z108" s="410" t="s">
        <v>236</v>
      </c>
      <c r="AA108" s="636"/>
      <c r="AB108" s="258" t="s">
        <v>235</v>
      </c>
      <c r="AC108" s="636"/>
      <c r="AD108" s="258" t="s">
        <v>237</v>
      </c>
      <c r="AE108" s="637" t="s">
        <v>238</v>
      </c>
      <c r="AF108" s="638" t="str">
        <f t="shared" si="6"/>
        <v/>
      </c>
      <c r="AG108" s="641" t="s">
        <v>239</v>
      </c>
      <c r="AH108" s="640" t="str">
        <f t="shared" si="5"/>
        <v/>
      </c>
    </row>
    <row r="109" spans="1:34" ht="36.75" customHeight="1">
      <c r="A109" s="623">
        <f t="shared" si="7"/>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31" t="str">
        <f>IF(基本情報入力シート!AA130="","",基本情報入力シート!AA130)</f>
        <v/>
      </c>
      <c r="S109" s="632"/>
      <c r="T109" s="633"/>
      <c r="U109" s="634" t="str">
        <f>IF(P109="","",VLOOKUP(P109,【参考】数式用!$A$5:$I$28,MATCH(T109,【参考】数式用!$C$4:$G$4,0)+2,0))</f>
        <v/>
      </c>
      <c r="V109" s="261" t="s">
        <v>234</v>
      </c>
      <c r="W109" s="635"/>
      <c r="X109" s="258" t="s">
        <v>235</v>
      </c>
      <c r="Y109" s="635"/>
      <c r="Z109" s="410" t="s">
        <v>236</v>
      </c>
      <c r="AA109" s="636"/>
      <c r="AB109" s="258" t="s">
        <v>235</v>
      </c>
      <c r="AC109" s="636"/>
      <c r="AD109" s="258" t="s">
        <v>237</v>
      </c>
      <c r="AE109" s="637" t="s">
        <v>238</v>
      </c>
      <c r="AF109" s="638" t="str">
        <f t="shared" si="6"/>
        <v/>
      </c>
      <c r="AG109" s="641" t="s">
        <v>239</v>
      </c>
      <c r="AH109" s="640" t="str">
        <f t="shared" si="5"/>
        <v/>
      </c>
    </row>
    <row r="110" spans="1:34" ht="36.75" customHeight="1">
      <c r="A110" s="623">
        <f t="shared" si="7"/>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31" t="str">
        <f>IF(基本情報入力シート!AA131="","",基本情報入力シート!AA131)</f>
        <v/>
      </c>
      <c r="S110" s="632"/>
      <c r="T110" s="633"/>
      <c r="U110" s="634" t="str">
        <f>IF(P110="","",VLOOKUP(P110,【参考】数式用!$A$5:$I$28,MATCH(T110,【参考】数式用!$C$4:$G$4,0)+2,0))</f>
        <v/>
      </c>
      <c r="V110" s="261" t="s">
        <v>234</v>
      </c>
      <c r="W110" s="635"/>
      <c r="X110" s="258" t="s">
        <v>235</v>
      </c>
      <c r="Y110" s="635"/>
      <c r="Z110" s="410" t="s">
        <v>236</v>
      </c>
      <c r="AA110" s="636"/>
      <c r="AB110" s="258" t="s">
        <v>235</v>
      </c>
      <c r="AC110" s="636"/>
      <c r="AD110" s="258" t="s">
        <v>237</v>
      </c>
      <c r="AE110" s="637" t="s">
        <v>238</v>
      </c>
      <c r="AF110" s="638" t="str">
        <f t="shared" si="6"/>
        <v/>
      </c>
      <c r="AG110" s="641" t="s">
        <v>239</v>
      </c>
      <c r="AH110" s="640" t="str">
        <f t="shared" si="5"/>
        <v/>
      </c>
    </row>
    <row r="111" spans="1:34" ht="36.75" customHeight="1">
      <c r="A111" s="623">
        <f t="shared" si="7"/>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31" t="str">
        <f>IF(基本情報入力シート!AA132="","",基本情報入力シート!AA132)</f>
        <v/>
      </c>
      <c r="S111" s="632"/>
      <c r="T111" s="633"/>
      <c r="U111" s="634" t="str">
        <f>IF(P111="","",VLOOKUP(P111,【参考】数式用!$A$5:$I$28,MATCH(T111,【参考】数式用!$C$4:$G$4,0)+2,0))</f>
        <v/>
      </c>
      <c r="V111" s="261" t="s">
        <v>234</v>
      </c>
      <c r="W111" s="635"/>
      <c r="X111" s="258" t="s">
        <v>235</v>
      </c>
      <c r="Y111" s="635"/>
      <c r="Z111" s="410" t="s">
        <v>236</v>
      </c>
      <c r="AA111" s="636"/>
      <c r="AB111" s="258" t="s">
        <v>235</v>
      </c>
      <c r="AC111" s="636"/>
      <c r="AD111" s="258" t="s">
        <v>237</v>
      </c>
      <c r="AE111" s="637" t="s">
        <v>238</v>
      </c>
      <c r="AF111" s="638" t="str">
        <f t="shared" si="6"/>
        <v/>
      </c>
      <c r="AG111" s="641" t="s">
        <v>239</v>
      </c>
      <c r="AH111" s="640"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Normal="100" zoomScaleSheetLayoutView="70" workbookViewId="0">
      <selection activeCell="V13" sqref="V13"/>
    </sheetView>
  </sheetViews>
  <sheetFormatPr defaultColWidth="2.5" defaultRowHeight="13.5"/>
  <cols>
    <col min="1" max="1" width="5.625" style="59" customWidth="1"/>
    <col min="2" max="11" width="2.625" style="59" customWidth="1"/>
    <col min="12" max="13" width="11.875" style="59" customWidth="1"/>
    <col min="14" max="14" width="12.625" style="59" customWidth="1"/>
    <col min="15" max="15" width="37.5" style="59" customWidth="1"/>
    <col min="16" max="16" width="31.25" style="59" customWidth="1"/>
    <col min="17" max="17" width="10.625" style="59" customWidth="1"/>
    <col min="18" max="18" width="9.625" style="59" customWidth="1"/>
    <col min="19" max="20" width="13.625" style="59" customWidth="1"/>
    <col min="21" max="21" width="6.75" style="59" customWidth="1"/>
    <col min="22" max="22" width="31.5" style="59" customWidth="1"/>
    <col min="23" max="23" width="4.75" style="59" bestFit="1" customWidth="1"/>
    <col min="24" max="24" width="3.625" style="59" customWidth="1"/>
    <col min="25" max="25" width="3.125" style="59" bestFit="1" customWidth="1"/>
    <col min="26" max="26" width="3.625" style="59" customWidth="1"/>
    <col min="27" max="27" width="8" style="59" bestFit="1" customWidth="1"/>
    <col min="28" max="28" width="3.625" style="59" customWidth="1"/>
    <col min="29" max="29" width="3.125" style="59" bestFit="1" customWidth="1"/>
    <col min="30" max="30" width="3.625" style="59" customWidth="1"/>
    <col min="31" max="32" width="3.125" style="59" customWidth="1"/>
    <col min="33" max="33" width="3.5" style="59" bestFit="1" customWidth="1"/>
    <col min="34" max="34" width="5.875" style="59" bestFit="1" customWidth="1"/>
    <col min="35" max="35" width="14.625" style="59" customWidth="1"/>
    <col min="36" max="36" width="2.5" style="59"/>
    <col min="37" max="37" width="6.125" style="59" customWidth="1"/>
    <col min="38" max="47" width="8.375" style="59" customWidth="1"/>
    <col min="48" max="16384" width="2.5" style="59"/>
  </cols>
  <sheetData>
    <row r="1" spans="1:47" ht="21" customHeight="1">
      <c r="A1" s="589" t="s">
        <v>192</v>
      </c>
      <c r="B1" s="215"/>
      <c r="C1" s="215"/>
      <c r="D1" s="215"/>
      <c r="E1" s="215"/>
      <c r="F1" s="215"/>
      <c r="G1" s="215"/>
      <c r="H1" s="218" t="s">
        <v>261</v>
      </c>
      <c r="I1" s="215"/>
      <c r="J1" s="215"/>
      <c r="K1" s="215"/>
      <c r="L1" s="215"/>
      <c r="M1" s="215"/>
      <c r="N1" s="215"/>
      <c r="O1" s="215"/>
      <c r="P1" s="215"/>
      <c r="Q1" s="215"/>
      <c r="R1" s="215"/>
      <c r="S1" s="215"/>
      <c r="T1" s="215"/>
      <c r="U1" s="215"/>
      <c r="V1" s="215"/>
      <c r="W1" s="215"/>
      <c r="X1" s="215"/>
      <c r="Y1" s="215"/>
      <c r="Z1" s="215"/>
      <c r="AA1" s="216"/>
      <c r="AB1" s="216"/>
      <c r="AC1" s="216"/>
      <c r="AD1" s="216"/>
      <c r="AE1" s="216"/>
      <c r="AF1" s="216"/>
      <c r="AG1" s="216"/>
      <c r="AH1" s="216"/>
      <c r="AI1" s="216"/>
      <c r="AJ1" s="215"/>
      <c r="AK1" s="215"/>
      <c r="AL1" s="215"/>
      <c r="AM1" s="215"/>
      <c r="AN1" s="215"/>
      <c r="AO1" s="215"/>
      <c r="AP1" s="215"/>
      <c r="AQ1" s="215"/>
      <c r="AR1" s="215"/>
      <c r="AS1" s="215"/>
      <c r="AT1" s="215"/>
      <c r="AU1" s="215"/>
    </row>
    <row r="2" spans="1:47" ht="21" customHeight="1" thickBot="1">
      <c r="A2" s="215"/>
      <c r="B2" s="218"/>
      <c r="C2" s="218"/>
      <c r="D2" s="218"/>
      <c r="E2" s="218"/>
      <c r="F2" s="218"/>
      <c r="G2" s="218"/>
      <c r="H2" s="218"/>
      <c r="I2" s="218"/>
      <c r="J2" s="218"/>
      <c r="K2" s="218"/>
      <c r="L2" s="218"/>
      <c r="M2" s="218"/>
      <c r="N2" s="218"/>
      <c r="O2" s="218"/>
      <c r="P2" s="218"/>
      <c r="Q2" s="215"/>
      <c r="R2" s="215"/>
      <c r="S2" s="215"/>
      <c r="T2" s="215"/>
      <c r="U2" s="215"/>
      <c r="V2" s="215"/>
      <c r="W2" s="215"/>
      <c r="X2" s="218"/>
      <c r="Y2" s="218"/>
      <c r="Z2" s="218"/>
      <c r="AA2" s="216"/>
      <c r="AB2" s="216"/>
      <c r="AC2" s="216"/>
      <c r="AD2" s="216"/>
      <c r="AE2" s="590"/>
      <c r="AF2" s="590"/>
      <c r="AG2" s="590"/>
      <c r="AH2" s="590"/>
      <c r="AI2" s="590"/>
      <c r="AJ2" s="215"/>
      <c r="AK2" s="215"/>
      <c r="AL2" s="215"/>
      <c r="AM2" s="215"/>
      <c r="AN2" s="215"/>
      <c r="AO2" s="215"/>
      <c r="AP2" s="215"/>
      <c r="AQ2" s="215"/>
      <c r="AR2" s="215"/>
      <c r="AS2" s="215"/>
      <c r="AT2" s="215"/>
      <c r="AU2" s="215"/>
    </row>
    <row r="3" spans="1:47" ht="27" customHeight="1" thickBot="1">
      <c r="A3" s="1061" t="s">
        <v>6</v>
      </c>
      <c r="B3" s="1061"/>
      <c r="C3" s="1062"/>
      <c r="D3" s="1058" t="str">
        <f>IF(基本情報入力シート!M16="","",基本情報入力シート!M16)</f>
        <v/>
      </c>
      <c r="E3" s="1059"/>
      <c r="F3" s="1059"/>
      <c r="G3" s="1059"/>
      <c r="H3" s="1059"/>
      <c r="I3" s="1059"/>
      <c r="J3" s="1059"/>
      <c r="K3" s="1059"/>
      <c r="L3" s="1059"/>
      <c r="M3" s="1059"/>
      <c r="N3" s="1059"/>
      <c r="O3" s="1060"/>
      <c r="P3" s="591"/>
      <c r="Q3" s="592"/>
      <c r="R3" s="592"/>
      <c r="S3" s="215"/>
      <c r="T3" s="215"/>
      <c r="U3" s="215"/>
      <c r="V3" s="215"/>
      <c r="W3" s="592"/>
      <c r="X3" s="592"/>
      <c r="Y3" s="592"/>
      <c r="Z3" s="592"/>
      <c r="AA3" s="215"/>
      <c r="AB3" s="215"/>
      <c r="AC3" s="215"/>
      <c r="AD3" s="215"/>
      <c r="AE3" s="215"/>
      <c r="AF3" s="215"/>
      <c r="AG3" s="215"/>
      <c r="AH3" s="215"/>
      <c r="AI3" s="215"/>
      <c r="AJ3" s="215"/>
      <c r="AK3" s="215"/>
      <c r="AL3" s="215"/>
      <c r="AM3" s="215"/>
      <c r="AN3" s="215"/>
      <c r="AO3" s="215"/>
      <c r="AP3" s="215"/>
      <c r="AQ3" s="215"/>
      <c r="AR3" s="215"/>
      <c r="AS3" s="215"/>
      <c r="AT3" s="215"/>
      <c r="AU3" s="215"/>
    </row>
    <row r="4" spans="1:47" ht="21" customHeight="1" thickBot="1">
      <c r="A4" s="593"/>
      <c r="B4" s="593"/>
      <c r="C4" s="593"/>
      <c r="D4" s="594"/>
      <c r="E4" s="594"/>
      <c r="F4" s="594"/>
      <c r="G4" s="594"/>
      <c r="H4" s="594"/>
      <c r="I4" s="594"/>
      <c r="J4" s="594"/>
      <c r="K4" s="594"/>
      <c r="L4" s="594"/>
      <c r="M4" s="594"/>
      <c r="N4" s="594"/>
      <c r="O4" s="594"/>
      <c r="P4" s="594"/>
      <c r="Q4" s="592"/>
      <c r="R4" s="592"/>
      <c r="S4" s="215"/>
      <c r="T4" s="215"/>
      <c r="U4" s="215"/>
      <c r="V4" s="215"/>
      <c r="W4" s="592"/>
      <c r="X4" s="592"/>
      <c r="Y4" s="592"/>
      <c r="Z4" s="592"/>
      <c r="AA4" s="215"/>
      <c r="AB4" s="215"/>
      <c r="AC4" s="215"/>
      <c r="AD4" s="215"/>
      <c r="AE4" s="215"/>
      <c r="AF4" s="215"/>
      <c r="AG4" s="215"/>
      <c r="AH4" s="215"/>
      <c r="AI4" s="215"/>
      <c r="AJ4" s="215"/>
      <c r="AK4" s="215"/>
      <c r="AL4" s="215"/>
      <c r="AM4" s="215"/>
      <c r="AN4" s="215"/>
      <c r="AO4" s="215"/>
      <c r="AP4" s="215"/>
      <c r="AQ4" s="215"/>
      <c r="AR4" s="215"/>
      <c r="AS4" s="215"/>
      <c r="AT4" s="215"/>
      <c r="AU4" s="215"/>
    </row>
    <row r="5" spans="1:47" ht="27" customHeight="1" thickBot="1">
      <c r="A5" s="642" t="s">
        <v>260</v>
      </c>
      <c r="B5" s="643"/>
      <c r="C5" s="643"/>
      <c r="D5" s="644"/>
      <c r="E5" s="644"/>
      <c r="F5" s="644"/>
      <c r="G5" s="644"/>
      <c r="H5" s="644"/>
      <c r="I5" s="644"/>
      <c r="J5" s="644"/>
      <c r="K5" s="644"/>
      <c r="L5" s="644"/>
      <c r="M5" s="644"/>
      <c r="N5" s="644"/>
      <c r="O5" s="645">
        <f>SUM(AI12:AI111)</f>
        <v>0</v>
      </c>
      <c r="P5" s="594"/>
      <c r="Q5" s="215"/>
      <c r="R5" s="592"/>
      <c r="S5" s="222"/>
      <c r="T5" s="222"/>
      <c r="U5" s="222"/>
      <c r="V5" s="222"/>
      <c r="W5" s="592"/>
      <c r="X5" s="592"/>
      <c r="Y5" s="592"/>
      <c r="Z5" s="592"/>
      <c r="AA5" s="222"/>
      <c r="AB5" s="222"/>
      <c r="AC5" s="222"/>
      <c r="AD5" s="222"/>
      <c r="AE5" s="222"/>
      <c r="AF5" s="222"/>
      <c r="AG5" s="222"/>
      <c r="AH5" s="222"/>
      <c r="AI5" s="222"/>
      <c r="AJ5" s="215"/>
      <c r="AK5" s="215"/>
      <c r="AL5" s="215"/>
      <c r="AM5" s="215"/>
      <c r="AN5" s="215"/>
      <c r="AO5" s="215"/>
      <c r="AP5" s="215"/>
      <c r="AQ5" s="215"/>
      <c r="AR5" s="215"/>
      <c r="AS5" s="215"/>
      <c r="AT5" s="215"/>
      <c r="AU5" s="215"/>
    </row>
    <row r="6" spans="1:47"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row>
    <row r="7" spans="1:47" ht="18" customHeight="1">
      <c r="A7" s="1065"/>
      <c r="B7" s="1067" t="s">
        <v>7</v>
      </c>
      <c r="C7" s="1068"/>
      <c r="D7" s="1068"/>
      <c r="E7" s="1068"/>
      <c r="F7" s="1068"/>
      <c r="G7" s="1068"/>
      <c r="H7" s="1068"/>
      <c r="I7" s="1068"/>
      <c r="J7" s="1068"/>
      <c r="K7" s="1069"/>
      <c r="L7" s="1073" t="s">
        <v>153</v>
      </c>
      <c r="M7" s="597"/>
      <c r="N7" s="598"/>
      <c r="O7" s="1075" t="s">
        <v>180</v>
      </c>
      <c r="P7" s="1077" t="s">
        <v>97</v>
      </c>
      <c r="Q7" s="1079" t="s">
        <v>245</v>
      </c>
      <c r="R7" s="1103" t="s">
        <v>168</v>
      </c>
      <c r="S7" s="646" t="s">
        <v>66</v>
      </c>
      <c r="T7" s="647"/>
      <c r="U7" s="647"/>
      <c r="V7" s="648"/>
      <c r="W7" s="648"/>
      <c r="X7" s="648"/>
      <c r="Y7" s="648"/>
      <c r="Z7" s="648"/>
      <c r="AA7" s="648"/>
      <c r="AB7" s="648"/>
      <c r="AC7" s="648"/>
      <c r="AD7" s="648"/>
      <c r="AE7" s="648"/>
      <c r="AF7" s="648"/>
      <c r="AG7" s="648"/>
      <c r="AH7" s="648"/>
      <c r="AI7" s="649"/>
      <c r="AJ7" s="215"/>
      <c r="AK7" s="215"/>
      <c r="AL7" s="215"/>
      <c r="AM7" s="215"/>
      <c r="AN7" s="215"/>
      <c r="AO7" s="215"/>
      <c r="AP7" s="215"/>
      <c r="AQ7" s="215"/>
      <c r="AR7" s="215"/>
      <c r="AS7" s="215"/>
      <c r="AT7" s="215"/>
      <c r="AU7" s="215"/>
    </row>
    <row r="8" spans="1:47" ht="14.25" customHeight="1">
      <c r="A8" s="1066"/>
      <c r="B8" s="1070"/>
      <c r="C8" s="1071"/>
      <c r="D8" s="1071"/>
      <c r="E8" s="1071"/>
      <c r="F8" s="1071"/>
      <c r="G8" s="1071"/>
      <c r="H8" s="1071"/>
      <c r="I8" s="1071"/>
      <c r="J8" s="1071"/>
      <c r="K8" s="1072"/>
      <c r="L8" s="1074"/>
      <c r="M8" s="602" t="s">
        <v>255</v>
      </c>
      <c r="N8" s="603"/>
      <c r="O8" s="1076"/>
      <c r="P8" s="1078"/>
      <c r="Q8" s="1080"/>
      <c r="R8" s="1104"/>
      <c r="S8" s="650"/>
      <c r="T8" s="1099" t="s">
        <v>10</v>
      </c>
      <c r="U8" s="1100"/>
      <c r="V8" s="651" t="s">
        <v>54</v>
      </c>
      <c r="W8" s="1101" t="s">
        <v>30</v>
      </c>
      <c r="X8" s="1102"/>
      <c r="Y8" s="1102"/>
      <c r="Z8" s="1102"/>
      <c r="AA8" s="1102"/>
      <c r="AB8" s="1102"/>
      <c r="AC8" s="1102"/>
      <c r="AD8" s="1102"/>
      <c r="AE8" s="1102"/>
      <c r="AF8" s="1102"/>
      <c r="AG8" s="1102"/>
      <c r="AH8" s="1102"/>
      <c r="AI8" s="652" t="s">
        <v>15</v>
      </c>
      <c r="AJ8" s="215"/>
      <c r="AK8" s="215"/>
      <c r="AL8" s="215"/>
      <c r="AM8" s="215"/>
      <c r="AN8" s="215"/>
      <c r="AO8" s="215"/>
      <c r="AP8" s="215"/>
      <c r="AQ8" s="215"/>
      <c r="AR8" s="215"/>
      <c r="AS8" s="215"/>
      <c r="AT8" s="215"/>
      <c r="AU8" s="215"/>
    </row>
    <row r="9" spans="1:47" ht="13.5" customHeight="1">
      <c r="A9" s="1066"/>
      <c r="B9" s="1070"/>
      <c r="C9" s="1071"/>
      <c r="D9" s="1071"/>
      <c r="E9" s="1071"/>
      <c r="F9" s="1071"/>
      <c r="G9" s="1071"/>
      <c r="H9" s="1071"/>
      <c r="I9" s="1071"/>
      <c r="J9" s="1071"/>
      <c r="K9" s="1072"/>
      <c r="L9" s="1074"/>
      <c r="M9" s="606"/>
      <c r="N9" s="607"/>
      <c r="O9" s="1076"/>
      <c r="P9" s="1078"/>
      <c r="Q9" s="1080"/>
      <c r="R9" s="1104"/>
      <c r="S9" s="1094" t="s">
        <v>141</v>
      </c>
      <c r="T9" s="1107" t="s">
        <v>246</v>
      </c>
      <c r="U9" s="1108" t="s">
        <v>169</v>
      </c>
      <c r="V9" s="1105" t="s">
        <v>108</v>
      </c>
      <c r="W9" s="1088" t="s">
        <v>170</v>
      </c>
      <c r="X9" s="1089"/>
      <c r="Y9" s="1089"/>
      <c r="Z9" s="1089"/>
      <c r="AA9" s="1089"/>
      <c r="AB9" s="1089"/>
      <c r="AC9" s="1089"/>
      <c r="AD9" s="1089"/>
      <c r="AE9" s="1089"/>
      <c r="AF9" s="1089"/>
      <c r="AG9" s="1089"/>
      <c r="AH9" s="1089"/>
      <c r="AI9" s="1082" t="s">
        <v>268</v>
      </c>
      <c r="AJ9" s="215"/>
      <c r="AK9" s="215"/>
      <c r="AL9" s="215"/>
      <c r="AM9" s="215"/>
      <c r="AN9" s="215"/>
      <c r="AO9" s="215"/>
      <c r="AP9" s="215"/>
      <c r="AQ9" s="215"/>
      <c r="AR9" s="215"/>
      <c r="AS9" s="215"/>
      <c r="AT9" s="215"/>
      <c r="AU9" s="215"/>
    </row>
    <row r="10" spans="1:47" ht="150" customHeight="1">
      <c r="A10" s="1066"/>
      <c r="B10" s="1070"/>
      <c r="C10" s="1071"/>
      <c r="D10" s="1071"/>
      <c r="E10" s="1071"/>
      <c r="F10" s="1071"/>
      <c r="G10" s="1071"/>
      <c r="H10" s="1071"/>
      <c r="I10" s="1071"/>
      <c r="J10" s="1071"/>
      <c r="K10" s="1072"/>
      <c r="L10" s="1074"/>
      <c r="M10" s="608" t="s">
        <v>256</v>
      </c>
      <c r="N10" s="608" t="s">
        <v>257</v>
      </c>
      <c r="O10" s="1076"/>
      <c r="P10" s="1078"/>
      <c r="Q10" s="1080"/>
      <c r="R10" s="1104"/>
      <c r="S10" s="1094"/>
      <c r="T10" s="1107"/>
      <c r="U10" s="1108"/>
      <c r="V10" s="1106"/>
      <c r="W10" s="1091"/>
      <c r="X10" s="1092"/>
      <c r="Y10" s="1092"/>
      <c r="Z10" s="1092"/>
      <c r="AA10" s="1092"/>
      <c r="AB10" s="1092"/>
      <c r="AC10" s="1092"/>
      <c r="AD10" s="1092"/>
      <c r="AE10" s="1092"/>
      <c r="AF10" s="1092"/>
      <c r="AG10" s="1092"/>
      <c r="AH10" s="1092"/>
      <c r="AI10" s="1082"/>
      <c r="AJ10" s="215"/>
      <c r="AK10" s="215"/>
      <c r="AL10" s="215"/>
      <c r="AM10" s="215"/>
      <c r="AN10" s="215"/>
      <c r="AO10" s="215"/>
      <c r="AP10" s="215"/>
      <c r="AQ10" s="215"/>
      <c r="AR10" s="215"/>
      <c r="AS10" s="215"/>
      <c r="AT10" s="215"/>
      <c r="AU10" s="215"/>
    </row>
    <row r="11" spans="1:47" ht="15" thickBot="1">
      <c r="A11" s="609"/>
      <c r="B11" s="610"/>
      <c r="C11" s="611"/>
      <c r="D11" s="611"/>
      <c r="E11" s="611"/>
      <c r="F11" s="611"/>
      <c r="G11" s="611"/>
      <c r="H11" s="611"/>
      <c r="I11" s="611"/>
      <c r="J11" s="611"/>
      <c r="K11" s="612"/>
      <c r="L11" s="613"/>
      <c r="M11" s="613"/>
      <c r="N11" s="613"/>
      <c r="O11" s="614"/>
      <c r="P11" s="615"/>
      <c r="Q11" s="616"/>
      <c r="R11" s="653"/>
      <c r="S11" s="604"/>
      <c r="T11" s="654"/>
      <c r="U11" s="655"/>
      <c r="V11" s="656"/>
      <c r="W11" s="621"/>
      <c r="X11" s="622"/>
      <c r="Y11" s="622"/>
      <c r="Z11" s="622"/>
      <c r="AA11" s="622"/>
      <c r="AB11" s="622"/>
      <c r="AC11" s="622"/>
      <c r="AD11" s="622"/>
      <c r="AE11" s="622"/>
      <c r="AF11" s="622"/>
      <c r="AG11" s="622"/>
      <c r="AH11" s="622"/>
      <c r="AI11" s="617"/>
      <c r="AJ11" s="215"/>
      <c r="AK11" s="215"/>
      <c r="AL11" s="215"/>
      <c r="AM11" s="215"/>
      <c r="AN11" s="215"/>
      <c r="AO11" s="215"/>
      <c r="AP11" s="215"/>
      <c r="AQ11" s="215"/>
      <c r="AR11" s="215"/>
      <c r="AS11" s="215"/>
      <c r="AT11" s="215"/>
      <c r="AU11" s="215"/>
    </row>
    <row r="12" spans="1:47" ht="33" customHeight="1" thickBo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57" t="str">
        <f>IF(基本情報入力シート!AA33="","",基本情報入力シート!AA33)</f>
        <v/>
      </c>
      <c r="S12" s="658"/>
      <c r="T12" s="659"/>
      <c r="U12" s="660" t="str">
        <f>IF(P12="","",VLOOKUP(P12,【参考】数式用!$A$5:$I$28,MATCH(T12,【参考】数式用!$H$4:$I$4,0)+7,0))</f>
        <v/>
      </c>
      <c r="V12" s="682"/>
      <c r="W12" s="261" t="s">
        <v>53</v>
      </c>
      <c r="X12" s="661"/>
      <c r="Y12" s="258" t="s">
        <v>12</v>
      </c>
      <c r="Z12" s="661"/>
      <c r="AA12" s="410" t="s">
        <v>125</v>
      </c>
      <c r="AB12" s="661"/>
      <c r="AC12" s="258" t="s">
        <v>12</v>
      </c>
      <c r="AD12" s="661"/>
      <c r="AE12" s="258" t="s">
        <v>17</v>
      </c>
      <c r="AF12" s="637" t="s">
        <v>69</v>
      </c>
      <c r="AG12" s="639" t="str">
        <f t="shared" ref="AG12:AG16" si="0">IF(X12&gt;=1,(AB12*12+AD12)-(X12*12+Z12)+1,"")</f>
        <v/>
      </c>
      <c r="AH12" s="639" t="s">
        <v>90</v>
      </c>
      <c r="AI12" s="640" t="str">
        <f t="shared" ref="AI12:AI43" si="1">IFERROR(ROUNDDOWN(ROUND(Q12*R12,0)*U12,0)*AG12,"")</f>
        <v/>
      </c>
      <c r="AJ12" s="215"/>
      <c r="AK12" s="662" t="str">
        <f>IFERROR(IF(AND(T12="特定加算Ⅰ",OR(V12="",V12="-",V12="いずれも取得していない")),"☓","○"),"")</f>
        <v>○</v>
      </c>
      <c r="AL12" s="663" t="str">
        <f>IFERROR(IF(AND(T12="特定加算Ⅰ",OR(V12="",V12="-",V12="いずれも取得していない")),"！特定加算Ⅰが選択されています。該当する介護福祉士配置等要件を選択してください。",""),"")</f>
        <v/>
      </c>
      <c r="AM12" s="664"/>
      <c r="AN12" s="664"/>
      <c r="AO12" s="664"/>
      <c r="AP12" s="664"/>
      <c r="AQ12" s="664"/>
      <c r="AR12" s="664"/>
      <c r="AS12" s="664"/>
      <c r="AT12" s="664"/>
      <c r="AU12" s="665"/>
    </row>
    <row r="13" spans="1:47" ht="33" customHeight="1" thickBo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57" t="str">
        <f>IF(基本情報入力シート!AA34="","",基本情報入力シート!AA34)</f>
        <v/>
      </c>
      <c r="S13" s="658"/>
      <c r="T13" s="659"/>
      <c r="U13" s="660" t="str">
        <f>IF(P13="","",VLOOKUP(P13,【参考】数式用!$A$5:$I$28,MATCH(T13,【参考】数式用!$H$4:$I$4,0)+7,0))</f>
        <v/>
      </c>
      <c r="V13" s="682"/>
      <c r="W13" s="261" t="s">
        <v>53</v>
      </c>
      <c r="X13" s="661"/>
      <c r="Y13" s="258" t="s">
        <v>12</v>
      </c>
      <c r="Z13" s="661"/>
      <c r="AA13" s="410" t="s">
        <v>125</v>
      </c>
      <c r="AB13" s="661"/>
      <c r="AC13" s="258" t="s">
        <v>12</v>
      </c>
      <c r="AD13" s="661"/>
      <c r="AE13" s="258" t="s">
        <v>17</v>
      </c>
      <c r="AF13" s="637" t="s">
        <v>69</v>
      </c>
      <c r="AG13" s="638" t="str">
        <f t="shared" si="0"/>
        <v/>
      </c>
      <c r="AH13" s="639" t="s">
        <v>90</v>
      </c>
      <c r="AI13" s="640" t="str">
        <f t="shared" si="1"/>
        <v/>
      </c>
      <c r="AJ13" s="215"/>
      <c r="AK13" s="662" t="str">
        <f t="shared" ref="AK13:AK18" si="2">IFERROR(IF(AND(T13="特定加算Ⅰ",OR(V13="",V13="-",V13="いずれも取得していない")),"☓","○"),"")</f>
        <v>○</v>
      </c>
      <c r="AL13" s="663" t="str">
        <f t="shared" ref="AL13:AL18" si="3">IFERROR(IF(AND(T13="特定加算Ⅰ",OR(V13="",V13="-",V13="いずれも取得していない")),"！特定加算Ⅰが選択されています。該当する介護福祉士配置等要件を選択してください。",""),"")</f>
        <v/>
      </c>
      <c r="AM13" s="664"/>
      <c r="AN13" s="664"/>
      <c r="AO13" s="664"/>
      <c r="AP13" s="664"/>
      <c r="AQ13" s="664"/>
      <c r="AR13" s="664"/>
      <c r="AS13" s="664"/>
      <c r="AT13" s="664"/>
      <c r="AU13" s="665"/>
    </row>
    <row r="14" spans="1:47" ht="33" customHeight="1" thickBot="1">
      <c r="A14" s="623">
        <f t="shared" ref="A14:A111" si="4">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57" t="str">
        <f>IF(基本情報入力シート!AA35="","",基本情報入力シート!AA35)</f>
        <v/>
      </c>
      <c r="S14" s="658"/>
      <c r="T14" s="659"/>
      <c r="U14" s="660" t="str">
        <f>IF(P14="","",VLOOKUP(P14,【参考】数式用!$A$5:$I$28,MATCH(T14,【参考】数式用!$H$4:$I$4,0)+7,0))</f>
        <v/>
      </c>
      <c r="V14" s="682"/>
      <c r="W14" s="261" t="s">
        <v>53</v>
      </c>
      <c r="X14" s="661"/>
      <c r="Y14" s="258" t="s">
        <v>12</v>
      </c>
      <c r="Z14" s="661"/>
      <c r="AA14" s="410" t="s">
        <v>125</v>
      </c>
      <c r="AB14" s="661"/>
      <c r="AC14" s="258" t="s">
        <v>12</v>
      </c>
      <c r="AD14" s="661"/>
      <c r="AE14" s="258" t="s">
        <v>17</v>
      </c>
      <c r="AF14" s="637" t="s">
        <v>69</v>
      </c>
      <c r="AG14" s="638" t="str">
        <f t="shared" si="0"/>
        <v/>
      </c>
      <c r="AH14" s="639" t="s">
        <v>90</v>
      </c>
      <c r="AI14" s="640" t="str">
        <f t="shared" si="1"/>
        <v/>
      </c>
      <c r="AJ14" s="215"/>
      <c r="AK14" s="662" t="str">
        <f t="shared" si="2"/>
        <v>○</v>
      </c>
      <c r="AL14" s="663" t="str">
        <f t="shared" si="3"/>
        <v/>
      </c>
      <c r="AM14" s="664"/>
      <c r="AN14" s="664"/>
      <c r="AO14" s="664"/>
      <c r="AP14" s="664"/>
      <c r="AQ14" s="664"/>
      <c r="AR14" s="664"/>
      <c r="AS14" s="664"/>
      <c r="AT14" s="664"/>
      <c r="AU14" s="665"/>
    </row>
    <row r="15" spans="1:47" ht="33" customHeight="1" thickBot="1">
      <c r="A15" s="623">
        <f t="shared" si="4"/>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57" t="str">
        <f>IF(基本情報入力シート!AA36="","",基本情報入力シート!AA36)</f>
        <v/>
      </c>
      <c r="S15" s="658"/>
      <c r="T15" s="659"/>
      <c r="U15" s="660" t="str">
        <f>IF(P15="","",VLOOKUP(P15,【参考】数式用!$A$5:$I$28,MATCH(T15,【参考】数式用!$H$4:$I$4,0)+7,0))</f>
        <v/>
      </c>
      <c r="V15" s="682"/>
      <c r="W15" s="261" t="s">
        <v>53</v>
      </c>
      <c r="X15" s="661"/>
      <c r="Y15" s="258" t="s">
        <v>12</v>
      </c>
      <c r="Z15" s="661"/>
      <c r="AA15" s="410" t="s">
        <v>125</v>
      </c>
      <c r="AB15" s="661"/>
      <c r="AC15" s="258" t="s">
        <v>12</v>
      </c>
      <c r="AD15" s="661"/>
      <c r="AE15" s="258" t="s">
        <v>17</v>
      </c>
      <c r="AF15" s="637" t="s">
        <v>69</v>
      </c>
      <c r="AG15" s="638" t="str">
        <f t="shared" si="0"/>
        <v/>
      </c>
      <c r="AH15" s="639" t="s">
        <v>90</v>
      </c>
      <c r="AI15" s="640" t="str">
        <f t="shared" si="1"/>
        <v/>
      </c>
      <c r="AJ15" s="215"/>
      <c r="AK15" s="662" t="str">
        <f t="shared" si="2"/>
        <v>○</v>
      </c>
      <c r="AL15" s="663" t="str">
        <f t="shared" si="3"/>
        <v/>
      </c>
      <c r="AM15" s="664"/>
      <c r="AN15" s="664"/>
      <c r="AO15" s="664"/>
      <c r="AP15" s="664"/>
      <c r="AQ15" s="664"/>
      <c r="AR15" s="664"/>
      <c r="AS15" s="664"/>
      <c r="AT15" s="664"/>
      <c r="AU15" s="665"/>
    </row>
    <row r="16" spans="1:47" ht="33" customHeight="1" thickBot="1">
      <c r="A16" s="623">
        <f t="shared" si="4"/>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57" t="str">
        <f>IF(基本情報入力シート!AA37="","",基本情報入力シート!AA37)</f>
        <v/>
      </c>
      <c r="S16" s="658"/>
      <c r="T16" s="659"/>
      <c r="U16" s="660" t="str">
        <f>IF(P16="","",VLOOKUP(P16,【参考】数式用!$A$5:$I$28,MATCH(T16,【参考】数式用!$H$4:$I$4,0)+7,0))</f>
        <v/>
      </c>
      <c r="V16" s="682"/>
      <c r="W16" s="261" t="s">
        <v>53</v>
      </c>
      <c r="X16" s="661"/>
      <c r="Y16" s="258" t="s">
        <v>12</v>
      </c>
      <c r="Z16" s="661"/>
      <c r="AA16" s="410" t="s">
        <v>125</v>
      </c>
      <c r="AB16" s="661"/>
      <c r="AC16" s="258" t="s">
        <v>12</v>
      </c>
      <c r="AD16" s="661"/>
      <c r="AE16" s="258" t="s">
        <v>17</v>
      </c>
      <c r="AF16" s="637" t="s">
        <v>69</v>
      </c>
      <c r="AG16" s="638" t="str">
        <f t="shared" si="0"/>
        <v/>
      </c>
      <c r="AH16" s="639" t="s">
        <v>90</v>
      </c>
      <c r="AI16" s="640" t="str">
        <f t="shared" si="1"/>
        <v/>
      </c>
      <c r="AJ16" s="215"/>
      <c r="AK16" s="662" t="str">
        <f t="shared" si="2"/>
        <v>○</v>
      </c>
      <c r="AL16" s="663" t="str">
        <f t="shared" si="3"/>
        <v/>
      </c>
      <c r="AM16" s="664"/>
      <c r="AN16" s="664"/>
      <c r="AO16" s="664"/>
      <c r="AP16" s="664"/>
      <c r="AQ16" s="664"/>
      <c r="AR16" s="664"/>
      <c r="AS16" s="664"/>
      <c r="AT16" s="664"/>
      <c r="AU16" s="665"/>
    </row>
    <row r="17" spans="1:47" ht="33" customHeight="1" thickBot="1">
      <c r="A17" s="623">
        <f t="shared" si="4"/>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57" t="str">
        <f>IF(基本情報入力シート!AA38="","",基本情報入力シート!AA38)</f>
        <v/>
      </c>
      <c r="S17" s="658"/>
      <c r="T17" s="659"/>
      <c r="U17" s="660" t="str">
        <f>IF(P17="","",VLOOKUP(P17,【参考】数式用!$A$5:$I$28,MATCH(T17,【参考】数式用!$H$4:$I$4,0)+7,0))</f>
        <v/>
      </c>
      <c r="V17" s="682"/>
      <c r="W17" s="261" t="s">
        <v>234</v>
      </c>
      <c r="X17" s="661"/>
      <c r="Y17" s="258" t="s">
        <v>235</v>
      </c>
      <c r="Z17" s="661"/>
      <c r="AA17" s="410" t="s">
        <v>236</v>
      </c>
      <c r="AB17" s="661"/>
      <c r="AC17" s="258" t="s">
        <v>235</v>
      </c>
      <c r="AD17" s="661"/>
      <c r="AE17" s="258" t="s">
        <v>237</v>
      </c>
      <c r="AF17" s="637" t="s">
        <v>238</v>
      </c>
      <c r="AG17" s="638" t="str">
        <f t="shared" ref="AG17:AG80" si="5">IF(X17&gt;=1,(AB17*12+AD17)-(X17*12+Z17)+1,"")</f>
        <v/>
      </c>
      <c r="AH17" s="639" t="s">
        <v>239</v>
      </c>
      <c r="AI17" s="640" t="str">
        <f t="shared" si="1"/>
        <v/>
      </c>
      <c r="AJ17" s="215"/>
      <c r="AK17" s="662" t="str">
        <f t="shared" si="2"/>
        <v>○</v>
      </c>
      <c r="AL17" s="663" t="str">
        <f t="shared" si="3"/>
        <v/>
      </c>
      <c r="AM17" s="664"/>
      <c r="AN17" s="664"/>
      <c r="AO17" s="664"/>
      <c r="AP17" s="664"/>
      <c r="AQ17" s="664"/>
      <c r="AR17" s="664"/>
      <c r="AS17" s="664"/>
      <c r="AT17" s="664"/>
      <c r="AU17" s="665"/>
    </row>
    <row r="18" spans="1:47" ht="33" customHeight="1" thickBot="1">
      <c r="A18" s="623">
        <f t="shared" si="4"/>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57" t="str">
        <f>IF(基本情報入力シート!AA39="","",基本情報入力シート!AA39)</f>
        <v/>
      </c>
      <c r="S18" s="658"/>
      <c r="T18" s="659"/>
      <c r="U18" s="660" t="str">
        <f>IF(P18="","",VLOOKUP(P18,【参考】数式用!$A$5:$I$28,MATCH(T18,【参考】数式用!$H$4:$I$4,0)+7,0))</f>
        <v/>
      </c>
      <c r="V18" s="682"/>
      <c r="W18" s="261" t="s">
        <v>234</v>
      </c>
      <c r="X18" s="661"/>
      <c r="Y18" s="258" t="s">
        <v>235</v>
      </c>
      <c r="Z18" s="661"/>
      <c r="AA18" s="410" t="s">
        <v>236</v>
      </c>
      <c r="AB18" s="661"/>
      <c r="AC18" s="258" t="s">
        <v>235</v>
      </c>
      <c r="AD18" s="661"/>
      <c r="AE18" s="258" t="s">
        <v>237</v>
      </c>
      <c r="AF18" s="637" t="s">
        <v>238</v>
      </c>
      <c r="AG18" s="638" t="str">
        <f t="shared" si="5"/>
        <v/>
      </c>
      <c r="AH18" s="639" t="s">
        <v>239</v>
      </c>
      <c r="AI18" s="640" t="str">
        <f t="shared" si="1"/>
        <v/>
      </c>
      <c r="AJ18" s="215"/>
      <c r="AK18" s="662" t="str">
        <f t="shared" si="2"/>
        <v>○</v>
      </c>
      <c r="AL18" s="663" t="str">
        <f t="shared" si="3"/>
        <v/>
      </c>
      <c r="AM18" s="664"/>
      <c r="AN18" s="664"/>
      <c r="AO18" s="664"/>
      <c r="AP18" s="664"/>
      <c r="AQ18" s="664"/>
      <c r="AR18" s="664"/>
      <c r="AS18" s="664"/>
      <c r="AT18" s="664"/>
      <c r="AU18" s="665"/>
    </row>
    <row r="19" spans="1:47" ht="33" customHeight="1" thickBot="1">
      <c r="A19" s="623">
        <f t="shared" si="4"/>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57" t="str">
        <f>IF(基本情報入力シート!AA40="","",基本情報入力シート!AA40)</f>
        <v/>
      </c>
      <c r="S19" s="658"/>
      <c r="T19" s="659"/>
      <c r="U19" s="660" t="str">
        <f>IF(P19="","",VLOOKUP(P19,【参考】数式用!$A$5:$I$28,MATCH(T19,【参考】数式用!$H$4:$I$4,0)+7,0))</f>
        <v/>
      </c>
      <c r="V19" s="682"/>
      <c r="W19" s="261" t="s">
        <v>234</v>
      </c>
      <c r="X19" s="661"/>
      <c r="Y19" s="258" t="s">
        <v>235</v>
      </c>
      <c r="Z19" s="661"/>
      <c r="AA19" s="410" t="s">
        <v>236</v>
      </c>
      <c r="AB19" s="661"/>
      <c r="AC19" s="258" t="s">
        <v>235</v>
      </c>
      <c r="AD19" s="661"/>
      <c r="AE19" s="258" t="s">
        <v>237</v>
      </c>
      <c r="AF19" s="637" t="s">
        <v>238</v>
      </c>
      <c r="AG19" s="638" t="str">
        <f t="shared" si="5"/>
        <v/>
      </c>
      <c r="AH19" s="639" t="s">
        <v>239</v>
      </c>
      <c r="AI19" s="640" t="str">
        <f t="shared" si="1"/>
        <v/>
      </c>
      <c r="AJ19" s="215"/>
      <c r="AK19" s="662" t="str">
        <f t="shared" ref="AK19:AK82" si="6">IFERROR(IF(AND(T19="特定加算Ⅰ",OR(V19="",V19="-",V19="いずれも取得していない")),"☓","○"),"")</f>
        <v>○</v>
      </c>
      <c r="AL19" s="663" t="str">
        <f t="shared" ref="AL19:AL82" si="7">IFERROR(IF(AND(T19="特定加算Ⅰ",OR(V19="",V19="-",V19="いずれも取得していない")),"！特定加算Ⅰが選択されています。該当する介護福祉士配置等要件を選択してください。",""),"")</f>
        <v/>
      </c>
      <c r="AM19" s="664"/>
      <c r="AN19" s="664"/>
      <c r="AO19" s="664"/>
      <c r="AP19" s="664"/>
      <c r="AQ19" s="664"/>
      <c r="AR19" s="664"/>
      <c r="AS19" s="664"/>
      <c r="AT19" s="664"/>
      <c r="AU19" s="665"/>
    </row>
    <row r="20" spans="1:47" ht="33" customHeight="1" thickBot="1">
      <c r="A20" s="623">
        <f t="shared" si="4"/>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57" t="str">
        <f>IF(基本情報入力シート!AA41="","",基本情報入力シート!AA41)</f>
        <v/>
      </c>
      <c r="S20" s="658"/>
      <c r="T20" s="659"/>
      <c r="U20" s="660" t="str">
        <f>IF(P20="","",VLOOKUP(P20,【参考】数式用!$A$5:$I$28,MATCH(T20,【参考】数式用!$H$4:$I$4,0)+7,0))</f>
        <v/>
      </c>
      <c r="V20" s="682"/>
      <c r="W20" s="261" t="s">
        <v>234</v>
      </c>
      <c r="X20" s="661"/>
      <c r="Y20" s="258" t="s">
        <v>235</v>
      </c>
      <c r="Z20" s="661"/>
      <c r="AA20" s="410" t="s">
        <v>236</v>
      </c>
      <c r="AB20" s="661"/>
      <c r="AC20" s="258" t="s">
        <v>235</v>
      </c>
      <c r="AD20" s="661"/>
      <c r="AE20" s="258" t="s">
        <v>237</v>
      </c>
      <c r="AF20" s="637" t="s">
        <v>238</v>
      </c>
      <c r="AG20" s="638" t="str">
        <f t="shared" si="5"/>
        <v/>
      </c>
      <c r="AH20" s="639" t="s">
        <v>239</v>
      </c>
      <c r="AI20" s="640" t="str">
        <f t="shared" si="1"/>
        <v/>
      </c>
      <c r="AJ20" s="215"/>
      <c r="AK20" s="662" t="str">
        <f t="shared" si="6"/>
        <v>○</v>
      </c>
      <c r="AL20" s="663" t="str">
        <f t="shared" si="7"/>
        <v/>
      </c>
      <c r="AM20" s="664"/>
      <c r="AN20" s="664"/>
      <c r="AO20" s="664"/>
      <c r="AP20" s="664"/>
      <c r="AQ20" s="664"/>
      <c r="AR20" s="664"/>
      <c r="AS20" s="664"/>
      <c r="AT20" s="664"/>
      <c r="AU20" s="665"/>
    </row>
    <row r="21" spans="1:47" ht="33" customHeight="1" thickBot="1">
      <c r="A21" s="623">
        <f t="shared" si="4"/>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57" t="str">
        <f>IF(基本情報入力シート!AA42="","",基本情報入力シート!AA42)</f>
        <v/>
      </c>
      <c r="S21" s="658"/>
      <c r="T21" s="659"/>
      <c r="U21" s="660" t="str">
        <f>IF(P21="","",VLOOKUP(P21,【参考】数式用!$A$5:$I$28,MATCH(T21,【参考】数式用!$H$4:$I$4,0)+7,0))</f>
        <v/>
      </c>
      <c r="V21" s="682"/>
      <c r="W21" s="261" t="s">
        <v>234</v>
      </c>
      <c r="X21" s="661"/>
      <c r="Y21" s="258" t="s">
        <v>235</v>
      </c>
      <c r="Z21" s="661"/>
      <c r="AA21" s="410" t="s">
        <v>236</v>
      </c>
      <c r="AB21" s="661"/>
      <c r="AC21" s="258" t="s">
        <v>235</v>
      </c>
      <c r="AD21" s="661"/>
      <c r="AE21" s="258" t="s">
        <v>237</v>
      </c>
      <c r="AF21" s="637" t="s">
        <v>238</v>
      </c>
      <c r="AG21" s="638" t="str">
        <f t="shared" si="5"/>
        <v/>
      </c>
      <c r="AH21" s="639" t="s">
        <v>239</v>
      </c>
      <c r="AI21" s="640" t="str">
        <f t="shared" si="1"/>
        <v/>
      </c>
      <c r="AJ21" s="215"/>
      <c r="AK21" s="662" t="str">
        <f t="shared" si="6"/>
        <v>○</v>
      </c>
      <c r="AL21" s="663" t="str">
        <f t="shared" si="7"/>
        <v/>
      </c>
      <c r="AM21" s="664"/>
      <c r="AN21" s="664"/>
      <c r="AO21" s="664"/>
      <c r="AP21" s="664"/>
      <c r="AQ21" s="664"/>
      <c r="AR21" s="664"/>
      <c r="AS21" s="664"/>
      <c r="AT21" s="664"/>
      <c r="AU21" s="665"/>
    </row>
    <row r="22" spans="1:47" ht="33" customHeight="1" thickBot="1">
      <c r="A22" s="623">
        <f t="shared" si="4"/>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57" t="str">
        <f>IF(基本情報入力シート!AA43="","",基本情報入力シート!AA43)</f>
        <v/>
      </c>
      <c r="S22" s="658"/>
      <c r="T22" s="659"/>
      <c r="U22" s="660" t="str">
        <f>IF(P22="","",VLOOKUP(P22,【参考】数式用!$A$5:$I$28,MATCH(T22,【参考】数式用!$H$4:$I$4,0)+7,0))</f>
        <v/>
      </c>
      <c r="V22" s="682"/>
      <c r="W22" s="261" t="s">
        <v>234</v>
      </c>
      <c r="X22" s="661"/>
      <c r="Y22" s="258" t="s">
        <v>235</v>
      </c>
      <c r="Z22" s="661"/>
      <c r="AA22" s="410" t="s">
        <v>236</v>
      </c>
      <c r="AB22" s="661"/>
      <c r="AC22" s="258" t="s">
        <v>235</v>
      </c>
      <c r="AD22" s="661"/>
      <c r="AE22" s="258" t="s">
        <v>237</v>
      </c>
      <c r="AF22" s="637" t="s">
        <v>238</v>
      </c>
      <c r="AG22" s="638" t="str">
        <f t="shared" si="5"/>
        <v/>
      </c>
      <c r="AH22" s="639" t="s">
        <v>239</v>
      </c>
      <c r="AI22" s="640" t="str">
        <f t="shared" si="1"/>
        <v/>
      </c>
      <c r="AJ22" s="215"/>
      <c r="AK22" s="662" t="str">
        <f t="shared" si="6"/>
        <v>○</v>
      </c>
      <c r="AL22" s="663" t="str">
        <f t="shared" si="7"/>
        <v/>
      </c>
      <c r="AM22" s="664"/>
      <c r="AN22" s="664"/>
      <c r="AO22" s="664"/>
      <c r="AP22" s="664"/>
      <c r="AQ22" s="664"/>
      <c r="AR22" s="664"/>
      <c r="AS22" s="664"/>
      <c r="AT22" s="664"/>
      <c r="AU22" s="665"/>
    </row>
    <row r="23" spans="1:47" ht="33" customHeight="1" thickBot="1">
      <c r="A23" s="623">
        <f t="shared" si="4"/>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57" t="str">
        <f>IF(基本情報入力シート!AA44="","",基本情報入力シート!AA44)</f>
        <v/>
      </c>
      <c r="S23" s="658"/>
      <c r="T23" s="659"/>
      <c r="U23" s="660" t="str">
        <f>IF(P23="","",VLOOKUP(P23,【参考】数式用!$A$5:$I$28,MATCH(T23,【参考】数式用!$H$4:$I$4,0)+7,0))</f>
        <v/>
      </c>
      <c r="V23" s="682"/>
      <c r="W23" s="261" t="s">
        <v>234</v>
      </c>
      <c r="X23" s="661"/>
      <c r="Y23" s="258" t="s">
        <v>235</v>
      </c>
      <c r="Z23" s="661"/>
      <c r="AA23" s="410" t="s">
        <v>236</v>
      </c>
      <c r="AB23" s="661"/>
      <c r="AC23" s="258" t="s">
        <v>235</v>
      </c>
      <c r="AD23" s="661"/>
      <c r="AE23" s="258" t="s">
        <v>237</v>
      </c>
      <c r="AF23" s="637" t="s">
        <v>238</v>
      </c>
      <c r="AG23" s="638" t="str">
        <f t="shared" si="5"/>
        <v/>
      </c>
      <c r="AH23" s="639" t="s">
        <v>239</v>
      </c>
      <c r="AI23" s="640" t="str">
        <f t="shared" si="1"/>
        <v/>
      </c>
      <c r="AJ23" s="215"/>
      <c r="AK23" s="662" t="str">
        <f t="shared" si="6"/>
        <v>○</v>
      </c>
      <c r="AL23" s="663" t="str">
        <f t="shared" si="7"/>
        <v/>
      </c>
      <c r="AM23" s="664"/>
      <c r="AN23" s="664"/>
      <c r="AO23" s="664"/>
      <c r="AP23" s="664"/>
      <c r="AQ23" s="664"/>
      <c r="AR23" s="664"/>
      <c r="AS23" s="664"/>
      <c r="AT23" s="664"/>
      <c r="AU23" s="665"/>
    </row>
    <row r="24" spans="1:47" ht="33" customHeight="1" thickBot="1">
      <c r="A24" s="623">
        <f t="shared" si="4"/>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57" t="str">
        <f>IF(基本情報入力シート!AA45="","",基本情報入力シート!AA45)</f>
        <v/>
      </c>
      <c r="S24" s="658"/>
      <c r="T24" s="659"/>
      <c r="U24" s="660" t="str">
        <f>IF(P24="","",VLOOKUP(P24,【参考】数式用!$A$5:$I$28,MATCH(T24,【参考】数式用!$H$4:$I$4,0)+7,0))</f>
        <v/>
      </c>
      <c r="V24" s="682"/>
      <c r="W24" s="261" t="s">
        <v>234</v>
      </c>
      <c r="X24" s="661"/>
      <c r="Y24" s="258" t="s">
        <v>235</v>
      </c>
      <c r="Z24" s="661"/>
      <c r="AA24" s="410" t="s">
        <v>236</v>
      </c>
      <c r="AB24" s="661"/>
      <c r="AC24" s="258" t="s">
        <v>235</v>
      </c>
      <c r="AD24" s="661"/>
      <c r="AE24" s="258" t="s">
        <v>237</v>
      </c>
      <c r="AF24" s="637" t="s">
        <v>238</v>
      </c>
      <c r="AG24" s="638" t="str">
        <f t="shared" si="5"/>
        <v/>
      </c>
      <c r="AH24" s="639" t="s">
        <v>239</v>
      </c>
      <c r="AI24" s="640" t="str">
        <f t="shared" si="1"/>
        <v/>
      </c>
      <c r="AJ24" s="215"/>
      <c r="AK24" s="662" t="str">
        <f t="shared" si="6"/>
        <v>○</v>
      </c>
      <c r="AL24" s="663" t="str">
        <f t="shared" si="7"/>
        <v/>
      </c>
      <c r="AM24" s="664"/>
      <c r="AN24" s="664"/>
      <c r="AO24" s="664"/>
      <c r="AP24" s="664"/>
      <c r="AQ24" s="664"/>
      <c r="AR24" s="664"/>
      <c r="AS24" s="664"/>
      <c r="AT24" s="664"/>
      <c r="AU24" s="665"/>
    </row>
    <row r="25" spans="1:47" ht="33" customHeight="1" thickBot="1">
      <c r="A25" s="623">
        <f t="shared" si="4"/>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57" t="str">
        <f>IF(基本情報入力シート!AA46="","",基本情報入力シート!AA46)</f>
        <v/>
      </c>
      <c r="S25" s="658"/>
      <c r="T25" s="659"/>
      <c r="U25" s="660" t="str">
        <f>IF(P25="","",VLOOKUP(P25,【参考】数式用!$A$5:$I$28,MATCH(T25,【参考】数式用!$H$4:$I$4,0)+7,0))</f>
        <v/>
      </c>
      <c r="V25" s="682"/>
      <c r="W25" s="261" t="s">
        <v>234</v>
      </c>
      <c r="X25" s="661"/>
      <c r="Y25" s="258" t="s">
        <v>235</v>
      </c>
      <c r="Z25" s="661"/>
      <c r="AA25" s="410" t="s">
        <v>236</v>
      </c>
      <c r="AB25" s="661"/>
      <c r="AC25" s="258" t="s">
        <v>235</v>
      </c>
      <c r="AD25" s="661"/>
      <c r="AE25" s="258" t="s">
        <v>237</v>
      </c>
      <c r="AF25" s="637" t="s">
        <v>238</v>
      </c>
      <c r="AG25" s="638" t="str">
        <f t="shared" si="5"/>
        <v/>
      </c>
      <c r="AH25" s="639" t="s">
        <v>239</v>
      </c>
      <c r="AI25" s="640" t="str">
        <f t="shared" si="1"/>
        <v/>
      </c>
      <c r="AJ25" s="215"/>
      <c r="AK25" s="662" t="str">
        <f t="shared" si="6"/>
        <v>○</v>
      </c>
      <c r="AL25" s="663" t="str">
        <f t="shared" si="7"/>
        <v/>
      </c>
      <c r="AM25" s="664"/>
      <c r="AN25" s="664"/>
      <c r="AO25" s="664"/>
      <c r="AP25" s="664"/>
      <c r="AQ25" s="664"/>
      <c r="AR25" s="664"/>
      <c r="AS25" s="664"/>
      <c r="AT25" s="664"/>
      <c r="AU25" s="665"/>
    </row>
    <row r="26" spans="1:47" ht="33" customHeight="1" thickBot="1">
      <c r="A26" s="623">
        <f t="shared" si="4"/>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57" t="str">
        <f>IF(基本情報入力シート!AA47="","",基本情報入力シート!AA47)</f>
        <v/>
      </c>
      <c r="S26" s="658"/>
      <c r="T26" s="659"/>
      <c r="U26" s="660" t="str">
        <f>IF(P26="","",VLOOKUP(P26,【参考】数式用!$A$5:$I$28,MATCH(T26,【参考】数式用!$H$4:$I$4,0)+7,0))</f>
        <v/>
      </c>
      <c r="V26" s="682"/>
      <c r="W26" s="261" t="s">
        <v>234</v>
      </c>
      <c r="X26" s="661"/>
      <c r="Y26" s="258" t="s">
        <v>235</v>
      </c>
      <c r="Z26" s="661"/>
      <c r="AA26" s="410" t="s">
        <v>236</v>
      </c>
      <c r="AB26" s="661"/>
      <c r="AC26" s="258" t="s">
        <v>235</v>
      </c>
      <c r="AD26" s="661"/>
      <c r="AE26" s="258" t="s">
        <v>237</v>
      </c>
      <c r="AF26" s="637" t="s">
        <v>238</v>
      </c>
      <c r="AG26" s="638" t="str">
        <f t="shared" si="5"/>
        <v/>
      </c>
      <c r="AH26" s="639" t="s">
        <v>239</v>
      </c>
      <c r="AI26" s="640" t="str">
        <f t="shared" si="1"/>
        <v/>
      </c>
      <c r="AJ26" s="215"/>
      <c r="AK26" s="662" t="str">
        <f t="shared" si="6"/>
        <v>○</v>
      </c>
      <c r="AL26" s="663" t="str">
        <f t="shared" si="7"/>
        <v/>
      </c>
      <c r="AM26" s="664"/>
      <c r="AN26" s="664"/>
      <c r="AO26" s="664"/>
      <c r="AP26" s="664"/>
      <c r="AQ26" s="664"/>
      <c r="AR26" s="664"/>
      <c r="AS26" s="664"/>
      <c r="AT26" s="664"/>
      <c r="AU26" s="665"/>
    </row>
    <row r="27" spans="1:47" ht="33" customHeight="1" thickBot="1">
      <c r="A27" s="623">
        <f t="shared" si="4"/>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57" t="str">
        <f>IF(基本情報入力シート!AA48="","",基本情報入力シート!AA48)</f>
        <v/>
      </c>
      <c r="S27" s="658"/>
      <c r="T27" s="659"/>
      <c r="U27" s="660" t="str">
        <f>IF(P27="","",VLOOKUP(P27,【参考】数式用!$A$5:$I$28,MATCH(T27,【参考】数式用!$H$4:$I$4,0)+7,0))</f>
        <v/>
      </c>
      <c r="V27" s="682"/>
      <c r="W27" s="261" t="s">
        <v>234</v>
      </c>
      <c r="X27" s="661"/>
      <c r="Y27" s="258" t="s">
        <v>235</v>
      </c>
      <c r="Z27" s="661"/>
      <c r="AA27" s="410" t="s">
        <v>236</v>
      </c>
      <c r="AB27" s="661"/>
      <c r="AC27" s="258" t="s">
        <v>235</v>
      </c>
      <c r="AD27" s="661"/>
      <c r="AE27" s="258" t="s">
        <v>237</v>
      </c>
      <c r="AF27" s="637" t="s">
        <v>238</v>
      </c>
      <c r="AG27" s="638" t="str">
        <f t="shared" si="5"/>
        <v/>
      </c>
      <c r="AH27" s="639" t="s">
        <v>239</v>
      </c>
      <c r="AI27" s="640" t="str">
        <f t="shared" si="1"/>
        <v/>
      </c>
      <c r="AJ27" s="215"/>
      <c r="AK27" s="662" t="str">
        <f t="shared" si="6"/>
        <v>○</v>
      </c>
      <c r="AL27" s="663" t="str">
        <f t="shared" si="7"/>
        <v/>
      </c>
      <c r="AM27" s="664"/>
      <c r="AN27" s="664"/>
      <c r="AO27" s="664"/>
      <c r="AP27" s="664"/>
      <c r="AQ27" s="664"/>
      <c r="AR27" s="664"/>
      <c r="AS27" s="664"/>
      <c r="AT27" s="664"/>
      <c r="AU27" s="665"/>
    </row>
    <row r="28" spans="1:47" ht="33" customHeight="1" thickBo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57" t="str">
        <f>IF(基本情報入力シート!AA49="","",基本情報入力シート!AA49)</f>
        <v/>
      </c>
      <c r="S28" s="658"/>
      <c r="T28" s="659"/>
      <c r="U28" s="660" t="str">
        <f>IF(P28="","",VLOOKUP(P28,【参考】数式用!$A$5:$I$28,MATCH(T28,【参考】数式用!$H$4:$I$4,0)+7,0))</f>
        <v/>
      </c>
      <c r="V28" s="682"/>
      <c r="W28" s="261" t="s">
        <v>234</v>
      </c>
      <c r="X28" s="661"/>
      <c r="Y28" s="258" t="s">
        <v>235</v>
      </c>
      <c r="Z28" s="661"/>
      <c r="AA28" s="410" t="s">
        <v>236</v>
      </c>
      <c r="AB28" s="661"/>
      <c r="AC28" s="258" t="s">
        <v>235</v>
      </c>
      <c r="AD28" s="661"/>
      <c r="AE28" s="258" t="s">
        <v>237</v>
      </c>
      <c r="AF28" s="637" t="s">
        <v>238</v>
      </c>
      <c r="AG28" s="638" t="str">
        <f t="shared" si="5"/>
        <v/>
      </c>
      <c r="AH28" s="639" t="s">
        <v>239</v>
      </c>
      <c r="AI28" s="640" t="str">
        <f t="shared" si="1"/>
        <v/>
      </c>
      <c r="AJ28" s="215"/>
      <c r="AK28" s="662" t="str">
        <f t="shared" si="6"/>
        <v>○</v>
      </c>
      <c r="AL28" s="663" t="str">
        <f t="shared" si="7"/>
        <v/>
      </c>
      <c r="AM28" s="664"/>
      <c r="AN28" s="664"/>
      <c r="AO28" s="664"/>
      <c r="AP28" s="664"/>
      <c r="AQ28" s="664"/>
      <c r="AR28" s="664"/>
      <c r="AS28" s="664"/>
      <c r="AT28" s="664"/>
      <c r="AU28" s="665"/>
    </row>
    <row r="29" spans="1:47" ht="33" customHeight="1" thickBo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57" t="str">
        <f>IF(基本情報入力シート!AA50="","",基本情報入力シート!AA50)</f>
        <v/>
      </c>
      <c r="S29" s="658"/>
      <c r="T29" s="659"/>
      <c r="U29" s="660" t="str">
        <f>IF(P29="","",VLOOKUP(P29,【参考】数式用!$A$5:$I$28,MATCH(T29,【参考】数式用!$H$4:$I$4,0)+7,0))</f>
        <v/>
      </c>
      <c r="V29" s="682"/>
      <c r="W29" s="261" t="s">
        <v>234</v>
      </c>
      <c r="X29" s="661"/>
      <c r="Y29" s="258" t="s">
        <v>235</v>
      </c>
      <c r="Z29" s="661"/>
      <c r="AA29" s="410" t="s">
        <v>236</v>
      </c>
      <c r="AB29" s="661"/>
      <c r="AC29" s="258" t="s">
        <v>235</v>
      </c>
      <c r="AD29" s="661"/>
      <c r="AE29" s="258" t="s">
        <v>237</v>
      </c>
      <c r="AF29" s="637" t="s">
        <v>238</v>
      </c>
      <c r="AG29" s="638" t="str">
        <f t="shared" si="5"/>
        <v/>
      </c>
      <c r="AH29" s="639" t="s">
        <v>239</v>
      </c>
      <c r="AI29" s="640" t="str">
        <f t="shared" si="1"/>
        <v/>
      </c>
      <c r="AJ29" s="215"/>
      <c r="AK29" s="662" t="str">
        <f t="shared" si="6"/>
        <v>○</v>
      </c>
      <c r="AL29" s="663" t="str">
        <f t="shared" si="7"/>
        <v/>
      </c>
      <c r="AM29" s="664"/>
      <c r="AN29" s="664"/>
      <c r="AO29" s="664"/>
      <c r="AP29" s="664"/>
      <c r="AQ29" s="664"/>
      <c r="AR29" s="664"/>
      <c r="AS29" s="664"/>
      <c r="AT29" s="664"/>
      <c r="AU29" s="665"/>
    </row>
    <row r="30" spans="1:47" ht="33" customHeight="1" thickBo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57" t="str">
        <f>IF(基本情報入力シート!AA51="","",基本情報入力シート!AA51)</f>
        <v/>
      </c>
      <c r="S30" s="658"/>
      <c r="T30" s="659"/>
      <c r="U30" s="660" t="str">
        <f>IF(P30="","",VLOOKUP(P30,【参考】数式用!$A$5:$I$28,MATCH(T30,【参考】数式用!$H$4:$I$4,0)+7,0))</f>
        <v/>
      </c>
      <c r="V30" s="682"/>
      <c r="W30" s="261" t="s">
        <v>234</v>
      </c>
      <c r="X30" s="661"/>
      <c r="Y30" s="258" t="s">
        <v>235</v>
      </c>
      <c r="Z30" s="661"/>
      <c r="AA30" s="410" t="s">
        <v>236</v>
      </c>
      <c r="AB30" s="661"/>
      <c r="AC30" s="258" t="s">
        <v>235</v>
      </c>
      <c r="AD30" s="661"/>
      <c r="AE30" s="258" t="s">
        <v>237</v>
      </c>
      <c r="AF30" s="637" t="s">
        <v>238</v>
      </c>
      <c r="AG30" s="638" t="str">
        <f t="shared" si="5"/>
        <v/>
      </c>
      <c r="AH30" s="639" t="s">
        <v>239</v>
      </c>
      <c r="AI30" s="640" t="str">
        <f t="shared" si="1"/>
        <v/>
      </c>
      <c r="AJ30" s="215"/>
      <c r="AK30" s="662" t="str">
        <f t="shared" si="6"/>
        <v>○</v>
      </c>
      <c r="AL30" s="663" t="str">
        <f t="shared" si="7"/>
        <v/>
      </c>
      <c r="AM30" s="664"/>
      <c r="AN30" s="664"/>
      <c r="AO30" s="664"/>
      <c r="AP30" s="664"/>
      <c r="AQ30" s="664"/>
      <c r="AR30" s="664"/>
      <c r="AS30" s="664"/>
      <c r="AT30" s="664"/>
      <c r="AU30" s="665"/>
    </row>
    <row r="31" spans="1:47" ht="33" customHeight="1" thickBo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57" t="str">
        <f>IF(基本情報入力シート!AA52="","",基本情報入力シート!AA52)</f>
        <v/>
      </c>
      <c r="S31" s="658"/>
      <c r="T31" s="659"/>
      <c r="U31" s="660" t="str">
        <f>IF(P31="","",VLOOKUP(P31,【参考】数式用!$A$5:$I$28,MATCH(T31,【参考】数式用!$H$4:$I$4,0)+7,0))</f>
        <v/>
      </c>
      <c r="V31" s="682"/>
      <c r="W31" s="261" t="s">
        <v>234</v>
      </c>
      <c r="X31" s="661"/>
      <c r="Y31" s="258" t="s">
        <v>235</v>
      </c>
      <c r="Z31" s="661"/>
      <c r="AA31" s="410" t="s">
        <v>236</v>
      </c>
      <c r="AB31" s="661"/>
      <c r="AC31" s="258" t="s">
        <v>235</v>
      </c>
      <c r="AD31" s="661"/>
      <c r="AE31" s="258" t="s">
        <v>237</v>
      </c>
      <c r="AF31" s="637" t="s">
        <v>238</v>
      </c>
      <c r="AG31" s="638" t="str">
        <f t="shared" si="5"/>
        <v/>
      </c>
      <c r="AH31" s="639" t="s">
        <v>239</v>
      </c>
      <c r="AI31" s="640" t="str">
        <f t="shared" si="1"/>
        <v/>
      </c>
      <c r="AJ31" s="215"/>
      <c r="AK31" s="662" t="str">
        <f t="shared" si="6"/>
        <v>○</v>
      </c>
      <c r="AL31" s="663" t="str">
        <f t="shared" si="7"/>
        <v/>
      </c>
      <c r="AM31" s="664"/>
      <c r="AN31" s="664"/>
      <c r="AO31" s="664"/>
      <c r="AP31" s="664"/>
      <c r="AQ31" s="664"/>
      <c r="AR31" s="664"/>
      <c r="AS31" s="664"/>
      <c r="AT31" s="664"/>
      <c r="AU31" s="665"/>
    </row>
    <row r="32" spans="1:47" ht="33" customHeight="1" thickBo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57" t="str">
        <f>IF(基本情報入力シート!AA53="","",基本情報入力シート!AA53)</f>
        <v/>
      </c>
      <c r="S32" s="658"/>
      <c r="T32" s="659"/>
      <c r="U32" s="660" t="str">
        <f>IF(P32="","",VLOOKUP(P32,【参考】数式用!$A$5:$I$28,MATCH(T32,【参考】数式用!$H$4:$I$4,0)+7,0))</f>
        <v/>
      </c>
      <c r="V32" s="682"/>
      <c r="W32" s="261" t="s">
        <v>234</v>
      </c>
      <c r="X32" s="661"/>
      <c r="Y32" s="258" t="s">
        <v>235</v>
      </c>
      <c r="Z32" s="661"/>
      <c r="AA32" s="410" t="s">
        <v>236</v>
      </c>
      <c r="AB32" s="661"/>
      <c r="AC32" s="258" t="s">
        <v>235</v>
      </c>
      <c r="AD32" s="661"/>
      <c r="AE32" s="258" t="s">
        <v>237</v>
      </c>
      <c r="AF32" s="637" t="s">
        <v>238</v>
      </c>
      <c r="AG32" s="638" t="str">
        <f t="shared" si="5"/>
        <v/>
      </c>
      <c r="AH32" s="639" t="s">
        <v>239</v>
      </c>
      <c r="AI32" s="640" t="str">
        <f t="shared" si="1"/>
        <v/>
      </c>
      <c r="AJ32" s="215"/>
      <c r="AK32" s="662" t="str">
        <f t="shared" si="6"/>
        <v>○</v>
      </c>
      <c r="AL32" s="663" t="str">
        <f t="shared" si="7"/>
        <v/>
      </c>
      <c r="AM32" s="664"/>
      <c r="AN32" s="664"/>
      <c r="AO32" s="664"/>
      <c r="AP32" s="664"/>
      <c r="AQ32" s="664"/>
      <c r="AR32" s="664"/>
      <c r="AS32" s="664"/>
      <c r="AT32" s="664"/>
      <c r="AU32" s="665"/>
    </row>
    <row r="33" spans="1:47" ht="33" customHeight="1" thickBo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57" t="str">
        <f>IF(基本情報入力シート!AA54="","",基本情報入力シート!AA54)</f>
        <v/>
      </c>
      <c r="S33" s="658"/>
      <c r="T33" s="659"/>
      <c r="U33" s="660" t="str">
        <f>IF(P33="","",VLOOKUP(P33,【参考】数式用!$A$5:$I$28,MATCH(T33,【参考】数式用!$H$4:$I$4,0)+7,0))</f>
        <v/>
      </c>
      <c r="V33" s="682"/>
      <c r="W33" s="261" t="s">
        <v>234</v>
      </c>
      <c r="X33" s="661"/>
      <c r="Y33" s="258" t="s">
        <v>235</v>
      </c>
      <c r="Z33" s="661"/>
      <c r="AA33" s="410" t="s">
        <v>236</v>
      </c>
      <c r="AB33" s="661"/>
      <c r="AC33" s="258" t="s">
        <v>235</v>
      </c>
      <c r="AD33" s="661"/>
      <c r="AE33" s="258" t="s">
        <v>237</v>
      </c>
      <c r="AF33" s="637" t="s">
        <v>238</v>
      </c>
      <c r="AG33" s="638" t="str">
        <f t="shared" si="5"/>
        <v/>
      </c>
      <c r="AH33" s="639" t="s">
        <v>239</v>
      </c>
      <c r="AI33" s="640" t="str">
        <f t="shared" si="1"/>
        <v/>
      </c>
      <c r="AJ33" s="215"/>
      <c r="AK33" s="662" t="str">
        <f t="shared" si="6"/>
        <v>○</v>
      </c>
      <c r="AL33" s="663" t="str">
        <f t="shared" si="7"/>
        <v/>
      </c>
      <c r="AM33" s="664"/>
      <c r="AN33" s="664"/>
      <c r="AO33" s="664"/>
      <c r="AP33" s="664"/>
      <c r="AQ33" s="664"/>
      <c r="AR33" s="664"/>
      <c r="AS33" s="664"/>
      <c r="AT33" s="664"/>
      <c r="AU33" s="665"/>
    </row>
    <row r="34" spans="1:47" ht="33" customHeight="1" thickBo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57" t="str">
        <f>IF(基本情報入力シート!AA55="","",基本情報入力シート!AA55)</f>
        <v/>
      </c>
      <c r="S34" s="658"/>
      <c r="T34" s="659"/>
      <c r="U34" s="660" t="str">
        <f>IF(P34="","",VLOOKUP(P34,【参考】数式用!$A$5:$I$28,MATCH(T34,【参考】数式用!$H$4:$I$4,0)+7,0))</f>
        <v/>
      </c>
      <c r="V34" s="682"/>
      <c r="W34" s="261" t="s">
        <v>234</v>
      </c>
      <c r="X34" s="661"/>
      <c r="Y34" s="258" t="s">
        <v>235</v>
      </c>
      <c r="Z34" s="661"/>
      <c r="AA34" s="410" t="s">
        <v>236</v>
      </c>
      <c r="AB34" s="661"/>
      <c r="AC34" s="258" t="s">
        <v>235</v>
      </c>
      <c r="AD34" s="661"/>
      <c r="AE34" s="258" t="s">
        <v>237</v>
      </c>
      <c r="AF34" s="637" t="s">
        <v>238</v>
      </c>
      <c r="AG34" s="638" t="str">
        <f t="shared" si="5"/>
        <v/>
      </c>
      <c r="AH34" s="639" t="s">
        <v>239</v>
      </c>
      <c r="AI34" s="640" t="str">
        <f t="shared" si="1"/>
        <v/>
      </c>
      <c r="AJ34" s="215"/>
      <c r="AK34" s="662" t="str">
        <f t="shared" si="6"/>
        <v>○</v>
      </c>
      <c r="AL34" s="663" t="str">
        <f t="shared" si="7"/>
        <v/>
      </c>
      <c r="AM34" s="664"/>
      <c r="AN34" s="664"/>
      <c r="AO34" s="664"/>
      <c r="AP34" s="664"/>
      <c r="AQ34" s="664"/>
      <c r="AR34" s="664"/>
      <c r="AS34" s="664"/>
      <c r="AT34" s="664"/>
      <c r="AU34" s="665"/>
    </row>
    <row r="35" spans="1:47" ht="33" customHeight="1" thickBo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57" t="str">
        <f>IF(基本情報入力シート!AA56="","",基本情報入力シート!AA56)</f>
        <v/>
      </c>
      <c r="S35" s="658"/>
      <c r="T35" s="659"/>
      <c r="U35" s="660" t="str">
        <f>IF(P35="","",VLOOKUP(P35,【参考】数式用!$A$5:$I$28,MATCH(T35,【参考】数式用!$H$4:$I$4,0)+7,0))</f>
        <v/>
      </c>
      <c r="V35" s="682"/>
      <c r="W35" s="261" t="s">
        <v>234</v>
      </c>
      <c r="X35" s="661"/>
      <c r="Y35" s="258" t="s">
        <v>235</v>
      </c>
      <c r="Z35" s="661"/>
      <c r="AA35" s="410" t="s">
        <v>236</v>
      </c>
      <c r="AB35" s="661"/>
      <c r="AC35" s="258" t="s">
        <v>235</v>
      </c>
      <c r="AD35" s="661"/>
      <c r="AE35" s="258" t="s">
        <v>237</v>
      </c>
      <c r="AF35" s="637" t="s">
        <v>238</v>
      </c>
      <c r="AG35" s="638" t="str">
        <f t="shared" si="5"/>
        <v/>
      </c>
      <c r="AH35" s="639" t="s">
        <v>239</v>
      </c>
      <c r="AI35" s="640" t="str">
        <f t="shared" si="1"/>
        <v/>
      </c>
      <c r="AJ35" s="215"/>
      <c r="AK35" s="662" t="str">
        <f t="shared" si="6"/>
        <v>○</v>
      </c>
      <c r="AL35" s="663" t="str">
        <f t="shared" si="7"/>
        <v/>
      </c>
      <c r="AM35" s="664"/>
      <c r="AN35" s="664"/>
      <c r="AO35" s="664"/>
      <c r="AP35" s="664"/>
      <c r="AQ35" s="664"/>
      <c r="AR35" s="664"/>
      <c r="AS35" s="664"/>
      <c r="AT35" s="664"/>
      <c r="AU35" s="665"/>
    </row>
    <row r="36" spans="1:47" ht="33" customHeight="1" thickBo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57" t="str">
        <f>IF(基本情報入力シート!AA57="","",基本情報入力シート!AA57)</f>
        <v/>
      </c>
      <c r="S36" s="658"/>
      <c r="T36" s="659"/>
      <c r="U36" s="660" t="str">
        <f>IF(P36="","",VLOOKUP(P36,【参考】数式用!$A$5:$I$28,MATCH(T36,【参考】数式用!$H$4:$I$4,0)+7,0))</f>
        <v/>
      </c>
      <c r="V36" s="682"/>
      <c r="W36" s="261" t="s">
        <v>234</v>
      </c>
      <c r="X36" s="661"/>
      <c r="Y36" s="258" t="s">
        <v>235</v>
      </c>
      <c r="Z36" s="661"/>
      <c r="AA36" s="410" t="s">
        <v>236</v>
      </c>
      <c r="AB36" s="661"/>
      <c r="AC36" s="258" t="s">
        <v>235</v>
      </c>
      <c r="AD36" s="661"/>
      <c r="AE36" s="258" t="s">
        <v>237</v>
      </c>
      <c r="AF36" s="637" t="s">
        <v>238</v>
      </c>
      <c r="AG36" s="638" t="str">
        <f t="shared" si="5"/>
        <v/>
      </c>
      <c r="AH36" s="639" t="s">
        <v>239</v>
      </c>
      <c r="AI36" s="640" t="str">
        <f t="shared" si="1"/>
        <v/>
      </c>
      <c r="AJ36" s="215"/>
      <c r="AK36" s="662" t="str">
        <f t="shared" si="6"/>
        <v>○</v>
      </c>
      <c r="AL36" s="663" t="str">
        <f t="shared" si="7"/>
        <v/>
      </c>
      <c r="AM36" s="664"/>
      <c r="AN36" s="664"/>
      <c r="AO36" s="664"/>
      <c r="AP36" s="664"/>
      <c r="AQ36" s="664"/>
      <c r="AR36" s="664"/>
      <c r="AS36" s="664"/>
      <c r="AT36" s="664"/>
      <c r="AU36" s="665"/>
    </row>
    <row r="37" spans="1:47" ht="33" customHeight="1" thickBo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57" t="str">
        <f>IF(基本情報入力シート!AA58="","",基本情報入力シート!AA58)</f>
        <v/>
      </c>
      <c r="S37" s="658"/>
      <c r="T37" s="659"/>
      <c r="U37" s="660" t="str">
        <f>IF(P37="","",VLOOKUP(P37,【参考】数式用!$A$5:$I$28,MATCH(T37,【参考】数式用!$H$4:$I$4,0)+7,0))</f>
        <v/>
      </c>
      <c r="V37" s="682"/>
      <c r="W37" s="261" t="s">
        <v>234</v>
      </c>
      <c r="X37" s="661"/>
      <c r="Y37" s="258" t="s">
        <v>235</v>
      </c>
      <c r="Z37" s="661"/>
      <c r="AA37" s="410" t="s">
        <v>236</v>
      </c>
      <c r="AB37" s="661"/>
      <c r="AC37" s="258" t="s">
        <v>235</v>
      </c>
      <c r="AD37" s="661"/>
      <c r="AE37" s="258" t="s">
        <v>237</v>
      </c>
      <c r="AF37" s="637" t="s">
        <v>238</v>
      </c>
      <c r="AG37" s="638" t="str">
        <f t="shared" si="5"/>
        <v/>
      </c>
      <c r="AH37" s="639" t="s">
        <v>239</v>
      </c>
      <c r="AI37" s="640" t="str">
        <f t="shared" si="1"/>
        <v/>
      </c>
      <c r="AJ37" s="215"/>
      <c r="AK37" s="662" t="str">
        <f t="shared" si="6"/>
        <v>○</v>
      </c>
      <c r="AL37" s="663" t="str">
        <f t="shared" si="7"/>
        <v/>
      </c>
      <c r="AM37" s="664"/>
      <c r="AN37" s="664"/>
      <c r="AO37" s="664"/>
      <c r="AP37" s="664"/>
      <c r="AQ37" s="664"/>
      <c r="AR37" s="664"/>
      <c r="AS37" s="664"/>
      <c r="AT37" s="664"/>
      <c r="AU37" s="665"/>
    </row>
    <row r="38" spans="1:47" ht="33" customHeight="1" thickBo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57" t="str">
        <f>IF(基本情報入力シート!AA59="","",基本情報入力シート!AA59)</f>
        <v/>
      </c>
      <c r="S38" s="658"/>
      <c r="T38" s="659"/>
      <c r="U38" s="660" t="str">
        <f>IF(P38="","",VLOOKUP(P38,【参考】数式用!$A$5:$I$28,MATCH(T38,【参考】数式用!$H$4:$I$4,0)+7,0))</f>
        <v/>
      </c>
      <c r="V38" s="682"/>
      <c r="W38" s="261" t="s">
        <v>234</v>
      </c>
      <c r="X38" s="661"/>
      <c r="Y38" s="258" t="s">
        <v>235</v>
      </c>
      <c r="Z38" s="661"/>
      <c r="AA38" s="410" t="s">
        <v>236</v>
      </c>
      <c r="AB38" s="661"/>
      <c r="AC38" s="258" t="s">
        <v>235</v>
      </c>
      <c r="AD38" s="661"/>
      <c r="AE38" s="258" t="s">
        <v>237</v>
      </c>
      <c r="AF38" s="637" t="s">
        <v>238</v>
      </c>
      <c r="AG38" s="638" t="str">
        <f t="shared" si="5"/>
        <v/>
      </c>
      <c r="AH38" s="639" t="s">
        <v>239</v>
      </c>
      <c r="AI38" s="640" t="str">
        <f t="shared" si="1"/>
        <v/>
      </c>
      <c r="AJ38" s="215"/>
      <c r="AK38" s="662" t="str">
        <f t="shared" si="6"/>
        <v>○</v>
      </c>
      <c r="AL38" s="663" t="str">
        <f t="shared" si="7"/>
        <v/>
      </c>
      <c r="AM38" s="664"/>
      <c r="AN38" s="664"/>
      <c r="AO38" s="664"/>
      <c r="AP38" s="664"/>
      <c r="AQ38" s="664"/>
      <c r="AR38" s="664"/>
      <c r="AS38" s="664"/>
      <c r="AT38" s="664"/>
      <c r="AU38" s="665"/>
    </row>
    <row r="39" spans="1:47" ht="33" customHeight="1" thickBo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57" t="str">
        <f>IF(基本情報入力シート!AA60="","",基本情報入力シート!AA60)</f>
        <v/>
      </c>
      <c r="S39" s="658"/>
      <c r="T39" s="659"/>
      <c r="U39" s="660" t="str">
        <f>IF(P39="","",VLOOKUP(P39,【参考】数式用!$A$5:$I$28,MATCH(T39,【参考】数式用!$H$4:$I$4,0)+7,0))</f>
        <v/>
      </c>
      <c r="V39" s="682"/>
      <c r="W39" s="261" t="s">
        <v>234</v>
      </c>
      <c r="X39" s="661"/>
      <c r="Y39" s="258" t="s">
        <v>235</v>
      </c>
      <c r="Z39" s="661"/>
      <c r="AA39" s="410" t="s">
        <v>236</v>
      </c>
      <c r="AB39" s="661"/>
      <c r="AC39" s="258" t="s">
        <v>235</v>
      </c>
      <c r="AD39" s="661"/>
      <c r="AE39" s="258" t="s">
        <v>237</v>
      </c>
      <c r="AF39" s="637" t="s">
        <v>238</v>
      </c>
      <c r="AG39" s="638" t="str">
        <f t="shared" si="5"/>
        <v/>
      </c>
      <c r="AH39" s="639" t="s">
        <v>239</v>
      </c>
      <c r="AI39" s="640" t="str">
        <f t="shared" si="1"/>
        <v/>
      </c>
      <c r="AJ39" s="215"/>
      <c r="AK39" s="662" t="str">
        <f t="shared" si="6"/>
        <v>○</v>
      </c>
      <c r="AL39" s="663" t="str">
        <f t="shared" si="7"/>
        <v/>
      </c>
      <c r="AM39" s="664"/>
      <c r="AN39" s="664"/>
      <c r="AO39" s="664"/>
      <c r="AP39" s="664"/>
      <c r="AQ39" s="664"/>
      <c r="AR39" s="664"/>
      <c r="AS39" s="664"/>
      <c r="AT39" s="664"/>
      <c r="AU39" s="665"/>
    </row>
    <row r="40" spans="1:47" ht="33" customHeight="1" thickBo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57" t="str">
        <f>IF(基本情報入力シート!AA61="","",基本情報入力シート!AA61)</f>
        <v/>
      </c>
      <c r="S40" s="658"/>
      <c r="T40" s="659"/>
      <c r="U40" s="660" t="str">
        <f>IF(P40="","",VLOOKUP(P40,【参考】数式用!$A$5:$I$28,MATCH(T40,【参考】数式用!$H$4:$I$4,0)+7,0))</f>
        <v/>
      </c>
      <c r="V40" s="682"/>
      <c r="W40" s="261" t="s">
        <v>234</v>
      </c>
      <c r="X40" s="661"/>
      <c r="Y40" s="258" t="s">
        <v>235</v>
      </c>
      <c r="Z40" s="661"/>
      <c r="AA40" s="410" t="s">
        <v>236</v>
      </c>
      <c r="AB40" s="661"/>
      <c r="AC40" s="258" t="s">
        <v>235</v>
      </c>
      <c r="AD40" s="661"/>
      <c r="AE40" s="258" t="s">
        <v>237</v>
      </c>
      <c r="AF40" s="637" t="s">
        <v>238</v>
      </c>
      <c r="AG40" s="638" t="str">
        <f t="shared" si="5"/>
        <v/>
      </c>
      <c r="AH40" s="639" t="s">
        <v>239</v>
      </c>
      <c r="AI40" s="640" t="str">
        <f t="shared" si="1"/>
        <v/>
      </c>
      <c r="AJ40" s="215"/>
      <c r="AK40" s="662" t="str">
        <f t="shared" si="6"/>
        <v>○</v>
      </c>
      <c r="AL40" s="663" t="str">
        <f t="shared" si="7"/>
        <v/>
      </c>
      <c r="AM40" s="664"/>
      <c r="AN40" s="664"/>
      <c r="AO40" s="664"/>
      <c r="AP40" s="664"/>
      <c r="AQ40" s="664"/>
      <c r="AR40" s="664"/>
      <c r="AS40" s="664"/>
      <c r="AT40" s="664"/>
      <c r="AU40" s="665"/>
    </row>
    <row r="41" spans="1:47" ht="33" customHeight="1" thickBo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57" t="str">
        <f>IF(基本情報入力シート!AA62="","",基本情報入力シート!AA62)</f>
        <v/>
      </c>
      <c r="S41" s="658"/>
      <c r="T41" s="659"/>
      <c r="U41" s="660" t="str">
        <f>IF(P41="","",VLOOKUP(P41,【参考】数式用!$A$5:$I$28,MATCH(T41,【参考】数式用!$H$4:$I$4,0)+7,0))</f>
        <v/>
      </c>
      <c r="V41" s="682"/>
      <c r="W41" s="261" t="s">
        <v>234</v>
      </c>
      <c r="X41" s="661"/>
      <c r="Y41" s="258" t="s">
        <v>235</v>
      </c>
      <c r="Z41" s="661"/>
      <c r="AA41" s="410" t="s">
        <v>236</v>
      </c>
      <c r="AB41" s="661"/>
      <c r="AC41" s="258" t="s">
        <v>235</v>
      </c>
      <c r="AD41" s="661"/>
      <c r="AE41" s="258" t="s">
        <v>237</v>
      </c>
      <c r="AF41" s="637" t="s">
        <v>238</v>
      </c>
      <c r="AG41" s="638" t="str">
        <f t="shared" si="5"/>
        <v/>
      </c>
      <c r="AH41" s="639" t="s">
        <v>239</v>
      </c>
      <c r="AI41" s="640" t="str">
        <f t="shared" si="1"/>
        <v/>
      </c>
      <c r="AJ41" s="215"/>
      <c r="AK41" s="662" t="str">
        <f t="shared" si="6"/>
        <v>○</v>
      </c>
      <c r="AL41" s="663" t="str">
        <f t="shared" si="7"/>
        <v/>
      </c>
      <c r="AM41" s="664"/>
      <c r="AN41" s="664"/>
      <c r="AO41" s="664"/>
      <c r="AP41" s="664"/>
      <c r="AQ41" s="664"/>
      <c r="AR41" s="664"/>
      <c r="AS41" s="664"/>
      <c r="AT41" s="664"/>
      <c r="AU41" s="665"/>
    </row>
    <row r="42" spans="1:47" ht="33" customHeight="1" thickBo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57" t="str">
        <f>IF(基本情報入力シート!AA63="","",基本情報入力シート!AA63)</f>
        <v/>
      </c>
      <c r="S42" s="658"/>
      <c r="T42" s="659"/>
      <c r="U42" s="660" t="str">
        <f>IF(P42="","",VLOOKUP(P42,【参考】数式用!$A$5:$I$28,MATCH(T42,【参考】数式用!$H$4:$I$4,0)+7,0))</f>
        <v/>
      </c>
      <c r="V42" s="682"/>
      <c r="W42" s="261" t="s">
        <v>234</v>
      </c>
      <c r="X42" s="661"/>
      <c r="Y42" s="258" t="s">
        <v>235</v>
      </c>
      <c r="Z42" s="661"/>
      <c r="AA42" s="410" t="s">
        <v>236</v>
      </c>
      <c r="AB42" s="661"/>
      <c r="AC42" s="258" t="s">
        <v>235</v>
      </c>
      <c r="AD42" s="661"/>
      <c r="AE42" s="258" t="s">
        <v>237</v>
      </c>
      <c r="AF42" s="637" t="s">
        <v>238</v>
      </c>
      <c r="AG42" s="638" t="str">
        <f t="shared" si="5"/>
        <v/>
      </c>
      <c r="AH42" s="639" t="s">
        <v>239</v>
      </c>
      <c r="AI42" s="640" t="str">
        <f t="shared" si="1"/>
        <v/>
      </c>
      <c r="AJ42" s="215"/>
      <c r="AK42" s="662" t="str">
        <f t="shared" si="6"/>
        <v>○</v>
      </c>
      <c r="AL42" s="663" t="str">
        <f t="shared" si="7"/>
        <v/>
      </c>
      <c r="AM42" s="664"/>
      <c r="AN42" s="664"/>
      <c r="AO42" s="664"/>
      <c r="AP42" s="664"/>
      <c r="AQ42" s="664"/>
      <c r="AR42" s="664"/>
      <c r="AS42" s="664"/>
      <c r="AT42" s="664"/>
      <c r="AU42" s="665"/>
    </row>
    <row r="43" spans="1:47" ht="33" customHeight="1" thickBo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57" t="str">
        <f>IF(基本情報入力シート!AA64="","",基本情報入力シート!AA64)</f>
        <v/>
      </c>
      <c r="S43" s="658"/>
      <c r="T43" s="659"/>
      <c r="U43" s="660" t="str">
        <f>IF(P43="","",VLOOKUP(P43,【参考】数式用!$A$5:$I$28,MATCH(T43,【参考】数式用!$H$4:$I$4,0)+7,0))</f>
        <v/>
      </c>
      <c r="V43" s="682"/>
      <c r="W43" s="261" t="s">
        <v>234</v>
      </c>
      <c r="X43" s="661"/>
      <c r="Y43" s="258" t="s">
        <v>235</v>
      </c>
      <c r="Z43" s="661"/>
      <c r="AA43" s="410" t="s">
        <v>236</v>
      </c>
      <c r="AB43" s="661"/>
      <c r="AC43" s="258" t="s">
        <v>235</v>
      </c>
      <c r="AD43" s="661"/>
      <c r="AE43" s="258" t="s">
        <v>237</v>
      </c>
      <c r="AF43" s="637" t="s">
        <v>238</v>
      </c>
      <c r="AG43" s="638" t="str">
        <f t="shared" si="5"/>
        <v/>
      </c>
      <c r="AH43" s="639" t="s">
        <v>239</v>
      </c>
      <c r="AI43" s="640" t="str">
        <f t="shared" si="1"/>
        <v/>
      </c>
      <c r="AJ43" s="215"/>
      <c r="AK43" s="662" t="str">
        <f t="shared" si="6"/>
        <v>○</v>
      </c>
      <c r="AL43" s="663" t="str">
        <f t="shared" si="7"/>
        <v/>
      </c>
      <c r="AM43" s="664"/>
      <c r="AN43" s="664"/>
      <c r="AO43" s="664"/>
      <c r="AP43" s="664"/>
      <c r="AQ43" s="664"/>
      <c r="AR43" s="664"/>
      <c r="AS43" s="664"/>
      <c r="AT43" s="664"/>
      <c r="AU43" s="665"/>
    </row>
    <row r="44" spans="1:47" ht="33" customHeight="1" thickBo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57" t="str">
        <f>IF(基本情報入力シート!AA65="","",基本情報入力シート!AA65)</f>
        <v/>
      </c>
      <c r="S44" s="658"/>
      <c r="T44" s="659"/>
      <c r="U44" s="660" t="str">
        <f>IF(P44="","",VLOOKUP(P44,【参考】数式用!$A$5:$I$28,MATCH(T44,【参考】数式用!$H$4:$I$4,0)+7,0))</f>
        <v/>
      </c>
      <c r="V44" s="682"/>
      <c r="W44" s="261" t="s">
        <v>234</v>
      </c>
      <c r="X44" s="661"/>
      <c r="Y44" s="258" t="s">
        <v>235</v>
      </c>
      <c r="Z44" s="661"/>
      <c r="AA44" s="410" t="s">
        <v>236</v>
      </c>
      <c r="AB44" s="661"/>
      <c r="AC44" s="258" t="s">
        <v>235</v>
      </c>
      <c r="AD44" s="661"/>
      <c r="AE44" s="258" t="s">
        <v>237</v>
      </c>
      <c r="AF44" s="637" t="s">
        <v>238</v>
      </c>
      <c r="AG44" s="638" t="str">
        <f t="shared" si="5"/>
        <v/>
      </c>
      <c r="AH44" s="639" t="s">
        <v>239</v>
      </c>
      <c r="AI44" s="640" t="str">
        <f t="shared" ref="AI44:AI75" si="8">IFERROR(ROUNDDOWN(ROUND(Q44*R44,0)*U44,0)*AG44,"")</f>
        <v/>
      </c>
      <c r="AJ44" s="215"/>
      <c r="AK44" s="662" t="str">
        <f t="shared" si="6"/>
        <v>○</v>
      </c>
      <c r="AL44" s="663" t="str">
        <f t="shared" si="7"/>
        <v/>
      </c>
      <c r="AM44" s="664"/>
      <c r="AN44" s="664"/>
      <c r="AO44" s="664"/>
      <c r="AP44" s="664"/>
      <c r="AQ44" s="664"/>
      <c r="AR44" s="664"/>
      <c r="AS44" s="664"/>
      <c r="AT44" s="664"/>
      <c r="AU44" s="665"/>
    </row>
    <row r="45" spans="1:47" ht="33" customHeight="1" thickBo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57" t="str">
        <f>IF(基本情報入力シート!AA66="","",基本情報入力シート!AA66)</f>
        <v/>
      </c>
      <c r="S45" s="658"/>
      <c r="T45" s="659"/>
      <c r="U45" s="660" t="str">
        <f>IF(P45="","",VLOOKUP(P45,【参考】数式用!$A$5:$I$28,MATCH(T45,【参考】数式用!$H$4:$I$4,0)+7,0))</f>
        <v/>
      </c>
      <c r="V45" s="682"/>
      <c r="W45" s="261" t="s">
        <v>234</v>
      </c>
      <c r="X45" s="661"/>
      <c r="Y45" s="258" t="s">
        <v>235</v>
      </c>
      <c r="Z45" s="661"/>
      <c r="AA45" s="410" t="s">
        <v>236</v>
      </c>
      <c r="AB45" s="661"/>
      <c r="AC45" s="258" t="s">
        <v>235</v>
      </c>
      <c r="AD45" s="661"/>
      <c r="AE45" s="258" t="s">
        <v>237</v>
      </c>
      <c r="AF45" s="637" t="s">
        <v>238</v>
      </c>
      <c r="AG45" s="638" t="str">
        <f t="shared" si="5"/>
        <v/>
      </c>
      <c r="AH45" s="639" t="s">
        <v>239</v>
      </c>
      <c r="AI45" s="640" t="str">
        <f t="shared" si="8"/>
        <v/>
      </c>
      <c r="AJ45" s="215"/>
      <c r="AK45" s="662" t="str">
        <f t="shared" si="6"/>
        <v>○</v>
      </c>
      <c r="AL45" s="663" t="str">
        <f t="shared" si="7"/>
        <v/>
      </c>
      <c r="AM45" s="664"/>
      <c r="AN45" s="664"/>
      <c r="AO45" s="664"/>
      <c r="AP45" s="664"/>
      <c r="AQ45" s="664"/>
      <c r="AR45" s="664"/>
      <c r="AS45" s="664"/>
      <c r="AT45" s="664"/>
      <c r="AU45" s="665"/>
    </row>
    <row r="46" spans="1:47" ht="33" customHeight="1" thickBo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57" t="str">
        <f>IF(基本情報入力シート!AA67="","",基本情報入力シート!AA67)</f>
        <v/>
      </c>
      <c r="S46" s="658"/>
      <c r="T46" s="659"/>
      <c r="U46" s="660" t="str">
        <f>IF(P46="","",VLOOKUP(P46,【参考】数式用!$A$5:$I$28,MATCH(T46,【参考】数式用!$H$4:$I$4,0)+7,0))</f>
        <v/>
      </c>
      <c r="V46" s="682"/>
      <c r="W46" s="261" t="s">
        <v>234</v>
      </c>
      <c r="X46" s="661"/>
      <c r="Y46" s="258" t="s">
        <v>235</v>
      </c>
      <c r="Z46" s="661"/>
      <c r="AA46" s="410" t="s">
        <v>236</v>
      </c>
      <c r="AB46" s="661"/>
      <c r="AC46" s="258" t="s">
        <v>235</v>
      </c>
      <c r="AD46" s="661"/>
      <c r="AE46" s="258" t="s">
        <v>237</v>
      </c>
      <c r="AF46" s="637" t="s">
        <v>238</v>
      </c>
      <c r="AG46" s="638" t="str">
        <f t="shared" si="5"/>
        <v/>
      </c>
      <c r="AH46" s="639" t="s">
        <v>239</v>
      </c>
      <c r="AI46" s="640" t="str">
        <f t="shared" si="8"/>
        <v/>
      </c>
      <c r="AJ46" s="215"/>
      <c r="AK46" s="662" t="str">
        <f t="shared" si="6"/>
        <v>○</v>
      </c>
      <c r="AL46" s="663" t="str">
        <f t="shared" si="7"/>
        <v/>
      </c>
      <c r="AM46" s="664"/>
      <c r="AN46" s="664"/>
      <c r="AO46" s="664"/>
      <c r="AP46" s="664"/>
      <c r="AQ46" s="664"/>
      <c r="AR46" s="664"/>
      <c r="AS46" s="664"/>
      <c r="AT46" s="664"/>
      <c r="AU46" s="665"/>
    </row>
    <row r="47" spans="1:47" ht="33" customHeight="1" thickBo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57" t="str">
        <f>IF(基本情報入力シート!AA68="","",基本情報入力シート!AA68)</f>
        <v/>
      </c>
      <c r="S47" s="658"/>
      <c r="T47" s="659"/>
      <c r="U47" s="660" t="str">
        <f>IF(P47="","",VLOOKUP(P47,【参考】数式用!$A$5:$I$28,MATCH(T47,【参考】数式用!$H$4:$I$4,0)+7,0))</f>
        <v/>
      </c>
      <c r="V47" s="682"/>
      <c r="W47" s="261" t="s">
        <v>234</v>
      </c>
      <c r="X47" s="661"/>
      <c r="Y47" s="258" t="s">
        <v>235</v>
      </c>
      <c r="Z47" s="661"/>
      <c r="AA47" s="410" t="s">
        <v>236</v>
      </c>
      <c r="AB47" s="661"/>
      <c r="AC47" s="258" t="s">
        <v>235</v>
      </c>
      <c r="AD47" s="661"/>
      <c r="AE47" s="258" t="s">
        <v>237</v>
      </c>
      <c r="AF47" s="637" t="s">
        <v>238</v>
      </c>
      <c r="AG47" s="638" t="str">
        <f t="shared" si="5"/>
        <v/>
      </c>
      <c r="AH47" s="639" t="s">
        <v>239</v>
      </c>
      <c r="AI47" s="640" t="str">
        <f t="shared" si="8"/>
        <v/>
      </c>
      <c r="AJ47" s="215"/>
      <c r="AK47" s="662" t="str">
        <f t="shared" si="6"/>
        <v>○</v>
      </c>
      <c r="AL47" s="663" t="str">
        <f t="shared" si="7"/>
        <v/>
      </c>
      <c r="AM47" s="664"/>
      <c r="AN47" s="664"/>
      <c r="AO47" s="664"/>
      <c r="AP47" s="664"/>
      <c r="AQ47" s="664"/>
      <c r="AR47" s="664"/>
      <c r="AS47" s="664"/>
      <c r="AT47" s="664"/>
      <c r="AU47" s="665"/>
    </row>
    <row r="48" spans="1:47" ht="33" customHeight="1" thickBo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57" t="str">
        <f>IF(基本情報入力シート!AA69="","",基本情報入力シート!AA69)</f>
        <v/>
      </c>
      <c r="S48" s="658"/>
      <c r="T48" s="659"/>
      <c r="U48" s="660" t="str">
        <f>IF(P48="","",VLOOKUP(P48,【参考】数式用!$A$5:$I$28,MATCH(T48,【参考】数式用!$H$4:$I$4,0)+7,0))</f>
        <v/>
      </c>
      <c r="V48" s="682"/>
      <c r="W48" s="261" t="s">
        <v>234</v>
      </c>
      <c r="X48" s="661"/>
      <c r="Y48" s="258" t="s">
        <v>235</v>
      </c>
      <c r="Z48" s="661"/>
      <c r="AA48" s="410" t="s">
        <v>236</v>
      </c>
      <c r="AB48" s="661"/>
      <c r="AC48" s="258" t="s">
        <v>235</v>
      </c>
      <c r="AD48" s="661"/>
      <c r="AE48" s="258" t="s">
        <v>237</v>
      </c>
      <c r="AF48" s="637" t="s">
        <v>238</v>
      </c>
      <c r="AG48" s="638" t="str">
        <f t="shared" si="5"/>
        <v/>
      </c>
      <c r="AH48" s="639" t="s">
        <v>239</v>
      </c>
      <c r="AI48" s="640" t="str">
        <f t="shared" si="8"/>
        <v/>
      </c>
      <c r="AJ48" s="215"/>
      <c r="AK48" s="662" t="str">
        <f t="shared" si="6"/>
        <v>○</v>
      </c>
      <c r="AL48" s="663" t="str">
        <f t="shared" si="7"/>
        <v/>
      </c>
      <c r="AM48" s="664"/>
      <c r="AN48" s="664"/>
      <c r="AO48" s="664"/>
      <c r="AP48" s="664"/>
      <c r="AQ48" s="664"/>
      <c r="AR48" s="664"/>
      <c r="AS48" s="664"/>
      <c r="AT48" s="664"/>
      <c r="AU48" s="665"/>
    </row>
    <row r="49" spans="1:47" ht="33" customHeight="1" thickBo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57" t="str">
        <f>IF(基本情報入力シート!AA70="","",基本情報入力シート!AA70)</f>
        <v/>
      </c>
      <c r="S49" s="658"/>
      <c r="T49" s="659"/>
      <c r="U49" s="660" t="str">
        <f>IF(P49="","",VLOOKUP(P49,【参考】数式用!$A$5:$I$28,MATCH(T49,【参考】数式用!$H$4:$I$4,0)+7,0))</f>
        <v/>
      </c>
      <c r="V49" s="682"/>
      <c r="W49" s="261" t="s">
        <v>234</v>
      </c>
      <c r="X49" s="661"/>
      <c r="Y49" s="258" t="s">
        <v>235</v>
      </c>
      <c r="Z49" s="661"/>
      <c r="AA49" s="410" t="s">
        <v>236</v>
      </c>
      <c r="AB49" s="661"/>
      <c r="AC49" s="258" t="s">
        <v>235</v>
      </c>
      <c r="AD49" s="661"/>
      <c r="AE49" s="258" t="s">
        <v>237</v>
      </c>
      <c r="AF49" s="637" t="s">
        <v>238</v>
      </c>
      <c r="AG49" s="638" t="str">
        <f t="shared" si="5"/>
        <v/>
      </c>
      <c r="AH49" s="639" t="s">
        <v>239</v>
      </c>
      <c r="AI49" s="640" t="str">
        <f t="shared" si="8"/>
        <v/>
      </c>
      <c r="AJ49" s="215"/>
      <c r="AK49" s="662" t="str">
        <f t="shared" si="6"/>
        <v>○</v>
      </c>
      <c r="AL49" s="663" t="str">
        <f t="shared" si="7"/>
        <v/>
      </c>
      <c r="AM49" s="664"/>
      <c r="AN49" s="664"/>
      <c r="AO49" s="664"/>
      <c r="AP49" s="664"/>
      <c r="AQ49" s="664"/>
      <c r="AR49" s="664"/>
      <c r="AS49" s="664"/>
      <c r="AT49" s="664"/>
      <c r="AU49" s="665"/>
    </row>
    <row r="50" spans="1:47" ht="33" customHeight="1" thickBo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57" t="str">
        <f>IF(基本情報入力シート!AA71="","",基本情報入力シート!AA71)</f>
        <v/>
      </c>
      <c r="S50" s="658"/>
      <c r="T50" s="659"/>
      <c r="U50" s="660" t="str">
        <f>IF(P50="","",VLOOKUP(P50,【参考】数式用!$A$5:$I$28,MATCH(T50,【参考】数式用!$H$4:$I$4,0)+7,0))</f>
        <v/>
      </c>
      <c r="V50" s="682"/>
      <c r="W50" s="261" t="s">
        <v>234</v>
      </c>
      <c r="X50" s="661"/>
      <c r="Y50" s="258" t="s">
        <v>235</v>
      </c>
      <c r="Z50" s="661"/>
      <c r="AA50" s="410" t="s">
        <v>236</v>
      </c>
      <c r="AB50" s="661"/>
      <c r="AC50" s="258" t="s">
        <v>235</v>
      </c>
      <c r="AD50" s="661"/>
      <c r="AE50" s="258" t="s">
        <v>237</v>
      </c>
      <c r="AF50" s="637" t="s">
        <v>238</v>
      </c>
      <c r="AG50" s="638" t="str">
        <f t="shared" si="5"/>
        <v/>
      </c>
      <c r="AH50" s="639" t="s">
        <v>239</v>
      </c>
      <c r="AI50" s="640" t="str">
        <f t="shared" si="8"/>
        <v/>
      </c>
      <c r="AJ50" s="215"/>
      <c r="AK50" s="662" t="str">
        <f t="shared" si="6"/>
        <v>○</v>
      </c>
      <c r="AL50" s="663" t="str">
        <f t="shared" si="7"/>
        <v/>
      </c>
      <c r="AM50" s="664"/>
      <c r="AN50" s="664"/>
      <c r="AO50" s="664"/>
      <c r="AP50" s="664"/>
      <c r="AQ50" s="664"/>
      <c r="AR50" s="664"/>
      <c r="AS50" s="664"/>
      <c r="AT50" s="664"/>
      <c r="AU50" s="665"/>
    </row>
    <row r="51" spans="1:47" ht="33" customHeight="1" thickBo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57" t="str">
        <f>IF(基本情報入力シート!AA72="","",基本情報入力シート!AA72)</f>
        <v/>
      </c>
      <c r="S51" s="658"/>
      <c r="T51" s="659"/>
      <c r="U51" s="660" t="str">
        <f>IF(P51="","",VLOOKUP(P51,【参考】数式用!$A$5:$I$28,MATCH(T51,【参考】数式用!$H$4:$I$4,0)+7,0))</f>
        <v/>
      </c>
      <c r="V51" s="682"/>
      <c r="W51" s="261" t="s">
        <v>234</v>
      </c>
      <c r="X51" s="661"/>
      <c r="Y51" s="258" t="s">
        <v>235</v>
      </c>
      <c r="Z51" s="661"/>
      <c r="AA51" s="410" t="s">
        <v>236</v>
      </c>
      <c r="AB51" s="661"/>
      <c r="AC51" s="258" t="s">
        <v>235</v>
      </c>
      <c r="AD51" s="661"/>
      <c r="AE51" s="258" t="s">
        <v>237</v>
      </c>
      <c r="AF51" s="637" t="s">
        <v>238</v>
      </c>
      <c r="AG51" s="638" t="str">
        <f t="shared" si="5"/>
        <v/>
      </c>
      <c r="AH51" s="639" t="s">
        <v>239</v>
      </c>
      <c r="AI51" s="640" t="str">
        <f t="shared" si="8"/>
        <v/>
      </c>
      <c r="AJ51" s="215"/>
      <c r="AK51" s="662" t="str">
        <f t="shared" si="6"/>
        <v>○</v>
      </c>
      <c r="AL51" s="663" t="str">
        <f t="shared" si="7"/>
        <v/>
      </c>
      <c r="AM51" s="664"/>
      <c r="AN51" s="664"/>
      <c r="AO51" s="664"/>
      <c r="AP51" s="664"/>
      <c r="AQ51" s="664"/>
      <c r="AR51" s="664"/>
      <c r="AS51" s="664"/>
      <c r="AT51" s="664"/>
      <c r="AU51" s="665"/>
    </row>
    <row r="52" spans="1:47" ht="33" customHeight="1" thickBo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57" t="str">
        <f>IF(基本情報入力シート!AA73="","",基本情報入力シート!AA73)</f>
        <v/>
      </c>
      <c r="S52" s="658"/>
      <c r="T52" s="659"/>
      <c r="U52" s="660" t="str">
        <f>IF(P52="","",VLOOKUP(P52,【参考】数式用!$A$5:$I$28,MATCH(T52,【参考】数式用!$H$4:$I$4,0)+7,0))</f>
        <v/>
      </c>
      <c r="V52" s="682"/>
      <c r="W52" s="261" t="s">
        <v>234</v>
      </c>
      <c r="X52" s="661"/>
      <c r="Y52" s="258" t="s">
        <v>235</v>
      </c>
      <c r="Z52" s="661"/>
      <c r="AA52" s="410" t="s">
        <v>236</v>
      </c>
      <c r="AB52" s="661"/>
      <c r="AC52" s="258" t="s">
        <v>235</v>
      </c>
      <c r="AD52" s="661"/>
      <c r="AE52" s="258" t="s">
        <v>237</v>
      </c>
      <c r="AF52" s="637" t="s">
        <v>238</v>
      </c>
      <c r="AG52" s="638" t="str">
        <f t="shared" si="5"/>
        <v/>
      </c>
      <c r="AH52" s="639" t="s">
        <v>239</v>
      </c>
      <c r="AI52" s="640" t="str">
        <f t="shared" si="8"/>
        <v/>
      </c>
      <c r="AJ52" s="215"/>
      <c r="AK52" s="662" t="str">
        <f t="shared" si="6"/>
        <v>○</v>
      </c>
      <c r="AL52" s="663" t="str">
        <f t="shared" si="7"/>
        <v/>
      </c>
      <c r="AM52" s="664"/>
      <c r="AN52" s="664"/>
      <c r="AO52" s="664"/>
      <c r="AP52" s="664"/>
      <c r="AQ52" s="664"/>
      <c r="AR52" s="664"/>
      <c r="AS52" s="664"/>
      <c r="AT52" s="664"/>
      <c r="AU52" s="665"/>
    </row>
    <row r="53" spans="1:47" ht="33" customHeight="1" thickBo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57" t="str">
        <f>IF(基本情報入力シート!AA74="","",基本情報入力シート!AA74)</f>
        <v/>
      </c>
      <c r="S53" s="658"/>
      <c r="T53" s="659"/>
      <c r="U53" s="660" t="str">
        <f>IF(P53="","",VLOOKUP(P53,【参考】数式用!$A$5:$I$28,MATCH(T53,【参考】数式用!$H$4:$I$4,0)+7,0))</f>
        <v/>
      </c>
      <c r="V53" s="682"/>
      <c r="W53" s="261" t="s">
        <v>234</v>
      </c>
      <c r="X53" s="661"/>
      <c r="Y53" s="258" t="s">
        <v>235</v>
      </c>
      <c r="Z53" s="661"/>
      <c r="AA53" s="410" t="s">
        <v>236</v>
      </c>
      <c r="AB53" s="661"/>
      <c r="AC53" s="258" t="s">
        <v>235</v>
      </c>
      <c r="AD53" s="661"/>
      <c r="AE53" s="258" t="s">
        <v>237</v>
      </c>
      <c r="AF53" s="637" t="s">
        <v>238</v>
      </c>
      <c r="AG53" s="638" t="str">
        <f t="shared" si="5"/>
        <v/>
      </c>
      <c r="AH53" s="639" t="s">
        <v>239</v>
      </c>
      <c r="AI53" s="640" t="str">
        <f t="shared" si="8"/>
        <v/>
      </c>
      <c r="AJ53" s="215"/>
      <c r="AK53" s="662" t="str">
        <f t="shared" si="6"/>
        <v>○</v>
      </c>
      <c r="AL53" s="663" t="str">
        <f t="shared" si="7"/>
        <v/>
      </c>
      <c r="AM53" s="664"/>
      <c r="AN53" s="664"/>
      <c r="AO53" s="664"/>
      <c r="AP53" s="664"/>
      <c r="AQ53" s="664"/>
      <c r="AR53" s="664"/>
      <c r="AS53" s="664"/>
      <c r="AT53" s="664"/>
      <c r="AU53" s="665"/>
    </row>
    <row r="54" spans="1:47" ht="33" customHeight="1" thickBo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57" t="str">
        <f>IF(基本情報入力シート!AA75="","",基本情報入力シート!AA75)</f>
        <v/>
      </c>
      <c r="S54" s="658"/>
      <c r="T54" s="659"/>
      <c r="U54" s="660" t="str">
        <f>IF(P54="","",VLOOKUP(P54,【参考】数式用!$A$5:$I$28,MATCH(T54,【参考】数式用!$H$4:$I$4,0)+7,0))</f>
        <v/>
      </c>
      <c r="V54" s="682"/>
      <c r="W54" s="261" t="s">
        <v>234</v>
      </c>
      <c r="X54" s="661"/>
      <c r="Y54" s="258" t="s">
        <v>235</v>
      </c>
      <c r="Z54" s="661"/>
      <c r="AA54" s="410" t="s">
        <v>236</v>
      </c>
      <c r="AB54" s="661"/>
      <c r="AC54" s="258" t="s">
        <v>235</v>
      </c>
      <c r="AD54" s="661"/>
      <c r="AE54" s="258" t="s">
        <v>237</v>
      </c>
      <c r="AF54" s="637" t="s">
        <v>238</v>
      </c>
      <c r="AG54" s="638" t="str">
        <f t="shared" si="5"/>
        <v/>
      </c>
      <c r="AH54" s="639" t="s">
        <v>239</v>
      </c>
      <c r="AI54" s="640" t="str">
        <f t="shared" si="8"/>
        <v/>
      </c>
      <c r="AJ54" s="215"/>
      <c r="AK54" s="662" t="str">
        <f t="shared" si="6"/>
        <v>○</v>
      </c>
      <c r="AL54" s="663" t="str">
        <f t="shared" si="7"/>
        <v/>
      </c>
      <c r="AM54" s="664"/>
      <c r="AN54" s="664"/>
      <c r="AO54" s="664"/>
      <c r="AP54" s="664"/>
      <c r="AQ54" s="664"/>
      <c r="AR54" s="664"/>
      <c r="AS54" s="664"/>
      <c r="AT54" s="664"/>
      <c r="AU54" s="665"/>
    </row>
    <row r="55" spans="1:47" ht="33" customHeight="1" thickBo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57" t="str">
        <f>IF(基本情報入力シート!AA76="","",基本情報入力シート!AA76)</f>
        <v/>
      </c>
      <c r="S55" s="658"/>
      <c r="T55" s="659"/>
      <c r="U55" s="660" t="str">
        <f>IF(P55="","",VLOOKUP(P55,【参考】数式用!$A$5:$I$28,MATCH(T55,【参考】数式用!$H$4:$I$4,0)+7,0))</f>
        <v/>
      </c>
      <c r="V55" s="682"/>
      <c r="W55" s="261" t="s">
        <v>234</v>
      </c>
      <c r="X55" s="661"/>
      <c r="Y55" s="258" t="s">
        <v>235</v>
      </c>
      <c r="Z55" s="661"/>
      <c r="AA55" s="410" t="s">
        <v>236</v>
      </c>
      <c r="AB55" s="661"/>
      <c r="AC55" s="258" t="s">
        <v>235</v>
      </c>
      <c r="AD55" s="661"/>
      <c r="AE55" s="258" t="s">
        <v>237</v>
      </c>
      <c r="AF55" s="637" t="s">
        <v>238</v>
      </c>
      <c r="AG55" s="638" t="str">
        <f t="shared" si="5"/>
        <v/>
      </c>
      <c r="AH55" s="639" t="s">
        <v>239</v>
      </c>
      <c r="AI55" s="640" t="str">
        <f t="shared" si="8"/>
        <v/>
      </c>
      <c r="AJ55" s="215"/>
      <c r="AK55" s="662" t="str">
        <f t="shared" si="6"/>
        <v>○</v>
      </c>
      <c r="AL55" s="663" t="str">
        <f t="shared" si="7"/>
        <v/>
      </c>
      <c r="AM55" s="664"/>
      <c r="AN55" s="664"/>
      <c r="AO55" s="664"/>
      <c r="AP55" s="664"/>
      <c r="AQ55" s="664"/>
      <c r="AR55" s="664"/>
      <c r="AS55" s="664"/>
      <c r="AT55" s="664"/>
      <c r="AU55" s="665"/>
    </row>
    <row r="56" spans="1:47" ht="33" customHeight="1" thickBo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57" t="str">
        <f>IF(基本情報入力シート!AA77="","",基本情報入力シート!AA77)</f>
        <v/>
      </c>
      <c r="S56" s="658"/>
      <c r="T56" s="659"/>
      <c r="U56" s="660" t="str">
        <f>IF(P56="","",VLOOKUP(P56,【参考】数式用!$A$5:$I$28,MATCH(T56,【参考】数式用!$H$4:$I$4,0)+7,0))</f>
        <v/>
      </c>
      <c r="V56" s="682"/>
      <c r="W56" s="261" t="s">
        <v>234</v>
      </c>
      <c r="X56" s="661"/>
      <c r="Y56" s="258" t="s">
        <v>235</v>
      </c>
      <c r="Z56" s="661"/>
      <c r="AA56" s="410" t="s">
        <v>236</v>
      </c>
      <c r="AB56" s="661"/>
      <c r="AC56" s="258" t="s">
        <v>235</v>
      </c>
      <c r="AD56" s="661"/>
      <c r="AE56" s="258" t="s">
        <v>237</v>
      </c>
      <c r="AF56" s="637" t="s">
        <v>238</v>
      </c>
      <c r="AG56" s="638" t="str">
        <f t="shared" si="5"/>
        <v/>
      </c>
      <c r="AH56" s="639" t="s">
        <v>239</v>
      </c>
      <c r="AI56" s="640" t="str">
        <f t="shared" si="8"/>
        <v/>
      </c>
      <c r="AJ56" s="215"/>
      <c r="AK56" s="662" t="str">
        <f t="shared" si="6"/>
        <v>○</v>
      </c>
      <c r="AL56" s="663" t="str">
        <f t="shared" si="7"/>
        <v/>
      </c>
      <c r="AM56" s="664"/>
      <c r="AN56" s="664"/>
      <c r="AO56" s="664"/>
      <c r="AP56" s="664"/>
      <c r="AQ56" s="664"/>
      <c r="AR56" s="664"/>
      <c r="AS56" s="664"/>
      <c r="AT56" s="664"/>
      <c r="AU56" s="665"/>
    </row>
    <row r="57" spans="1:47" ht="33" customHeight="1" thickBo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57" t="str">
        <f>IF(基本情報入力シート!AA78="","",基本情報入力シート!AA78)</f>
        <v/>
      </c>
      <c r="S57" s="658"/>
      <c r="T57" s="659"/>
      <c r="U57" s="660" t="str">
        <f>IF(P57="","",VLOOKUP(P57,【参考】数式用!$A$5:$I$28,MATCH(T57,【参考】数式用!$H$4:$I$4,0)+7,0))</f>
        <v/>
      </c>
      <c r="V57" s="682"/>
      <c r="W57" s="261" t="s">
        <v>234</v>
      </c>
      <c r="X57" s="661"/>
      <c r="Y57" s="258" t="s">
        <v>235</v>
      </c>
      <c r="Z57" s="661"/>
      <c r="AA57" s="410" t="s">
        <v>236</v>
      </c>
      <c r="AB57" s="661"/>
      <c r="AC57" s="258" t="s">
        <v>235</v>
      </c>
      <c r="AD57" s="661"/>
      <c r="AE57" s="258" t="s">
        <v>237</v>
      </c>
      <c r="AF57" s="637" t="s">
        <v>238</v>
      </c>
      <c r="AG57" s="638" t="str">
        <f t="shared" si="5"/>
        <v/>
      </c>
      <c r="AH57" s="639" t="s">
        <v>239</v>
      </c>
      <c r="AI57" s="640" t="str">
        <f t="shared" si="8"/>
        <v/>
      </c>
      <c r="AJ57" s="215"/>
      <c r="AK57" s="662" t="str">
        <f t="shared" si="6"/>
        <v>○</v>
      </c>
      <c r="AL57" s="663" t="str">
        <f t="shared" si="7"/>
        <v/>
      </c>
      <c r="AM57" s="664"/>
      <c r="AN57" s="664"/>
      <c r="AO57" s="664"/>
      <c r="AP57" s="664"/>
      <c r="AQ57" s="664"/>
      <c r="AR57" s="664"/>
      <c r="AS57" s="664"/>
      <c r="AT57" s="664"/>
      <c r="AU57" s="665"/>
    </row>
    <row r="58" spans="1:47" ht="33" customHeight="1" thickBo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57" t="str">
        <f>IF(基本情報入力シート!AA79="","",基本情報入力シート!AA79)</f>
        <v/>
      </c>
      <c r="S58" s="658"/>
      <c r="T58" s="659"/>
      <c r="U58" s="660" t="str">
        <f>IF(P58="","",VLOOKUP(P58,【参考】数式用!$A$5:$I$28,MATCH(T58,【参考】数式用!$H$4:$I$4,0)+7,0))</f>
        <v/>
      </c>
      <c r="V58" s="682"/>
      <c r="W58" s="261" t="s">
        <v>234</v>
      </c>
      <c r="X58" s="661"/>
      <c r="Y58" s="258" t="s">
        <v>235</v>
      </c>
      <c r="Z58" s="661"/>
      <c r="AA58" s="410" t="s">
        <v>236</v>
      </c>
      <c r="AB58" s="661"/>
      <c r="AC58" s="258" t="s">
        <v>235</v>
      </c>
      <c r="AD58" s="661"/>
      <c r="AE58" s="258" t="s">
        <v>237</v>
      </c>
      <c r="AF58" s="637" t="s">
        <v>238</v>
      </c>
      <c r="AG58" s="638" t="str">
        <f t="shared" si="5"/>
        <v/>
      </c>
      <c r="AH58" s="639" t="s">
        <v>239</v>
      </c>
      <c r="AI58" s="640" t="str">
        <f t="shared" si="8"/>
        <v/>
      </c>
      <c r="AJ58" s="215"/>
      <c r="AK58" s="662" t="str">
        <f t="shared" si="6"/>
        <v>○</v>
      </c>
      <c r="AL58" s="663" t="str">
        <f t="shared" si="7"/>
        <v/>
      </c>
      <c r="AM58" s="664"/>
      <c r="AN58" s="664"/>
      <c r="AO58" s="664"/>
      <c r="AP58" s="664"/>
      <c r="AQ58" s="664"/>
      <c r="AR58" s="664"/>
      <c r="AS58" s="664"/>
      <c r="AT58" s="664"/>
      <c r="AU58" s="665"/>
    </row>
    <row r="59" spans="1:47" ht="33" customHeight="1" thickBo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57" t="str">
        <f>IF(基本情報入力シート!AA80="","",基本情報入力シート!AA80)</f>
        <v/>
      </c>
      <c r="S59" s="658"/>
      <c r="T59" s="659"/>
      <c r="U59" s="660" t="str">
        <f>IF(P59="","",VLOOKUP(P59,【参考】数式用!$A$5:$I$28,MATCH(T59,【参考】数式用!$H$4:$I$4,0)+7,0))</f>
        <v/>
      </c>
      <c r="V59" s="682"/>
      <c r="W59" s="261" t="s">
        <v>234</v>
      </c>
      <c r="X59" s="661"/>
      <c r="Y59" s="258" t="s">
        <v>235</v>
      </c>
      <c r="Z59" s="661"/>
      <c r="AA59" s="410" t="s">
        <v>236</v>
      </c>
      <c r="AB59" s="661"/>
      <c r="AC59" s="258" t="s">
        <v>235</v>
      </c>
      <c r="AD59" s="661"/>
      <c r="AE59" s="258" t="s">
        <v>237</v>
      </c>
      <c r="AF59" s="637" t="s">
        <v>238</v>
      </c>
      <c r="AG59" s="638" t="str">
        <f t="shared" si="5"/>
        <v/>
      </c>
      <c r="AH59" s="639" t="s">
        <v>239</v>
      </c>
      <c r="AI59" s="640" t="str">
        <f t="shared" si="8"/>
        <v/>
      </c>
      <c r="AJ59" s="215"/>
      <c r="AK59" s="662" t="str">
        <f t="shared" si="6"/>
        <v>○</v>
      </c>
      <c r="AL59" s="663" t="str">
        <f t="shared" si="7"/>
        <v/>
      </c>
      <c r="AM59" s="664"/>
      <c r="AN59" s="664"/>
      <c r="AO59" s="664"/>
      <c r="AP59" s="664"/>
      <c r="AQ59" s="664"/>
      <c r="AR59" s="664"/>
      <c r="AS59" s="664"/>
      <c r="AT59" s="664"/>
      <c r="AU59" s="665"/>
    </row>
    <row r="60" spans="1:47" ht="33" customHeight="1" thickBo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57" t="str">
        <f>IF(基本情報入力シート!AA81="","",基本情報入力シート!AA81)</f>
        <v/>
      </c>
      <c r="S60" s="658"/>
      <c r="T60" s="659"/>
      <c r="U60" s="660" t="str">
        <f>IF(P60="","",VLOOKUP(P60,【参考】数式用!$A$5:$I$28,MATCH(T60,【参考】数式用!$H$4:$I$4,0)+7,0))</f>
        <v/>
      </c>
      <c r="V60" s="682"/>
      <c r="W60" s="261" t="s">
        <v>234</v>
      </c>
      <c r="X60" s="661"/>
      <c r="Y60" s="258" t="s">
        <v>235</v>
      </c>
      <c r="Z60" s="661"/>
      <c r="AA60" s="410" t="s">
        <v>236</v>
      </c>
      <c r="AB60" s="661"/>
      <c r="AC60" s="258" t="s">
        <v>235</v>
      </c>
      <c r="AD60" s="661"/>
      <c r="AE60" s="258" t="s">
        <v>237</v>
      </c>
      <c r="AF60" s="637" t="s">
        <v>238</v>
      </c>
      <c r="AG60" s="638" t="str">
        <f t="shared" si="5"/>
        <v/>
      </c>
      <c r="AH60" s="639" t="s">
        <v>239</v>
      </c>
      <c r="AI60" s="640" t="str">
        <f t="shared" si="8"/>
        <v/>
      </c>
      <c r="AJ60" s="215"/>
      <c r="AK60" s="662" t="str">
        <f t="shared" si="6"/>
        <v>○</v>
      </c>
      <c r="AL60" s="663" t="str">
        <f t="shared" si="7"/>
        <v/>
      </c>
      <c r="AM60" s="664"/>
      <c r="AN60" s="664"/>
      <c r="AO60" s="664"/>
      <c r="AP60" s="664"/>
      <c r="AQ60" s="664"/>
      <c r="AR60" s="664"/>
      <c r="AS60" s="664"/>
      <c r="AT60" s="664"/>
      <c r="AU60" s="665"/>
    </row>
    <row r="61" spans="1:47" ht="33" customHeight="1" thickBo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57" t="str">
        <f>IF(基本情報入力シート!AA82="","",基本情報入力シート!AA82)</f>
        <v/>
      </c>
      <c r="S61" s="658"/>
      <c r="T61" s="659"/>
      <c r="U61" s="660" t="str">
        <f>IF(P61="","",VLOOKUP(P61,【参考】数式用!$A$5:$I$28,MATCH(T61,【参考】数式用!$H$4:$I$4,0)+7,0))</f>
        <v/>
      </c>
      <c r="V61" s="682"/>
      <c r="W61" s="261" t="s">
        <v>234</v>
      </c>
      <c r="X61" s="661"/>
      <c r="Y61" s="258" t="s">
        <v>235</v>
      </c>
      <c r="Z61" s="661"/>
      <c r="AA61" s="410" t="s">
        <v>236</v>
      </c>
      <c r="AB61" s="661"/>
      <c r="AC61" s="258" t="s">
        <v>235</v>
      </c>
      <c r="AD61" s="661"/>
      <c r="AE61" s="258" t="s">
        <v>237</v>
      </c>
      <c r="AF61" s="637" t="s">
        <v>238</v>
      </c>
      <c r="AG61" s="638" t="str">
        <f t="shared" si="5"/>
        <v/>
      </c>
      <c r="AH61" s="639" t="s">
        <v>239</v>
      </c>
      <c r="AI61" s="640" t="str">
        <f t="shared" si="8"/>
        <v/>
      </c>
      <c r="AJ61" s="215"/>
      <c r="AK61" s="662" t="str">
        <f t="shared" si="6"/>
        <v>○</v>
      </c>
      <c r="AL61" s="663" t="str">
        <f t="shared" si="7"/>
        <v/>
      </c>
      <c r="AM61" s="664"/>
      <c r="AN61" s="664"/>
      <c r="AO61" s="664"/>
      <c r="AP61" s="664"/>
      <c r="AQ61" s="664"/>
      <c r="AR61" s="664"/>
      <c r="AS61" s="664"/>
      <c r="AT61" s="664"/>
      <c r="AU61" s="665"/>
    </row>
    <row r="62" spans="1:47" ht="33" customHeight="1" thickBo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57" t="str">
        <f>IF(基本情報入力シート!AA83="","",基本情報入力シート!AA83)</f>
        <v/>
      </c>
      <c r="S62" s="658"/>
      <c r="T62" s="659"/>
      <c r="U62" s="660" t="str">
        <f>IF(P62="","",VLOOKUP(P62,【参考】数式用!$A$5:$I$28,MATCH(T62,【参考】数式用!$H$4:$I$4,0)+7,0))</f>
        <v/>
      </c>
      <c r="V62" s="682"/>
      <c r="W62" s="261" t="s">
        <v>234</v>
      </c>
      <c r="X62" s="661"/>
      <c r="Y62" s="258" t="s">
        <v>235</v>
      </c>
      <c r="Z62" s="661"/>
      <c r="AA62" s="410" t="s">
        <v>236</v>
      </c>
      <c r="AB62" s="661"/>
      <c r="AC62" s="258" t="s">
        <v>235</v>
      </c>
      <c r="AD62" s="661"/>
      <c r="AE62" s="258" t="s">
        <v>237</v>
      </c>
      <c r="AF62" s="637" t="s">
        <v>238</v>
      </c>
      <c r="AG62" s="638" t="str">
        <f t="shared" si="5"/>
        <v/>
      </c>
      <c r="AH62" s="639" t="s">
        <v>239</v>
      </c>
      <c r="AI62" s="640" t="str">
        <f t="shared" si="8"/>
        <v/>
      </c>
      <c r="AJ62" s="215"/>
      <c r="AK62" s="662" t="str">
        <f t="shared" si="6"/>
        <v>○</v>
      </c>
      <c r="AL62" s="663" t="str">
        <f t="shared" si="7"/>
        <v/>
      </c>
      <c r="AM62" s="664"/>
      <c r="AN62" s="664"/>
      <c r="AO62" s="664"/>
      <c r="AP62" s="664"/>
      <c r="AQ62" s="664"/>
      <c r="AR62" s="664"/>
      <c r="AS62" s="664"/>
      <c r="AT62" s="664"/>
      <c r="AU62" s="665"/>
    </row>
    <row r="63" spans="1:47" ht="33" customHeight="1" thickBo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57" t="str">
        <f>IF(基本情報入力シート!AA84="","",基本情報入力シート!AA84)</f>
        <v/>
      </c>
      <c r="S63" s="658"/>
      <c r="T63" s="659"/>
      <c r="U63" s="660" t="str">
        <f>IF(P63="","",VLOOKUP(P63,【参考】数式用!$A$5:$I$28,MATCH(T63,【参考】数式用!$H$4:$I$4,0)+7,0))</f>
        <v/>
      </c>
      <c r="V63" s="682"/>
      <c r="W63" s="261" t="s">
        <v>234</v>
      </c>
      <c r="X63" s="661"/>
      <c r="Y63" s="258" t="s">
        <v>235</v>
      </c>
      <c r="Z63" s="661"/>
      <c r="AA63" s="410" t="s">
        <v>236</v>
      </c>
      <c r="AB63" s="661"/>
      <c r="AC63" s="258" t="s">
        <v>235</v>
      </c>
      <c r="AD63" s="661"/>
      <c r="AE63" s="258" t="s">
        <v>237</v>
      </c>
      <c r="AF63" s="637" t="s">
        <v>238</v>
      </c>
      <c r="AG63" s="638" t="str">
        <f t="shared" si="5"/>
        <v/>
      </c>
      <c r="AH63" s="639" t="s">
        <v>239</v>
      </c>
      <c r="AI63" s="640" t="str">
        <f t="shared" si="8"/>
        <v/>
      </c>
      <c r="AJ63" s="215"/>
      <c r="AK63" s="662" t="str">
        <f t="shared" si="6"/>
        <v>○</v>
      </c>
      <c r="AL63" s="663" t="str">
        <f t="shared" si="7"/>
        <v/>
      </c>
      <c r="AM63" s="664"/>
      <c r="AN63" s="664"/>
      <c r="AO63" s="664"/>
      <c r="AP63" s="664"/>
      <c r="AQ63" s="664"/>
      <c r="AR63" s="664"/>
      <c r="AS63" s="664"/>
      <c r="AT63" s="664"/>
      <c r="AU63" s="665"/>
    </row>
    <row r="64" spans="1:47" ht="33" customHeight="1" thickBo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57" t="str">
        <f>IF(基本情報入力シート!AA85="","",基本情報入力シート!AA85)</f>
        <v/>
      </c>
      <c r="S64" s="658"/>
      <c r="T64" s="659"/>
      <c r="U64" s="660" t="str">
        <f>IF(P64="","",VLOOKUP(P64,【参考】数式用!$A$5:$I$28,MATCH(T64,【参考】数式用!$H$4:$I$4,0)+7,0))</f>
        <v/>
      </c>
      <c r="V64" s="682"/>
      <c r="W64" s="261" t="s">
        <v>234</v>
      </c>
      <c r="X64" s="661"/>
      <c r="Y64" s="258" t="s">
        <v>235</v>
      </c>
      <c r="Z64" s="661"/>
      <c r="AA64" s="410" t="s">
        <v>236</v>
      </c>
      <c r="AB64" s="661"/>
      <c r="AC64" s="258" t="s">
        <v>235</v>
      </c>
      <c r="AD64" s="661"/>
      <c r="AE64" s="258" t="s">
        <v>237</v>
      </c>
      <c r="AF64" s="637" t="s">
        <v>238</v>
      </c>
      <c r="AG64" s="638" t="str">
        <f t="shared" si="5"/>
        <v/>
      </c>
      <c r="AH64" s="639" t="s">
        <v>239</v>
      </c>
      <c r="AI64" s="640" t="str">
        <f t="shared" si="8"/>
        <v/>
      </c>
      <c r="AJ64" s="215"/>
      <c r="AK64" s="662" t="str">
        <f t="shared" si="6"/>
        <v>○</v>
      </c>
      <c r="AL64" s="663" t="str">
        <f t="shared" si="7"/>
        <v/>
      </c>
      <c r="AM64" s="664"/>
      <c r="AN64" s="664"/>
      <c r="AO64" s="664"/>
      <c r="AP64" s="664"/>
      <c r="AQ64" s="664"/>
      <c r="AR64" s="664"/>
      <c r="AS64" s="664"/>
      <c r="AT64" s="664"/>
      <c r="AU64" s="665"/>
    </row>
    <row r="65" spans="1:47" ht="33" customHeight="1" thickBo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57" t="str">
        <f>IF(基本情報入力シート!AA86="","",基本情報入力シート!AA86)</f>
        <v/>
      </c>
      <c r="S65" s="658"/>
      <c r="T65" s="659"/>
      <c r="U65" s="660" t="str">
        <f>IF(P65="","",VLOOKUP(P65,【参考】数式用!$A$5:$I$28,MATCH(T65,【参考】数式用!$H$4:$I$4,0)+7,0))</f>
        <v/>
      </c>
      <c r="V65" s="682"/>
      <c r="W65" s="261" t="s">
        <v>234</v>
      </c>
      <c r="X65" s="661"/>
      <c r="Y65" s="258" t="s">
        <v>235</v>
      </c>
      <c r="Z65" s="661"/>
      <c r="AA65" s="410" t="s">
        <v>236</v>
      </c>
      <c r="AB65" s="661"/>
      <c r="AC65" s="258" t="s">
        <v>235</v>
      </c>
      <c r="AD65" s="661"/>
      <c r="AE65" s="258" t="s">
        <v>237</v>
      </c>
      <c r="AF65" s="637" t="s">
        <v>238</v>
      </c>
      <c r="AG65" s="638" t="str">
        <f t="shared" si="5"/>
        <v/>
      </c>
      <c r="AH65" s="639" t="s">
        <v>239</v>
      </c>
      <c r="AI65" s="640" t="str">
        <f t="shared" si="8"/>
        <v/>
      </c>
      <c r="AJ65" s="215"/>
      <c r="AK65" s="662" t="str">
        <f t="shared" si="6"/>
        <v>○</v>
      </c>
      <c r="AL65" s="663" t="str">
        <f t="shared" si="7"/>
        <v/>
      </c>
      <c r="AM65" s="664"/>
      <c r="AN65" s="664"/>
      <c r="AO65" s="664"/>
      <c r="AP65" s="664"/>
      <c r="AQ65" s="664"/>
      <c r="AR65" s="664"/>
      <c r="AS65" s="664"/>
      <c r="AT65" s="664"/>
      <c r="AU65" s="665"/>
    </row>
    <row r="66" spans="1:47" ht="33" customHeight="1" thickBo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57" t="str">
        <f>IF(基本情報入力シート!AA87="","",基本情報入力シート!AA87)</f>
        <v/>
      </c>
      <c r="S66" s="658"/>
      <c r="T66" s="659"/>
      <c r="U66" s="660" t="str">
        <f>IF(P66="","",VLOOKUP(P66,【参考】数式用!$A$5:$I$28,MATCH(T66,【参考】数式用!$H$4:$I$4,0)+7,0))</f>
        <v/>
      </c>
      <c r="V66" s="682"/>
      <c r="W66" s="261" t="s">
        <v>234</v>
      </c>
      <c r="X66" s="661"/>
      <c r="Y66" s="258" t="s">
        <v>235</v>
      </c>
      <c r="Z66" s="661"/>
      <c r="AA66" s="410" t="s">
        <v>236</v>
      </c>
      <c r="AB66" s="661"/>
      <c r="AC66" s="258" t="s">
        <v>235</v>
      </c>
      <c r="AD66" s="661"/>
      <c r="AE66" s="258" t="s">
        <v>237</v>
      </c>
      <c r="AF66" s="637" t="s">
        <v>238</v>
      </c>
      <c r="AG66" s="638" t="str">
        <f t="shared" si="5"/>
        <v/>
      </c>
      <c r="AH66" s="639" t="s">
        <v>239</v>
      </c>
      <c r="AI66" s="640" t="str">
        <f t="shared" si="8"/>
        <v/>
      </c>
      <c r="AJ66" s="215"/>
      <c r="AK66" s="662" t="str">
        <f t="shared" si="6"/>
        <v>○</v>
      </c>
      <c r="AL66" s="663" t="str">
        <f t="shared" si="7"/>
        <v/>
      </c>
      <c r="AM66" s="664"/>
      <c r="AN66" s="664"/>
      <c r="AO66" s="664"/>
      <c r="AP66" s="664"/>
      <c r="AQ66" s="664"/>
      <c r="AR66" s="664"/>
      <c r="AS66" s="664"/>
      <c r="AT66" s="664"/>
      <c r="AU66" s="665"/>
    </row>
    <row r="67" spans="1:47" ht="33" customHeight="1" thickBo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57" t="str">
        <f>IF(基本情報入力シート!AA88="","",基本情報入力シート!AA88)</f>
        <v/>
      </c>
      <c r="S67" s="658"/>
      <c r="T67" s="659"/>
      <c r="U67" s="660" t="str">
        <f>IF(P67="","",VLOOKUP(P67,【参考】数式用!$A$5:$I$28,MATCH(T67,【参考】数式用!$H$4:$I$4,0)+7,0))</f>
        <v/>
      </c>
      <c r="V67" s="682"/>
      <c r="W67" s="261" t="s">
        <v>234</v>
      </c>
      <c r="X67" s="661"/>
      <c r="Y67" s="258" t="s">
        <v>235</v>
      </c>
      <c r="Z67" s="661"/>
      <c r="AA67" s="410" t="s">
        <v>236</v>
      </c>
      <c r="AB67" s="661"/>
      <c r="AC67" s="258" t="s">
        <v>235</v>
      </c>
      <c r="AD67" s="661"/>
      <c r="AE67" s="258" t="s">
        <v>237</v>
      </c>
      <c r="AF67" s="637" t="s">
        <v>238</v>
      </c>
      <c r="AG67" s="638" t="str">
        <f t="shared" si="5"/>
        <v/>
      </c>
      <c r="AH67" s="639" t="s">
        <v>239</v>
      </c>
      <c r="AI67" s="640" t="str">
        <f t="shared" si="8"/>
        <v/>
      </c>
      <c r="AJ67" s="215"/>
      <c r="AK67" s="662" t="str">
        <f t="shared" si="6"/>
        <v>○</v>
      </c>
      <c r="AL67" s="663" t="str">
        <f t="shared" si="7"/>
        <v/>
      </c>
      <c r="AM67" s="664"/>
      <c r="AN67" s="664"/>
      <c r="AO67" s="664"/>
      <c r="AP67" s="664"/>
      <c r="AQ67" s="664"/>
      <c r="AR67" s="664"/>
      <c r="AS67" s="664"/>
      <c r="AT67" s="664"/>
      <c r="AU67" s="665"/>
    </row>
    <row r="68" spans="1:47" ht="33" customHeight="1" thickBo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57" t="str">
        <f>IF(基本情報入力シート!AA89="","",基本情報入力シート!AA89)</f>
        <v/>
      </c>
      <c r="S68" s="658"/>
      <c r="T68" s="659"/>
      <c r="U68" s="660" t="str">
        <f>IF(P68="","",VLOOKUP(P68,【参考】数式用!$A$5:$I$28,MATCH(T68,【参考】数式用!$H$4:$I$4,0)+7,0))</f>
        <v/>
      </c>
      <c r="V68" s="682"/>
      <c r="W68" s="261" t="s">
        <v>234</v>
      </c>
      <c r="X68" s="661"/>
      <c r="Y68" s="258" t="s">
        <v>235</v>
      </c>
      <c r="Z68" s="661"/>
      <c r="AA68" s="410" t="s">
        <v>236</v>
      </c>
      <c r="AB68" s="661"/>
      <c r="AC68" s="258" t="s">
        <v>235</v>
      </c>
      <c r="AD68" s="661"/>
      <c r="AE68" s="258" t="s">
        <v>237</v>
      </c>
      <c r="AF68" s="637" t="s">
        <v>238</v>
      </c>
      <c r="AG68" s="638" t="str">
        <f t="shared" si="5"/>
        <v/>
      </c>
      <c r="AH68" s="639" t="s">
        <v>239</v>
      </c>
      <c r="AI68" s="640" t="str">
        <f t="shared" si="8"/>
        <v/>
      </c>
      <c r="AJ68" s="215"/>
      <c r="AK68" s="662" t="str">
        <f t="shared" si="6"/>
        <v>○</v>
      </c>
      <c r="AL68" s="663" t="str">
        <f t="shared" si="7"/>
        <v/>
      </c>
      <c r="AM68" s="664"/>
      <c r="AN68" s="664"/>
      <c r="AO68" s="664"/>
      <c r="AP68" s="664"/>
      <c r="AQ68" s="664"/>
      <c r="AR68" s="664"/>
      <c r="AS68" s="664"/>
      <c r="AT68" s="664"/>
      <c r="AU68" s="665"/>
    </row>
    <row r="69" spans="1:47" ht="33" customHeight="1" thickBo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57" t="str">
        <f>IF(基本情報入力シート!AA90="","",基本情報入力シート!AA90)</f>
        <v/>
      </c>
      <c r="S69" s="658"/>
      <c r="T69" s="659"/>
      <c r="U69" s="660" t="str">
        <f>IF(P69="","",VLOOKUP(P69,【参考】数式用!$A$5:$I$28,MATCH(T69,【参考】数式用!$H$4:$I$4,0)+7,0))</f>
        <v/>
      </c>
      <c r="V69" s="682"/>
      <c r="W69" s="261" t="s">
        <v>234</v>
      </c>
      <c r="X69" s="661"/>
      <c r="Y69" s="258" t="s">
        <v>235</v>
      </c>
      <c r="Z69" s="661"/>
      <c r="AA69" s="410" t="s">
        <v>236</v>
      </c>
      <c r="AB69" s="661"/>
      <c r="AC69" s="258" t="s">
        <v>235</v>
      </c>
      <c r="AD69" s="661"/>
      <c r="AE69" s="258" t="s">
        <v>237</v>
      </c>
      <c r="AF69" s="637" t="s">
        <v>238</v>
      </c>
      <c r="AG69" s="638" t="str">
        <f t="shared" si="5"/>
        <v/>
      </c>
      <c r="AH69" s="639" t="s">
        <v>239</v>
      </c>
      <c r="AI69" s="640" t="str">
        <f t="shared" si="8"/>
        <v/>
      </c>
      <c r="AJ69" s="215"/>
      <c r="AK69" s="662" t="str">
        <f t="shared" si="6"/>
        <v>○</v>
      </c>
      <c r="AL69" s="663" t="str">
        <f t="shared" si="7"/>
        <v/>
      </c>
      <c r="AM69" s="664"/>
      <c r="AN69" s="664"/>
      <c r="AO69" s="664"/>
      <c r="AP69" s="664"/>
      <c r="AQ69" s="664"/>
      <c r="AR69" s="664"/>
      <c r="AS69" s="664"/>
      <c r="AT69" s="664"/>
      <c r="AU69" s="665"/>
    </row>
    <row r="70" spans="1:47" ht="33" customHeight="1" thickBo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57" t="str">
        <f>IF(基本情報入力シート!AA91="","",基本情報入力シート!AA91)</f>
        <v/>
      </c>
      <c r="S70" s="658"/>
      <c r="T70" s="659"/>
      <c r="U70" s="660" t="str">
        <f>IF(P70="","",VLOOKUP(P70,【参考】数式用!$A$5:$I$28,MATCH(T70,【参考】数式用!$H$4:$I$4,0)+7,0))</f>
        <v/>
      </c>
      <c r="V70" s="682"/>
      <c r="W70" s="261" t="s">
        <v>234</v>
      </c>
      <c r="X70" s="661"/>
      <c r="Y70" s="258" t="s">
        <v>235</v>
      </c>
      <c r="Z70" s="661"/>
      <c r="AA70" s="410" t="s">
        <v>236</v>
      </c>
      <c r="AB70" s="661"/>
      <c r="AC70" s="258" t="s">
        <v>235</v>
      </c>
      <c r="AD70" s="661"/>
      <c r="AE70" s="258" t="s">
        <v>237</v>
      </c>
      <c r="AF70" s="637" t="s">
        <v>238</v>
      </c>
      <c r="AG70" s="638" t="str">
        <f t="shared" si="5"/>
        <v/>
      </c>
      <c r="AH70" s="639" t="s">
        <v>239</v>
      </c>
      <c r="AI70" s="640" t="str">
        <f t="shared" si="8"/>
        <v/>
      </c>
      <c r="AJ70" s="215"/>
      <c r="AK70" s="662" t="str">
        <f t="shared" si="6"/>
        <v>○</v>
      </c>
      <c r="AL70" s="663" t="str">
        <f t="shared" si="7"/>
        <v/>
      </c>
      <c r="AM70" s="664"/>
      <c r="AN70" s="664"/>
      <c r="AO70" s="664"/>
      <c r="AP70" s="664"/>
      <c r="AQ70" s="664"/>
      <c r="AR70" s="664"/>
      <c r="AS70" s="664"/>
      <c r="AT70" s="664"/>
      <c r="AU70" s="665"/>
    </row>
    <row r="71" spans="1:47" ht="33" customHeight="1" thickBo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57" t="str">
        <f>IF(基本情報入力シート!AA92="","",基本情報入力シート!AA92)</f>
        <v/>
      </c>
      <c r="S71" s="658"/>
      <c r="T71" s="659"/>
      <c r="U71" s="660" t="str">
        <f>IF(P71="","",VLOOKUP(P71,【参考】数式用!$A$5:$I$28,MATCH(T71,【参考】数式用!$H$4:$I$4,0)+7,0))</f>
        <v/>
      </c>
      <c r="V71" s="682"/>
      <c r="W71" s="261" t="s">
        <v>234</v>
      </c>
      <c r="X71" s="661"/>
      <c r="Y71" s="258" t="s">
        <v>235</v>
      </c>
      <c r="Z71" s="661"/>
      <c r="AA71" s="410" t="s">
        <v>236</v>
      </c>
      <c r="AB71" s="661"/>
      <c r="AC71" s="258" t="s">
        <v>235</v>
      </c>
      <c r="AD71" s="661"/>
      <c r="AE71" s="258" t="s">
        <v>237</v>
      </c>
      <c r="AF71" s="637" t="s">
        <v>238</v>
      </c>
      <c r="AG71" s="638" t="str">
        <f t="shared" si="5"/>
        <v/>
      </c>
      <c r="AH71" s="639" t="s">
        <v>239</v>
      </c>
      <c r="AI71" s="640" t="str">
        <f t="shared" si="8"/>
        <v/>
      </c>
      <c r="AJ71" s="215"/>
      <c r="AK71" s="662" t="str">
        <f t="shared" si="6"/>
        <v>○</v>
      </c>
      <c r="AL71" s="663" t="str">
        <f t="shared" si="7"/>
        <v/>
      </c>
      <c r="AM71" s="664"/>
      <c r="AN71" s="664"/>
      <c r="AO71" s="664"/>
      <c r="AP71" s="664"/>
      <c r="AQ71" s="664"/>
      <c r="AR71" s="664"/>
      <c r="AS71" s="664"/>
      <c r="AT71" s="664"/>
      <c r="AU71" s="665"/>
    </row>
    <row r="72" spans="1:47" ht="33" customHeight="1" thickBo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57" t="str">
        <f>IF(基本情報入力シート!AA93="","",基本情報入力シート!AA93)</f>
        <v/>
      </c>
      <c r="S72" s="658"/>
      <c r="T72" s="659"/>
      <c r="U72" s="660" t="str">
        <f>IF(P72="","",VLOOKUP(P72,【参考】数式用!$A$5:$I$28,MATCH(T72,【参考】数式用!$H$4:$I$4,0)+7,0))</f>
        <v/>
      </c>
      <c r="V72" s="682"/>
      <c r="W72" s="261" t="s">
        <v>234</v>
      </c>
      <c r="X72" s="661"/>
      <c r="Y72" s="258" t="s">
        <v>235</v>
      </c>
      <c r="Z72" s="661"/>
      <c r="AA72" s="410" t="s">
        <v>236</v>
      </c>
      <c r="AB72" s="661"/>
      <c r="AC72" s="258" t="s">
        <v>235</v>
      </c>
      <c r="AD72" s="661"/>
      <c r="AE72" s="258" t="s">
        <v>237</v>
      </c>
      <c r="AF72" s="637" t="s">
        <v>238</v>
      </c>
      <c r="AG72" s="638" t="str">
        <f t="shared" si="5"/>
        <v/>
      </c>
      <c r="AH72" s="639" t="s">
        <v>239</v>
      </c>
      <c r="AI72" s="640" t="str">
        <f t="shared" si="8"/>
        <v/>
      </c>
      <c r="AJ72" s="215"/>
      <c r="AK72" s="662" t="str">
        <f t="shared" si="6"/>
        <v>○</v>
      </c>
      <c r="AL72" s="663" t="str">
        <f t="shared" si="7"/>
        <v/>
      </c>
      <c r="AM72" s="664"/>
      <c r="AN72" s="664"/>
      <c r="AO72" s="664"/>
      <c r="AP72" s="664"/>
      <c r="AQ72" s="664"/>
      <c r="AR72" s="664"/>
      <c r="AS72" s="664"/>
      <c r="AT72" s="664"/>
      <c r="AU72" s="665"/>
    </row>
    <row r="73" spans="1:47" ht="33" customHeight="1" thickBo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57" t="str">
        <f>IF(基本情報入力シート!AA94="","",基本情報入力シート!AA94)</f>
        <v/>
      </c>
      <c r="S73" s="658"/>
      <c r="T73" s="659"/>
      <c r="U73" s="660" t="str">
        <f>IF(P73="","",VLOOKUP(P73,【参考】数式用!$A$5:$I$28,MATCH(T73,【参考】数式用!$H$4:$I$4,0)+7,0))</f>
        <v/>
      </c>
      <c r="V73" s="682"/>
      <c r="W73" s="261" t="s">
        <v>234</v>
      </c>
      <c r="X73" s="661"/>
      <c r="Y73" s="258" t="s">
        <v>235</v>
      </c>
      <c r="Z73" s="661"/>
      <c r="AA73" s="410" t="s">
        <v>236</v>
      </c>
      <c r="AB73" s="661"/>
      <c r="AC73" s="258" t="s">
        <v>235</v>
      </c>
      <c r="AD73" s="661"/>
      <c r="AE73" s="258" t="s">
        <v>237</v>
      </c>
      <c r="AF73" s="637" t="s">
        <v>238</v>
      </c>
      <c r="AG73" s="638" t="str">
        <f t="shared" si="5"/>
        <v/>
      </c>
      <c r="AH73" s="639" t="s">
        <v>239</v>
      </c>
      <c r="AI73" s="640" t="str">
        <f t="shared" si="8"/>
        <v/>
      </c>
      <c r="AJ73" s="215"/>
      <c r="AK73" s="662" t="str">
        <f t="shared" si="6"/>
        <v>○</v>
      </c>
      <c r="AL73" s="663" t="str">
        <f t="shared" si="7"/>
        <v/>
      </c>
      <c r="AM73" s="664"/>
      <c r="AN73" s="664"/>
      <c r="AO73" s="664"/>
      <c r="AP73" s="664"/>
      <c r="AQ73" s="664"/>
      <c r="AR73" s="664"/>
      <c r="AS73" s="664"/>
      <c r="AT73" s="664"/>
      <c r="AU73" s="665"/>
    </row>
    <row r="74" spans="1:47" ht="33" customHeight="1" thickBo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57" t="str">
        <f>IF(基本情報入力シート!AA95="","",基本情報入力シート!AA95)</f>
        <v/>
      </c>
      <c r="S74" s="658"/>
      <c r="T74" s="659"/>
      <c r="U74" s="660" t="str">
        <f>IF(P74="","",VLOOKUP(P74,【参考】数式用!$A$5:$I$28,MATCH(T74,【参考】数式用!$H$4:$I$4,0)+7,0))</f>
        <v/>
      </c>
      <c r="V74" s="682"/>
      <c r="W74" s="261" t="s">
        <v>234</v>
      </c>
      <c r="X74" s="661"/>
      <c r="Y74" s="258" t="s">
        <v>235</v>
      </c>
      <c r="Z74" s="661"/>
      <c r="AA74" s="410" t="s">
        <v>236</v>
      </c>
      <c r="AB74" s="661"/>
      <c r="AC74" s="258" t="s">
        <v>235</v>
      </c>
      <c r="AD74" s="661"/>
      <c r="AE74" s="258" t="s">
        <v>237</v>
      </c>
      <c r="AF74" s="637" t="s">
        <v>238</v>
      </c>
      <c r="AG74" s="638" t="str">
        <f t="shared" si="5"/>
        <v/>
      </c>
      <c r="AH74" s="639" t="s">
        <v>239</v>
      </c>
      <c r="AI74" s="640" t="str">
        <f t="shared" si="8"/>
        <v/>
      </c>
      <c r="AJ74" s="215"/>
      <c r="AK74" s="662" t="str">
        <f t="shared" si="6"/>
        <v>○</v>
      </c>
      <c r="AL74" s="663" t="str">
        <f t="shared" si="7"/>
        <v/>
      </c>
      <c r="AM74" s="664"/>
      <c r="AN74" s="664"/>
      <c r="AO74" s="664"/>
      <c r="AP74" s="664"/>
      <c r="AQ74" s="664"/>
      <c r="AR74" s="664"/>
      <c r="AS74" s="664"/>
      <c r="AT74" s="664"/>
      <c r="AU74" s="665"/>
    </row>
    <row r="75" spans="1:47" ht="33" customHeight="1" thickBo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57" t="str">
        <f>IF(基本情報入力シート!AA96="","",基本情報入力シート!AA96)</f>
        <v/>
      </c>
      <c r="S75" s="658"/>
      <c r="T75" s="659"/>
      <c r="U75" s="660" t="str">
        <f>IF(P75="","",VLOOKUP(P75,【参考】数式用!$A$5:$I$28,MATCH(T75,【参考】数式用!$H$4:$I$4,0)+7,0))</f>
        <v/>
      </c>
      <c r="V75" s="682"/>
      <c r="W75" s="261" t="s">
        <v>234</v>
      </c>
      <c r="X75" s="661"/>
      <c r="Y75" s="258" t="s">
        <v>235</v>
      </c>
      <c r="Z75" s="661"/>
      <c r="AA75" s="410" t="s">
        <v>236</v>
      </c>
      <c r="AB75" s="661"/>
      <c r="AC75" s="258" t="s">
        <v>235</v>
      </c>
      <c r="AD75" s="661"/>
      <c r="AE75" s="258" t="s">
        <v>237</v>
      </c>
      <c r="AF75" s="637" t="s">
        <v>238</v>
      </c>
      <c r="AG75" s="638" t="str">
        <f t="shared" si="5"/>
        <v/>
      </c>
      <c r="AH75" s="639" t="s">
        <v>239</v>
      </c>
      <c r="AI75" s="640" t="str">
        <f t="shared" si="8"/>
        <v/>
      </c>
      <c r="AJ75" s="215"/>
      <c r="AK75" s="662" t="str">
        <f t="shared" si="6"/>
        <v>○</v>
      </c>
      <c r="AL75" s="663" t="str">
        <f t="shared" si="7"/>
        <v/>
      </c>
      <c r="AM75" s="664"/>
      <c r="AN75" s="664"/>
      <c r="AO75" s="664"/>
      <c r="AP75" s="664"/>
      <c r="AQ75" s="664"/>
      <c r="AR75" s="664"/>
      <c r="AS75" s="664"/>
      <c r="AT75" s="664"/>
      <c r="AU75" s="665"/>
    </row>
    <row r="76" spans="1:47" ht="33" customHeight="1" thickBo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57" t="str">
        <f>IF(基本情報入力シート!AA97="","",基本情報入力シート!AA97)</f>
        <v/>
      </c>
      <c r="S76" s="658"/>
      <c r="T76" s="659"/>
      <c r="U76" s="660" t="str">
        <f>IF(P76="","",VLOOKUP(P76,【参考】数式用!$A$5:$I$28,MATCH(T76,【参考】数式用!$H$4:$I$4,0)+7,0))</f>
        <v/>
      </c>
      <c r="V76" s="682"/>
      <c r="W76" s="261" t="s">
        <v>234</v>
      </c>
      <c r="X76" s="661"/>
      <c r="Y76" s="258" t="s">
        <v>235</v>
      </c>
      <c r="Z76" s="661"/>
      <c r="AA76" s="410" t="s">
        <v>236</v>
      </c>
      <c r="AB76" s="661"/>
      <c r="AC76" s="258" t="s">
        <v>235</v>
      </c>
      <c r="AD76" s="661"/>
      <c r="AE76" s="258" t="s">
        <v>237</v>
      </c>
      <c r="AF76" s="637" t="s">
        <v>238</v>
      </c>
      <c r="AG76" s="638" t="str">
        <f t="shared" si="5"/>
        <v/>
      </c>
      <c r="AH76" s="639" t="s">
        <v>239</v>
      </c>
      <c r="AI76" s="640" t="str">
        <f t="shared" ref="AI76:AI111" si="9">IFERROR(ROUNDDOWN(ROUND(Q76*R76,0)*U76,0)*AG76,"")</f>
        <v/>
      </c>
      <c r="AJ76" s="215"/>
      <c r="AK76" s="662" t="str">
        <f t="shared" si="6"/>
        <v>○</v>
      </c>
      <c r="AL76" s="663" t="str">
        <f t="shared" si="7"/>
        <v/>
      </c>
      <c r="AM76" s="664"/>
      <c r="AN76" s="664"/>
      <c r="AO76" s="664"/>
      <c r="AP76" s="664"/>
      <c r="AQ76" s="664"/>
      <c r="AR76" s="664"/>
      <c r="AS76" s="664"/>
      <c r="AT76" s="664"/>
      <c r="AU76" s="665"/>
    </row>
    <row r="77" spans="1:47" ht="33" customHeight="1" thickBo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57" t="str">
        <f>IF(基本情報入力シート!AA98="","",基本情報入力シート!AA98)</f>
        <v/>
      </c>
      <c r="S77" s="658"/>
      <c r="T77" s="659"/>
      <c r="U77" s="660" t="str">
        <f>IF(P77="","",VLOOKUP(P77,【参考】数式用!$A$5:$I$28,MATCH(T77,【参考】数式用!$H$4:$I$4,0)+7,0))</f>
        <v/>
      </c>
      <c r="V77" s="682"/>
      <c r="W77" s="261" t="s">
        <v>234</v>
      </c>
      <c r="X77" s="661"/>
      <c r="Y77" s="258" t="s">
        <v>235</v>
      </c>
      <c r="Z77" s="661"/>
      <c r="AA77" s="410" t="s">
        <v>236</v>
      </c>
      <c r="AB77" s="661"/>
      <c r="AC77" s="258" t="s">
        <v>235</v>
      </c>
      <c r="AD77" s="661"/>
      <c r="AE77" s="258" t="s">
        <v>237</v>
      </c>
      <c r="AF77" s="637" t="s">
        <v>238</v>
      </c>
      <c r="AG77" s="638" t="str">
        <f t="shared" si="5"/>
        <v/>
      </c>
      <c r="AH77" s="639" t="s">
        <v>239</v>
      </c>
      <c r="AI77" s="640" t="str">
        <f t="shared" si="9"/>
        <v/>
      </c>
      <c r="AJ77" s="215"/>
      <c r="AK77" s="662" t="str">
        <f t="shared" si="6"/>
        <v>○</v>
      </c>
      <c r="AL77" s="663" t="str">
        <f t="shared" si="7"/>
        <v/>
      </c>
      <c r="AM77" s="664"/>
      <c r="AN77" s="664"/>
      <c r="AO77" s="664"/>
      <c r="AP77" s="664"/>
      <c r="AQ77" s="664"/>
      <c r="AR77" s="664"/>
      <c r="AS77" s="664"/>
      <c r="AT77" s="664"/>
      <c r="AU77" s="665"/>
    </row>
    <row r="78" spans="1:47" ht="33" customHeight="1" thickBo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57" t="str">
        <f>IF(基本情報入力シート!AA99="","",基本情報入力シート!AA99)</f>
        <v/>
      </c>
      <c r="S78" s="658"/>
      <c r="T78" s="659"/>
      <c r="U78" s="660" t="str">
        <f>IF(P78="","",VLOOKUP(P78,【参考】数式用!$A$5:$I$28,MATCH(T78,【参考】数式用!$H$4:$I$4,0)+7,0))</f>
        <v/>
      </c>
      <c r="V78" s="682"/>
      <c r="W78" s="261" t="s">
        <v>234</v>
      </c>
      <c r="X78" s="661"/>
      <c r="Y78" s="258" t="s">
        <v>235</v>
      </c>
      <c r="Z78" s="661"/>
      <c r="AA78" s="410" t="s">
        <v>236</v>
      </c>
      <c r="AB78" s="661"/>
      <c r="AC78" s="258" t="s">
        <v>235</v>
      </c>
      <c r="AD78" s="661"/>
      <c r="AE78" s="258" t="s">
        <v>237</v>
      </c>
      <c r="AF78" s="637" t="s">
        <v>238</v>
      </c>
      <c r="AG78" s="638" t="str">
        <f t="shared" si="5"/>
        <v/>
      </c>
      <c r="AH78" s="639" t="s">
        <v>239</v>
      </c>
      <c r="AI78" s="640" t="str">
        <f t="shared" si="9"/>
        <v/>
      </c>
      <c r="AJ78" s="215"/>
      <c r="AK78" s="662" t="str">
        <f t="shared" si="6"/>
        <v>○</v>
      </c>
      <c r="AL78" s="663" t="str">
        <f t="shared" si="7"/>
        <v/>
      </c>
      <c r="AM78" s="664"/>
      <c r="AN78" s="664"/>
      <c r="AO78" s="664"/>
      <c r="AP78" s="664"/>
      <c r="AQ78" s="664"/>
      <c r="AR78" s="664"/>
      <c r="AS78" s="664"/>
      <c r="AT78" s="664"/>
      <c r="AU78" s="665"/>
    </row>
    <row r="79" spans="1:47" ht="33" customHeight="1" thickBo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57" t="str">
        <f>IF(基本情報入力シート!AA100="","",基本情報入力シート!AA100)</f>
        <v/>
      </c>
      <c r="S79" s="658"/>
      <c r="T79" s="659"/>
      <c r="U79" s="660" t="str">
        <f>IF(P79="","",VLOOKUP(P79,【参考】数式用!$A$5:$I$28,MATCH(T79,【参考】数式用!$H$4:$I$4,0)+7,0))</f>
        <v/>
      </c>
      <c r="V79" s="682"/>
      <c r="W79" s="261" t="s">
        <v>234</v>
      </c>
      <c r="X79" s="661"/>
      <c r="Y79" s="258" t="s">
        <v>235</v>
      </c>
      <c r="Z79" s="661"/>
      <c r="AA79" s="410" t="s">
        <v>236</v>
      </c>
      <c r="AB79" s="661"/>
      <c r="AC79" s="258" t="s">
        <v>235</v>
      </c>
      <c r="AD79" s="661"/>
      <c r="AE79" s="258" t="s">
        <v>237</v>
      </c>
      <c r="AF79" s="637" t="s">
        <v>238</v>
      </c>
      <c r="AG79" s="638" t="str">
        <f t="shared" si="5"/>
        <v/>
      </c>
      <c r="AH79" s="639" t="s">
        <v>239</v>
      </c>
      <c r="AI79" s="640" t="str">
        <f t="shared" si="9"/>
        <v/>
      </c>
      <c r="AJ79" s="215"/>
      <c r="AK79" s="662" t="str">
        <f t="shared" si="6"/>
        <v>○</v>
      </c>
      <c r="AL79" s="663" t="str">
        <f t="shared" si="7"/>
        <v/>
      </c>
      <c r="AM79" s="664"/>
      <c r="AN79" s="664"/>
      <c r="AO79" s="664"/>
      <c r="AP79" s="664"/>
      <c r="AQ79" s="664"/>
      <c r="AR79" s="664"/>
      <c r="AS79" s="664"/>
      <c r="AT79" s="664"/>
      <c r="AU79" s="665"/>
    </row>
    <row r="80" spans="1:47" ht="33" customHeight="1" thickBo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57" t="str">
        <f>IF(基本情報入力シート!AA101="","",基本情報入力シート!AA101)</f>
        <v/>
      </c>
      <c r="S80" s="658"/>
      <c r="T80" s="659"/>
      <c r="U80" s="660" t="str">
        <f>IF(P80="","",VLOOKUP(P80,【参考】数式用!$A$5:$I$28,MATCH(T80,【参考】数式用!$H$4:$I$4,0)+7,0))</f>
        <v/>
      </c>
      <c r="V80" s="682"/>
      <c r="W80" s="261" t="s">
        <v>234</v>
      </c>
      <c r="X80" s="661"/>
      <c r="Y80" s="258" t="s">
        <v>235</v>
      </c>
      <c r="Z80" s="661"/>
      <c r="AA80" s="410" t="s">
        <v>236</v>
      </c>
      <c r="AB80" s="661"/>
      <c r="AC80" s="258" t="s">
        <v>235</v>
      </c>
      <c r="AD80" s="661"/>
      <c r="AE80" s="258" t="s">
        <v>237</v>
      </c>
      <c r="AF80" s="637" t="s">
        <v>238</v>
      </c>
      <c r="AG80" s="638" t="str">
        <f t="shared" si="5"/>
        <v/>
      </c>
      <c r="AH80" s="639" t="s">
        <v>239</v>
      </c>
      <c r="AI80" s="640" t="str">
        <f t="shared" si="9"/>
        <v/>
      </c>
      <c r="AJ80" s="215"/>
      <c r="AK80" s="662" t="str">
        <f t="shared" si="6"/>
        <v>○</v>
      </c>
      <c r="AL80" s="663" t="str">
        <f t="shared" si="7"/>
        <v/>
      </c>
      <c r="AM80" s="664"/>
      <c r="AN80" s="664"/>
      <c r="AO80" s="664"/>
      <c r="AP80" s="664"/>
      <c r="AQ80" s="664"/>
      <c r="AR80" s="664"/>
      <c r="AS80" s="664"/>
      <c r="AT80" s="664"/>
      <c r="AU80" s="665"/>
    </row>
    <row r="81" spans="1:47" ht="33" customHeight="1" thickBo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57" t="str">
        <f>IF(基本情報入力シート!AA102="","",基本情報入力シート!AA102)</f>
        <v/>
      </c>
      <c r="S81" s="658"/>
      <c r="T81" s="659"/>
      <c r="U81" s="660" t="str">
        <f>IF(P81="","",VLOOKUP(P81,【参考】数式用!$A$5:$I$28,MATCH(T81,【参考】数式用!$H$4:$I$4,0)+7,0))</f>
        <v/>
      </c>
      <c r="V81" s="682"/>
      <c r="W81" s="261" t="s">
        <v>234</v>
      </c>
      <c r="X81" s="661"/>
      <c r="Y81" s="258" t="s">
        <v>235</v>
      </c>
      <c r="Z81" s="661"/>
      <c r="AA81" s="410" t="s">
        <v>236</v>
      </c>
      <c r="AB81" s="661"/>
      <c r="AC81" s="258" t="s">
        <v>235</v>
      </c>
      <c r="AD81" s="661"/>
      <c r="AE81" s="258" t="s">
        <v>237</v>
      </c>
      <c r="AF81" s="637" t="s">
        <v>238</v>
      </c>
      <c r="AG81" s="638" t="str">
        <f t="shared" ref="AG81:AG111" si="10">IF(X81&gt;=1,(AB81*12+AD81)-(X81*12+Z81)+1,"")</f>
        <v/>
      </c>
      <c r="AH81" s="639" t="s">
        <v>239</v>
      </c>
      <c r="AI81" s="640" t="str">
        <f t="shared" si="9"/>
        <v/>
      </c>
      <c r="AJ81" s="215"/>
      <c r="AK81" s="662" t="str">
        <f t="shared" si="6"/>
        <v>○</v>
      </c>
      <c r="AL81" s="663" t="str">
        <f t="shared" si="7"/>
        <v/>
      </c>
      <c r="AM81" s="664"/>
      <c r="AN81" s="664"/>
      <c r="AO81" s="664"/>
      <c r="AP81" s="664"/>
      <c r="AQ81" s="664"/>
      <c r="AR81" s="664"/>
      <c r="AS81" s="664"/>
      <c r="AT81" s="664"/>
      <c r="AU81" s="665"/>
    </row>
    <row r="82" spans="1:47" ht="33" customHeight="1" thickBo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57" t="str">
        <f>IF(基本情報入力シート!AA103="","",基本情報入力シート!AA103)</f>
        <v/>
      </c>
      <c r="S82" s="658"/>
      <c r="T82" s="659"/>
      <c r="U82" s="660" t="str">
        <f>IF(P82="","",VLOOKUP(P82,【参考】数式用!$A$5:$I$28,MATCH(T82,【参考】数式用!$H$4:$I$4,0)+7,0))</f>
        <v/>
      </c>
      <c r="V82" s="682"/>
      <c r="W82" s="261" t="s">
        <v>234</v>
      </c>
      <c r="X82" s="661"/>
      <c r="Y82" s="258" t="s">
        <v>235</v>
      </c>
      <c r="Z82" s="661"/>
      <c r="AA82" s="410" t="s">
        <v>236</v>
      </c>
      <c r="AB82" s="661"/>
      <c r="AC82" s="258" t="s">
        <v>235</v>
      </c>
      <c r="AD82" s="661"/>
      <c r="AE82" s="258" t="s">
        <v>237</v>
      </c>
      <c r="AF82" s="637" t="s">
        <v>238</v>
      </c>
      <c r="AG82" s="638" t="str">
        <f t="shared" si="10"/>
        <v/>
      </c>
      <c r="AH82" s="639" t="s">
        <v>239</v>
      </c>
      <c r="AI82" s="640" t="str">
        <f t="shared" si="9"/>
        <v/>
      </c>
      <c r="AJ82" s="215"/>
      <c r="AK82" s="662" t="str">
        <f t="shared" si="6"/>
        <v>○</v>
      </c>
      <c r="AL82" s="663" t="str">
        <f t="shared" si="7"/>
        <v/>
      </c>
      <c r="AM82" s="664"/>
      <c r="AN82" s="664"/>
      <c r="AO82" s="664"/>
      <c r="AP82" s="664"/>
      <c r="AQ82" s="664"/>
      <c r="AR82" s="664"/>
      <c r="AS82" s="664"/>
      <c r="AT82" s="664"/>
      <c r="AU82" s="665"/>
    </row>
    <row r="83" spans="1:47" ht="33" customHeight="1" thickBo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57" t="str">
        <f>IF(基本情報入力シート!AA104="","",基本情報入力シート!AA104)</f>
        <v/>
      </c>
      <c r="S83" s="658"/>
      <c r="T83" s="659"/>
      <c r="U83" s="660" t="str">
        <f>IF(P83="","",VLOOKUP(P83,【参考】数式用!$A$5:$I$28,MATCH(T83,【参考】数式用!$H$4:$I$4,0)+7,0))</f>
        <v/>
      </c>
      <c r="V83" s="682"/>
      <c r="W83" s="261" t="s">
        <v>234</v>
      </c>
      <c r="X83" s="661"/>
      <c r="Y83" s="258" t="s">
        <v>235</v>
      </c>
      <c r="Z83" s="661"/>
      <c r="AA83" s="410" t="s">
        <v>236</v>
      </c>
      <c r="AB83" s="661"/>
      <c r="AC83" s="258" t="s">
        <v>235</v>
      </c>
      <c r="AD83" s="661"/>
      <c r="AE83" s="258" t="s">
        <v>237</v>
      </c>
      <c r="AF83" s="637" t="s">
        <v>238</v>
      </c>
      <c r="AG83" s="638" t="str">
        <f t="shared" si="10"/>
        <v/>
      </c>
      <c r="AH83" s="639" t="s">
        <v>239</v>
      </c>
      <c r="AI83" s="640" t="str">
        <f t="shared" si="9"/>
        <v/>
      </c>
      <c r="AJ83" s="215"/>
      <c r="AK83" s="662" t="str">
        <f t="shared" ref="AK83:AK111" si="11">IFERROR(IF(AND(T83="特定加算Ⅰ",OR(V83="",V83="-",V83="いずれも取得していない")),"☓","○"),"")</f>
        <v>○</v>
      </c>
      <c r="AL83" s="663" t="str">
        <f t="shared" ref="AL83:AL111" si="12">IFERROR(IF(AND(T83="特定加算Ⅰ",OR(V83="",V83="-",V83="いずれも取得していない")),"！特定加算Ⅰが選択されています。該当する介護福祉士配置等要件を選択してください。",""),"")</f>
        <v/>
      </c>
      <c r="AM83" s="664"/>
      <c r="AN83" s="664"/>
      <c r="AO83" s="664"/>
      <c r="AP83" s="664"/>
      <c r="AQ83" s="664"/>
      <c r="AR83" s="664"/>
      <c r="AS83" s="664"/>
      <c r="AT83" s="664"/>
      <c r="AU83" s="665"/>
    </row>
    <row r="84" spans="1:47" ht="33" customHeight="1" thickBo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57" t="str">
        <f>IF(基本情報入力シート!AA105="","",基本情報入力シート!AA105)</f>
        <v/>
      </c>
      <c r="S84" s="658"/>
      <c r="T84" s="659"/>
      <c r="U84" s="660" t="str">
        <f>IF(P84="","",VLOOKUP(P84,【参考】数式用!$A$5:$I$28,MATCH(T84,【参考】数式用!$H$4:$I$4,0)+7,0))</f>
        <v/>
      </c>
      <c r="V84" s="682"/>
      <c r="W84" s="261" t="s">
        <v>234</v>
      </c>
      <c r="X84" s="661"/>
      <c r="Y84" s="258" t="s">
        <v>235</v>
      </c>
      <c r="Z84" s="661"/>
      <c r="AA84" s="410" t="s">
        <v>236</v>
      </c>
      <c r="AB84" s="661"/>
      <c r="AC84" s="258" t="s">
        <v>235</v>
      </c>
      <c r="AD84" s="661"/>
      <c r="AE84" s="258" t="s">
        <v>237</v>
      </c>
      <c r="AF84" s="637" t="s">
        <v>238</v>
      </c>
      <c r="AG84" s="638" t="str">
        <f t="shared" si="10"/>
        <v/>
      </c>
      <c r="AH84" s="639" t="s">
        <v>239</v>
      </c>
      <c r="AI84" s="640" t="str">
        <f t="shared" si="9"/>
        <v/>
      </c>
      <c r="AJ84" s="215"/>
      <c r="AK84" s="662" t="str">
        <f t="shared" si="11"/>
        <v>○</v>
      </c>
      <c r="AL84" s="663" t="str">
        <f t="shared" si="12"/>
        <v/>
      </c>
      <c r="AM84" s="664"/>
      <c r="AN84" s="664"/>
      <c r="AO84" s="664"/>
      <c r="AP84" s="664"/>
      <c r="AQ84" s="664"/>
      <c r="AR84" s="664"/>
      <c r="AS84" s="664"/>
      <c r="AT84" s="664"/>
      <c r="AU84" s="665"/>
    </row>
    <row r="85" spans="1:47" ht="33" customHeight="1" thickBo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57" t="str">
        <f>IF(基本情報入力シート!AA106="","",基本情報入力シート!AA106)</f>
        <v/>
      </c>
      <c r="S85" s="658"/>
      <c r="T85" s="659"/>
      <c r="U85" s="660" t="str">
        <f>IF(P85="","",VLOOKUP(P85,【参考】数式用!$A$5:$I$28,MATCH(T85,【参考】数式用!$H$4:$I$4,0)+7,0))</f>
        <v/>
      </c>
      <c r="V85" s="682"/>
      <c r="W85" s="261" t="s">
        <v>234</v>
      </c>
      <c r="X85" s="661"/>
      <c r="Y85" s="258" t="s">
        <v>235</v>
      </c>
      <c r="Z85" s="661"/>
      <c r="AA85" s="410" t="s">
        <v>236</v>
      </c>
      <c r="AB85" s="661"/>
      <c r="AC85" s="258" t="s">
        <v>235</v>
      </c>
      <c r="AD85" s="661"/>
      <c r="AE85" s="258" t="s">
        <v>237</v>
      </c>
      <c r="AF85" s="637" t="s">
        <v>238</v>
      </c>
      <c r="AG85" s="638" t="str">
        <f t="shared" si="10"/>
        <v/>
      </c>
      <c r="AH85" s="639" t="s">
        <v>239</v>
      </c>
      <c r="AI85" s="640" t="str">
        <f t="shared" si="9"/>
        <v/>
      </c>
      <c r="AJ85" s="215"/>
      <c r="AK85" s="662" t="str">
        <f t="shared" si="11"/>
        <v>○</v>
      </c>
      <c r="AL85" s="663" t="str">
        <f t="shared" si="12"/>
        <v/>
      </c>
      <c r="AM85" s="664"/>
      <c r="AN85" s="664"/>
      <c r="AO85" s="664"/>
      <c r="AP85" s="664"/>
      <c r="AQ85" s="664"/>
      <c r="AR85" s="664"/>
      <c r="AS85" s="664"/>
      <c r="AT85" s="664"/>
      <c r="AU85" s="665"/>
    </row>
    <row r="86" spans="1:47" ht="33" customHeight="1" thickBo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57" t="str">
        <f>IF(基本情報入力シート!AA107="","",基本情報入力シート!AA107)</f>
        <v/>
      </c>
      <c r="S86" s="658"/>
      <c r="T86" s="659"/>
      <c r="U86" s="660" t="str">
        <f>IF(P86="","",VLOOKUP(P86,【参考】数式用!$A$5:$I$28,MATCH(T86,【参考】数式用!$H$4:$I$4,0)+7,0))</f>
        <v/>
      </c>
      <c r="V86" s="682"/>
      <c r="W86" s="261" t="s">
        <v>234</v>
      </c>
      <c r="X86" s="661"/>
      <c r="Y86" s="258" t="s">
        <v>235</v>
      </c>
      <c r="Z86" s="661"/>
      <c r="AA86" s="410" t="s">
        <v>236</v>
      </c>
      <c r="AB86" s="661"/>
      <c r="AC86" s="258" t="s">
        <v>235</v>
      </c>
      <c r="AD86" s="661"/>
      <c r="AE86" s="258" t="s">
        <v>237</v>
      </c>
      <c r="AF86" s="637" t="s">
        <v>238</v>
      </c>
      <c r="AG86" s="638" t="str">
        <f t="shared" si="10"/>
        <v/>
      </c>
      <c r="AH86" s="639" t="s">
        <v>239</v>
      </c>
      <c r="AI86" s="640" t="str">
        <f t="shared" si="9"/>
        <v/>
      </c>
      <c r="AJ86" s="215"/>
      <c r="AK86" s="662" t="str">
        <f t="shared" si="11"/>
        <v>○</v>
      </c>
      <c r="AL86" s="663" t="str">
        <f t="shared" si="12"/>
        <v/>
      </c>
      <c r="AM86" s="664"/>
      <c r="AN86" s="664"/>
      <c r="AO86" s="664"/>
      <c r="AP86" s="664"/>
      <c r="AQ86" s="664"/>
      <c r="AR86" s="664"/>
      <c r="AS86" s="664"/>
      <c r="AT86" s="664"/>
      <c r="AU86" s="665"/>
    </row>
    <row r="87" spans="1:47" ht="33" customHeight="1" thickBo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57" t="str">
        <f>IF(基本情報入力シート!AA108="","",基本情報入力シート!AA108)</f>
        <v/>
      </c>
      <c r="S87" s="658"/>
      <c r="T87" s="659"/>
      <c r="U87" s="660" t="str">
        <f>IF(P87="","",VLOOKUP(P87,【参考】数式用!$A$5:$I$28,MATCH(T87,【参考】数式用!$H$4:$I$4,0)+7,0))</f>
        <v/>
      </c>
      <c r="V87" s="682"/>
      <c r="W87" s="261" t="s">
        <v>234</v>
      </c>
      <c r="X87" s="661"/>
      <c r="Y87" s="258" t="s">
        <v>235</v>
      </c>
      <c r="Z87" s="661"/>
      <c r="AA87" s="410" t="s">
        <v>236</v>
      </c>
      <c r="AB87" s="661"/>
      <c r="AC87" s="258" t="s">
        <v>235</v>
      </c>
      <c r="AD87" s="661"/>
      <c r="AE87" s="258" t="s">
        <v>237</v>
      </c>
      <c r="AF87" s="637" t="s">
        <v>238</v>
      </c>
      <c r="AG87" s="638" t="str">
        <f t="shared" si="10"/>
        <v/>
      </c>
      <c r="AH87" s="639" t="s">
        <v>239</v>
      </c>
      <c r="AI87" s="640" t="str">
        <f t="shared" si="9"/>
        <v/>
      </c>
      <c r="AJ87" s="215"/>
      <c r="AK87" s="662" t="str">
        <f t="shared" si="11"/>
        <v>○</v>
      </c>
      <c r="AL87" s="663" t="str">
        <f t="shared" si="12"/>
        <v/>
      </c>
      <c r="AM87" s="664"/>
      <c r="AN87" s="664"/>
      <c r="AO87" s="664"/>
      <c r="AP87" s="664"/>
      <c r="AQ87" s="664"/>
      <c r="AR87" s="664"/>
      <c r="AS87" s="664"/>
      <c r="AT87" s="664"/>
      <c r="AU87" s="665"/>
    </row>
    <row r="88" spans="1:47" ht="33" customHeight="1" thickBo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57" t="str">
        <f>IF(基本情報入力シート!AA109="","",基本情報入力シート!AA109)</f>
        <v/>
      </c>
      <c r="S88" s="658"/>
      <c r="T88" s="659"/>
      <c r="U88" s="660" t="str">
        <f>IF(P88="","",VLOOKUP(P88,【参考】数式用!$A$5:$I$28,MATCH(T88,【参考】数式用!$H$4:$I$4,0)+7,0))</f>
        <v/>
      </c>
      <c r="V88" s="682"/>
      <c r="W88" s="261" t="s">
        <v>234</v>
      </c>
      <c r="X88" s="661"/>
      <c r="Y88" s="258" t="s">
        <v>235</v>
      </c>
      <c r="Z88" s="661"/>
      <c r="AA88" s="410" t="s">
        <v>236</v>
      </c>
      <c r="AB88" s="661"/>
      <c r="AC88" s="258" t="s">
        <v>235</v>
      </c>
      <c r="AD88" s="661"/>
      <c r="AE88" s="258" t="s">
        <v>237</v>
      </c>
      <c r="AF88" s="637" t="s">
        <v>238</v>
      </c>
      <c r="AG88" s="638" t="str">
        <f t="shared" si="10"/>
        <v/>
      </c>
      <c r="AH88" s="639" t="s">
        <v>239</v>
      </c>
      <c r="AI88" s="640" t="str">
        <f t="shared" si="9"/>
        <v/>
      </c>
      <c r="AJ88" s="215"/>
      <c r="AK88" s="662" t="str">
        <f t="shared" si="11"/>
        <v>○</v>
      </c>
      <c r="AL88" s="663" t="str">
        <f t="shared" si="12"/>
        <v/>
      </c>
      <c r="AM88" s="664"/>
      <c r="AN88" s="664"/>
      <c r="AO88" s="664"/>
      <c r="AP88" s="664"/>
      <c r="AQ88" s="664"/>
      <c r="AR88" s="664"/>
      <c r="AS88" s="664"/>
      <c r="AT88" s="664"/>
      <c r="AU88" s="665"/>
    </row>
    <row r="89" spans="1:47" ht="33" customHeight="1" thickBo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57" t="str">
        <f>IF(基本情報入力シート!AA110="","",基本情報入力シート!AA110)</f>
        <v/>
      </c>
      <c r="S89" s="658"/>
      <c r="T89" s="659"/>
      <c r="U89" s="660" t="str">
        <f>IF(P89="","",VLOOKUP(P89,【参考】数式用!$A$5:$I$28,MATCH(T89,【参考】数式用!$H$4:$I$4,0)+7,0))</f>
        <v/>
      </c>
      <c r="V89" s="682"/>
      <c r="W89" s="261" t="s">
        <v>234</v>
      </c>
      <c r="X89" s="661"/>
      <c r="Y89" s="258" t="s">
        <v>235</v>
      </c>
      <c r="Z89" s="661"/>
      <c r="AA89" s="410" t="s">
        <v>236</v>
      </c>
      <c r="AB89" s="661"/>
      <c r="AC89" s="258" t="s">
        <v>235</v>
      </c>
      <c r="AD89" s="661"/>
      <c r="AE89" s="258" t="s">
        <v>237</v>
      </c>
      <c r="AF89" s="637" t="s">
        <v>238</v>
      </c>
      <c r="AG89" s="638" t="str">
        <f t="shared" si="10"/>
        <v/>
      </c>
      <c r="AH89" s="639" t="s">
        <v>239</v>
      </c>
      <c r="AI89" s="640" t="str">
        <f t="shared" si="9"/>
        <v/>
      </c>
      <c r="AJ89" s="215"/>
      <c r="AK89" s="662" t="str">
        <f t="shared" si="11"/>
        <v>○</v>
      </c>
      <c r="AL89" s="663" t="str">
        <f t="shared" si="12"/>
        <v/>
      </c>
      <c r="AM89" s="664"/>
      <c r="AN89" s="664"/>
      <c r="AO89" s="664"/>
      <c r="AP89" s="664"/>
      <c r="AQ89" s="664"/>
      <c r="AR89" s="664"/>
      <c r="AS89" s="664"/>
      <c r="AT89" s="664"/>
      <c r="AU89" s="665"/>
    </row>
    <row r="90" spans="1:47" ht="33" customHeight="1" thickBo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57" t="str">
        <f>IF(基本情報入力シート!AA111="","",基本情報入力シート!AA111)</f>
        <v/>
      </c>
      <c r="S90" s="658"/>
      <c r="T90" s="659"/>
      <c r="U90" s="660" t="str">
        <f>IF(P90="","",VLOOKUP(P90,【参考】数式用!$A$5:$I$28,MATCH(T90,【参考】数式用!$H$4:$I$4,0)+7,0))</f>
        <v/>
      </c>
      <c r="V90" s="682"/>
      <c r="W90" s="261" t="s">
        <v>234</v>
      </c>
      <c r="X90" s="661"/>
      <c r="Y90" s="258" t="s">
        <v>235</v>
      </c>
      <c r="Z90" s="661"/>
      <c r="AA90" s="410" t="s">
        <v>236</v>
      </c>
      <c r="AB90" s="661"/>
      <c r="AC90" s="258" t="s">
        <v>235</v>
      </c>
      <c r="AD90" s="661"/>
      <c r="AE90" s="258" t="s">
        <v>237</v>
      </c>
      <c r="AF90" s="637" t="s">
        <v>238</v>
      </c>
      <c r="AG90" s="638" t="str">
        <f t="shared" si="10"/>
        <v/>
      </c>
      <c r="AH90" s="639" t="s">
        <v>239</v>
      </c>
      <c r="AI90" s="640" t="str">
        <f t="shared" si="9"/>
        <v/>
      </c>
      <c r="AJ90" s="215"/>
      <c r="AK90" s="662" t="str">
        <f t="shared" si="11"/>
        <v>○</v>
      </c>
      <c r="AL90" s="663" t="str">
        <f t="shared" si="12"/>
        <v/>
      </c>
      <c r="AM90" s="664"/>
      <c r="AN90" s="664"/>
      <c r="AO90" s="664"/>
      <c r="AP90" s="664"/>
      <c r="AQ90" s="664"/>
      <c r="AR90" s="664"/>
      <c r="AS90" s="664"/>
      <c r="AT90" s="664"/>
      <c r="AU90" s="665"/>
    </row>
    <row r="91" spans="1:47" ht="33" customHeight="1" thickBot="1">
      <c r="A91" s="623">
        <f t="shared" si="4"/>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57" t="str">
        <f>IF(基本情報入力シート!AA112="","",基本情報入力シート!AA112)</f>
        <v/>
      </c>
      <c r="S91" s="658"/>
      <c r="T91" s="659"/>
      <c r="U91" s="660" t="str">
        <f>IF(P91="","",VLOOKUP(P91,【参考】数式用!$A$5:$I$28,MATCH(T91,【参考】数式用!$H$4:$I$4,0)+7,0))</f>
        <v/>
      </c>
      <c r="V91" s="682"/>
      <c r="W91" s="261" t="s">
        <v>234</v>
      </c>
      <c r="X91" s="661"/>
      <c r="Y91" s="258" t="s">
        <v>235</v>
      </c>
      <c r="Z91" s="661"/>
      <c r="AA91" s="410" t="s">
        <v>236</v>
      </c>
      <c r="AB91" s="661"/>
      <c r="AC91" s="258" t="s">
        <v>235</v>
      </c>
      <c r="AD91" s="661"/>
      <c r="AE91" s="258" t="s">
        <v>237</v>
      </c>
      <c r="AF91" s="637" t="s">
        <v>238</v>
      </c>
      <c r="AG91" s="638" t="str">
        <f t="shared" si="10"/>
        <v/>
      </c>
      <c r="AH91" s="639" t="s">
        <v>239</v>
      </c>
      <c r="AI91" s="640" t="str">
        <f t="shared" si="9"/>
        <v/>
      </c>
      <c r="AJ91" s="215"/>
      <c r="AK91" s="662" t="str">
        <f t="shared" si="11"/>
        <v>○</v>
      </c>
      <c r="AL91" s="663" t="str">
        <f t="shared" si="12"/>
        <v/>
      </c>
      <c r="AM91" s="664"/>
      <c r="AN91" s="664"/>
      <c r="AO91" s="664"/>
      <c r="AP91" s="664"/>
      <c r="AQ91" s="664"/>
      <c r="AR91" s="664"/>
      <c r="AS91" s="664"/>
      <c r="AT91" s="664"/>
      <c r="AU91" s="665"/>
    </row>
    <row r="92" spans="1:47" ht="33" customHeight="1" thickBot="1">
      <c r="A92" s="623">
        <f t="shared" si="4"/>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57" t="str">
        <f>IF(基本情報入力シート!AA113="","",基本情報入力シート!AA113)</f>
        <v/>
      </c>
      <c r="S92" s="658"/>
      <c r="T92" s="659"/>
      <c r="U92" s="660" t="str">
        <f>IF(P92="","",VLOOKUP(P92,【参考】数式用!$A$5:$I$28,MATCH(T92,【参考】数式用!$H$4:$I$4,0)+7,0))</f>
        <v/>
      </c>
      <c r="V92" s="682"/>
      <c r="W92" s="261" t="s">
        <v>234</v>
      </c>
      <c r="X92" s="661"/>
      <c r="Y92" s="258" t="s">
        <v>235</v>
      </c>
      <c r="Z92" s="661"/>
      <c r="AA92" s="410" t="s">
        <v>236</v>
      </c>
      <c r="AB92" s="661"/>
      <c r="AC92" s="258" t="s">
        <v>235</v>
      </c>
      <c r="AD92" s="661"/>
      <c r="AE92" s="258" t="s">
        <v>237</v>
      </c>
      <c r="AF92" s="637" t="s">
        <v>238</v>
      </c>
      <c r="AG92" s="638" t="str">
        <f t="shared" si="10"/>
        <v/>
      </c>
      <c r="AH92" s="639" t="s">
        <v>239</v>
      </c>
      <c r="AI92" s="640" t="str">
        <f t="shared" si="9"/>
        <v/>
      </c>
      <c r="AJ92" s="215"/>
      <c r="AK92" s="662" t="str">
        <f t="shared" si="11"/>
        <v>○</v>
      </c>
      <c r="AL92" s="663" t="str">
        <f t="shared" si="12"/>
        <v/>
      </c>
      <c r="AM92" s="664"/>
      <c r="AN92" s="664"/>
      <c r="AO92" s="664"/>
      <c r="AP92" s="664"/>
      <c r="AQ92" s="664"/>
      <c r="AR92" s="664"/>
      <c r="AS92" s="664"/>
      <c r="AT92" s="664"/>
      <c r="AU92" s="665"/>
    </row>
    <row r="93" spans="1:47" ht="33" customHeight="1" thickBot="1">
      <c r="A93" s="623">
        <f t="shared" si="4"/>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57" t="str">
        <f>IF(基本情報入力シート!AA114="","",基本情報入力シート!AA114)</f>
        <v/>
      </c>
      <c r="S93" s="658"/>
      <c r="T93" s="659"/>
      <c r="U93" s="660" t="str">
        <f>IF(P93="","",VLOOKUP(P93,【参考】数式用!$A$5:$I$28,MATCH(T93,【参考】数式用!$H$4:$I$4,0)+7,0))</f>
        <v/>
      </c>
      <c r="V93" s="682"/>
      <c r="W93" s="261" t="s">
        <v>234</v>
      </c>
      <c r="X93" s="661"/>
      <c r="Y93" s="258" t="s">
        <v>235</v>
      </c>
      <c r="Z93" s="661"/>
      <c r="AA93" s="410" t="s">
        <v>236</v>
      </c>
      <c r="AB93" s="661"/>
      <c r="AC93" s="258" t="s">
        <v>235</v>
      </c>
      <c r="AD93" s="661"/>
      <c r="AE93" s="258" t="s">
        <v>237</v>
      </c>
      <c r="AF93" s="637" t="s">
        <v>238</v>
      </c>
      <c r="AG93" s="638" t="str">
        <f t="shared" si="10"/>
        <v/>
      </c>
      <c r="AH93" s="639" t="s">
        <v>239</v>
      </c>
      <c r="AI93" s="640" t="str">
        <f t="shared" si="9"/>
        <v/>
      </c>
      <c r="AJ93" s="215"/>
      <c r="AK93" s="662" t="str">
        <f t="shared" si="11"/>
        <v>○</v>
      </c>
      <c r="AL93" s="663" t="str">
        <f t="shared" si="12"/>
        <v/>
      </c>
      <c r="AM93" s="664"/>
      <c r="AN93" s="664"/>
      <c r="AO93" s="664"/>
      <c r="AP93" s="664"/>
      <c r="AQ93" s="664"/>
      <c r="AR93" s="664"/>
      <c r="AS93" s="664"/>
      <c r="AT93" s="664"/>
      <c r="AU93" s="665"/>
    </row>
    <row r="94" spans="1:47" ht="33" customHeight="1" thickBot="1">
      <c r="A94" s="623">
        <f t="shared" si="4"/>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57" t="str">
        <f>IF(基本情報入力シート!AA115="","",基本情報入力シート!AA115)</f>
        <v/>
      </c>
      <c r="S94" s="658"/>
      <c r="T94" s="659"/>
      <c r="U94" s="660" t="str">
        <f>IF(P94="","",VLOOKUP(P94,【参考】数式用!$A$5:$I$28,MATCH(T94,【参考】数式用!$H$4:$I$4,0)+7,0))</f>
        <v/>
      </c>
      <c r="V94" s="682"/>
      <c r="W94" s="261" t="s">
        <v>234</v>
      </c>
      <c r="X94" s="661"/>
      <c r="Y94" s="258" t="s">
        <v>235</v>
      </c>
      <c r="Z94" s="661"/>
      <c r="AA94" s="410" t="s">
        <v>236</v>
      </c>
      <c r="AB94" s="661"/>
      <c r="AC94" s="258" t="s">
        <v>235</v>
      </c>
      <c r="AD94" s="661"/>
      <c r="AE94" s="258" t="s">
        <v>237</v>
      </c>
      <c r="AF94" s="637" t="s">
        <v>238</v>
      </c>
      <c r="AG94" s="638" t="str">
        <f t="shared" si="10"/>
        <v/>
      </c>
      <c r="AH94" s="639" t="s">
        <v>239</v>
      </c>
      <c r="AI94" s="640" t="str">
        <f t="shared" si="9"/>
        <v/>
      </c>
      <c r="AJ94" s="215"/>
      <c r="AK94" s="662" t="str">
        <f t="shared" si="11"/>
        <v>○</v>
      </c>
      <c r="AL94" s="663" t="str">
        <f t="shared" si="12"/>
        <v/>
      </c>
      <c r="AM94" s="664"/>
      <c r="AN94" s="664"/>
      <c r="AO94" s="664"/>
      <c r="AP94" s="664"/>
      <c r="AQ94" s="664"/>
      <c r="AR94" s="664"/>
      <c r="AS94" s="664"/>
      <c r="AT94" s="664"/>
      <c r="AU94" s="665"/>
    </row>
    <row r="95" spans="1:47" ht="33" customHeight="1" thickBot="1">
      <c r="A95" s="623">
        <f t="shared" si="4"/>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57" t="str">
        <f>IF(基本情報入力シート!AA116="","",基本情報入力シート!AA116)</f>
        <v/>
      </c>
      <c r="S95" s="658"/>
      <c r="T95" s="659"/>
      <c r="U95" s="660" t="str">
        <f>IF(P95="","",VLOOKUP(P95,【参考】数式用!$A$5:$I$28,MATCH(T95,【参考】数式用!$H$4:$I$4,0)+7,0))</f>
        <v/>
      </c>
      <c r="V95" s="682"/>
      <c r="W95" s="261" t="s">
        <v>234</v>
      </c>
      <c r="X95" s="661"/>
      <c r="Y95" s="258" t="s">
        <v>235</v>
      </c>
      <c r="Z95" s="661"/>
      <c r="AA95" s="410" t="s">
        <v>236</v>
      </c>
      <c r="AB95" s="661"/>
      <c r="AC95" s="258" t="s">
        <v>235</v>
      </c>
      <c r="AD95" s="661"/>
      <c r="AE95" s="258" t="s">
        <v>237</v>
      </c>
      <c r="AF95" s="637" t="s">
        <v>238</v>
      </c>
      <c r="AG95" s="638" t="str">
        <f t="shared" si="10"/>
        <v/>
      </c>
      <c r="AH95" s="639" t="s">
        <v>239</v>
      </c>
      <c r="AI95" s="640" t="str">
        <f t="shared" si="9"/>
        <v/>
      </c>
      <c r="AJ95" s="215"/>
      <c r="AK95" s="662" t="str">
        <f t="shared" si="11"/>
        <v>○</v>
      </c>
      <c r="AL95" s="663" t="str">
        <f t="shared" si="12"/>
        <v/>
      </c>
      <c r="AM95" s="664"/>
      <c r="AN95" s="664"/>
      <c r="AO95" s="664"/>
      <c r="AP95" s="664"/>
      <c r="AQ95" s="664"/>
      <c r="AR95" s="664"/>
      <c r="AS95" s="664"/>
      <c r="AT95" s="664"/>
      <c r="AU95" s="665"/>
    </row>
    <row r="96" spans="1:47" ht="33" customHeight="1" thickBot="1">
      <c r="A96" s="623">
        <f t="shared" si="4"/>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57" t="str">
        <f>IF(基本情報入力シート!AA117="","",基本情報入力シート!AA117)</f>
        <v/>
      </c>
      <c r="S96" s="658"/>
      <c r="T96" s="659"/>
      <c r="U96" s="660" t="str">
        <f>IF(P96="","",VLOOKUP(P96,【参考】数式用!$A$5:$I$28,MATCH(T96,【参考】数式用!$H$4:$I$4,0)+7,0))</f>
        <v/>
      </c>
      <c r="V96" s="682"/>
      <c r="W96" s="261" t="s">
        <v>234</v>
      </c>
      <c r="X96" s="661"/>
      <c r="Y96" s="258" t="s">
        <v>235</v>
      </c>
      <c r="Z96" s="661"/>
      <c r="AA96" s="410" t="s">
        <v>236</v>
      </c>
      <c r="AB96" s="661"/>
      <c r="AC96" s="258" t="s">
        <v>235</v>
      </c>
      <c r="AD96" s="661"/>
      <c r="AE96" s="258" t="s">
        <v>237</v>
      </c>
      <c r="AF96" s="637" t="s">
        <v>238</v>
      </c>
      <c r="AG96" s="638" t="str">
        <f t="shared" si="10"/>
        <v/>
      </c>
      <c r="AH96" s="639" t="s">
        <v>239</v>
      </c>
      <c r="AI96" s="640" t="str">
        <f t="shared" si="9"/>
        <v/>
      </c>
      <c r="AJ96" s="215"/>
      <c r="AK96" s="662" t="str">
        <f t="shared" si="11"/>
        <v>○</v>
      </c>
      <c r="AL96" s="663" t="str">
        <f t="shared" si="12"/>
        <v/>
      </c>
      <c r="AM96" s="664"/>
      <c r="AN96" s="664"/>
      <c r="AO96" s="664"/>
      <c r="AP96" s="664"/>
      <c r="AQ96" s="664"/>
      <c r="AR96" s="664"/>
      <c r="AS96" s="664"/>
      <c r="AT96" s="664"/>
      <c r="AU96" s="665"/>
    </row>
    <row r="97" spans="1:47" ht="33" customHeight="1" thickBot="1">
      <c r="A97" s="623">
        <f t="shared" si="4"/>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57" t="str">
        <f>IF(基本情報入力シート!AA118="","",基本情報入力シート!AA118)</f>
        <v/>
      </c>
      <c r="S97" s="658"/>
      <c r="T97" s="659"/>
      <c r="U97" s="660" t="str">
        <f>IF(P97="","",VLOOKUP(P97,【参考】数式用!$A$5:$I$28,MATCH(T97,【参考】数式用!$H$4:$I$4,0)+7,0))</f>
        <v/>
      </c>
      <c r="V97" s="682"/>
      <c r="W97" s="261" t="s">
        <v>234</v>
      </c>
      <c r="X97" s="661"/>
      <c r="Y97" s="258" t="s">
        <v>235</v>
      </c>
      <c r="Z97" s="661"/>
      <c r="AA97" s="410" t="s">
        <v>236</v>
      </c>
      <c r="AB97" s="661"/>
      <c r="AC97" s="258" t="s">
        <v>235</v>
      </c>
      <c r="AD97" s="661"/>
      <c r="AE97" s="258" t="s">
        <v>237</v>
      </c>
      <c r="AF97" s="637" t="s">
        <v>238</v>
      </c>
      <c r="AG97" s="638" t="str">
        <f t="shared" si="10"/>
        <v/>
      </c>
      <c r="AH97" s="639" t="s">
        <v>239</v>
      </c>
      <c r="AI97" s="640" t="str">
        <f t="shared" si="9"/>
        <v/>
      </c>
      <c r="AJ97" s="215"/>
      <c r="AK97" s="662" t="str">
        <f t="shared" si="11"/>
        <v>○</v>
      </c>
      <c r="AL97" s="663" t="str">
        <f t="shared" si="12"/>
        <v/>
      </c>
      <c r="AM97" s="664"/>
      <c r="AN97" s="664"/>
      <c r="AO97" s="664"/>
      <c r="AP97" s="664"/>
      <c r="AQ97" s="664"/>
      <c r="AR97" s="664"/>
      <c r="AS97" s="664"/>
      <c r="AT97" s="664"/>
      <c r="AU97" s="665"/>
    </row>
    <row r="98" spans="1:47" ht="33" customHeight="1" thickBot="1">
      <c r="A98" s="623">
        <f t="shared" si="4"/>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57" t="str">
        <f>IF(基本情報入力シート!AA119="","",基本情報入力シート!AA119)</f>
        <v/>
      </c>
      <c r="S98" s="658"/>
      <c r="T98" s="659"/>
      <c r="U98" s="660" t="str">
        <f>IF(P98="","",VLOOKUP(P98,【参考】数式用!$A$5:$I$28,MATCH(T98,【参考】数式用!$H$4:$I$4,0)+7,0))</f>
        <v/>
      </c>
      <c r="V98" s="682"/>
      <c r="W98" s="261" t="s">
        <v>234</v>
      </c>
      <c r="X98" s="661"/>
      <c r="Y98" s="258" t="s">
        <v>235</v>
      </c>
      <c r="Z98" s="661"/>
      <c r="AA98" s="410" t="s">
        <v>236</v>
      </c>
      <c r="AB98" s="661"/>
      <c r="AC98" s="258" t="s">
        <v>235</v>
      </c>
      <c r="AD98" s="661"/>
      <c r="AE98" s="258" t="s">
        <v>237</v>
      </c>
      <c r="AF98" s="637" t="s">
        <v>238</v>
      </c>
      <c r="AG98" s="638" t="str">
        <f t="shared" si="10"/>
        <v/>
      </c>
      <c r="AH98" s="639" t="s">
        <v>239</v>
      </c>
      <c r="AI98" s="640" t="str">
        <f t="shared" si="9"/>
        <v/>
      </c>
      <c r="AJ98" s="215"/>
      <c r="AK98" s="662" t="str">
        <f t="shared" si="11"/>
        <v>○</v>
      </c>
      <c r="AL98" s="663" t="str">
        <f t="shared" si="12"/>
        <v/>
      </c>
      <c r="AM98" s="664"/>
      <c r="AN98" s="664"/>
      <c r="AO98" s="664"/>
      <c r="AP98" s="664"/>
      <c r="AQ98" s="664"/>
      <c r="AR98" s="664"/>
      <c r="AS98" s="664"/>
      <c r="AT98" s="664"/>
      <c r="AU98" s="665"/>
    </row>
    <row r="99" spans="1:47" ht="33" customHeight="1" thickBot="1">
      <c r="A99" s="623">
        <f t="shared" si="4"/>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57" t="str">
        <f>IF(基本情報入力シート!AA120="","",基本情報入力シート!AA120)</f>
        <v/>
      </c>
      <c r="S99" s="658"/>
      <c r="T99" s="659"/>
      <c r="U99" s="660" t="str">
        <f>IF(P99="","",VLOOKUP(P99,【参考】数式用!$A$5:$I$28,MATCH(T99,【参考】数式用!$H$4:$I$4,0)+7,0))</f>
        <v/>
      </c>
      <c r="V99" s="682"/>
      <c r="W99" s="261" t="s">
        <v>234</v>
      </c>
      <c r="X99" s="661"/>
      <c r="Y99" s="258" t="s">
        <v>235</v>
      </c>
      <c r="Z99" s="661"/>
      <c r="AA99" s="410" t="s">
        <v>236</v>
      </c>
      <c r="AB99" s="661"/>
      <c r="AC99" s="258" t="s">
        <v>235</v>
      </c>
      <c r="AD99" s="661"/>
      <c r="AE99" s="258" t="s">
        <v>237</v>
      </c>
      <c r="AF99" s="637" t="s">
        <v>238</v>
      </c>
      <c r="AG99" s="638" t="str">
        <f t="shared" si="10"/>
        <v/>
      </c>
      <c r="AH99" s="639" t="s">
        <v>239</v>
      </c>
      <c r="AI99" s="640" t="str">
        <f t="shared" si="9"/>
        <v/>
      </c>
      <c r="AJ99" s="215"/>
      <c r="AK99" s="662" t="str">
        <f t="shared" si="11"/>
        <v>○</v>
      </c>
      <c r="AL99" s="663" t="str">
        <f t="shared" si="12"/>
        <v/>
      </c>
      <c r="AM99" s="664"/>
      <c r="AN99" s="664"/>
      <c r="AO99" s="664"/>
      <c r="AP99" s="664"/>
      <c r="AQ99" s="664"/>
      <c r="AR99" s="664"/>
      <c r="AS99" s="664"/>
      <c r="AT99" s="664"/>
      <c r="AU99" s="665"/>
    </row>
    <row r="100" spans="1:47" ht="33" customHeight="1" thickBot="1">
      <c r="A100" s="623">
        <f t="shared" si="4"/>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57" t="str">
        <f>IF(基本情報入力シート!AA121="","",基本情報入力シート!AA121)</f>
        <v/>
      </c>
      <c r="S100" s="658"/>
      <c r="T100" s="659"/>
      <c r="U100" s="660" t="str">
        <f>IF(P100="","",VLOOKUP(P100,【参考】数式用!$A$5:$I$28,MATCH(T100,【参考】数式用!$H$4:$I$4,0)+7,0))</f>
        <v/>
      </c>
      <c r="V100" s="682"/>
      <c r="W100" s="261" t="s">
        <v>234</v>
      </c>
      <c r="X100" s="661"/>
      <c r="Y100" s="258" t="s">
        <v>235</v>
      </c>
      <c r="Z100" s="661"/>
      <c r="AA100" s="410" t="s">
        <v>236</v>
      </c>
      <c r="AB100" s="661"/>
      <c r="AC100" s="258" t="s">
        <v>235</v>
      </c>
      <c r="AD100" s="661"/>
      <c r="AE100" s="258" t="s">
        <v>237</v>
      </c>
      <c r="AF100" s="637" t="s">
        <v>238</v>
      </c>
      <c r="AG100" s="638" t="str">
        <f t="shared" si="10"/>
        <v/>
      </c>
      <c r="AH100" s="639" t="s">
        <v>239</v>
      </c>
      <c r="AI100" s="640" t="str">
        <f t="shared" si="9"/>
        <v/>
      </c>
      <c r="AJ100" s="215"/>
      <c r="AK100" s="662" t="str">
        <f t="shared" si="11"/>
        <v>○</v>
      </c>
      <c r="AL100" s="663" t="str">
        <f t="shared" si="12"/>
        <v/>
      </c>
      <c r="AM100" s="664"/>
      <c r="AN100" s="664"/>
      <c r="AO100" s="664"/>
      <c r="AP100" s="664"/>
      <c r="AQ100" s="664"/>
      <c r="AR100" s="664"/>
      <c r="AS100" s="664"/>
      <c r="AT100" s="664"/>
      <c r="AU100" s="665"/>
    </row>
    <row r="101" spans="1:47" ht="33" customHeight="1" thickBot="1">
      <c r="A101" s="623">
        <f t="shared" si="4"/>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57" t="str">
        <f>IF(基本情報入力シート!AA122="","",基本情報入力シート!AA122)</f>
        <v/>
      </c>
      <c r="S101" s="658"/>
      <c r="T101" s="659"/>
      <c r="U101" s="660" t="str">
        <f>IF(P101="","",VLOOKUP(P101,【参考】数式用!$A$5:$I$28,MATCH(T101,【参考】数式用!$H$4:$I$4,0)+7,0))</f>
        <v/>
      </c>
      <c r="V101" s="682"/>
      <c r="W101" s="261" t="s">
        <v>234</v>
      </c>
      <c r="X101" s="661"/>
      <c r="Y101" s="258" t="s">
        <v>235</v>
      </c>
      <c r="Z101" s="661"/>
      <c r="AA101" s="410" t="s">
        <v>236</v>
      </c>
      <c r="AB101" s="661"/>
      <c r="AC101" s="258" t="s">
        <v>235</v>
      </c>
      <c r="AD101" s="661"/>
      <c r="AE101" s="258" t="s">
        <v>237</v>
      </c>
      <c r="AF101" s="637" t="s">
        <v>238</v>
      </c>
      <c r="AG101" s="638" t="str">
        <f t="shared" si="10"/>
        <v/>
      </c>
      <c r="AH101" s="639" t="s">
        <v>239</v>
      </c>
      <c r="AI101" s="640" t="str">
        <f t="shared" si="9"/>
        <v/>
      </c>
      <c r="AJ101" s="215"/>
      <c r="AK101" s="662" t="str">
        <f t="shared" si="11"/>
        <v>○</v>
      </c>
      <c r="AL101" s="663" t="str">
        <f t="shared" si="12"/>
        <v/>
      </c>
      <c r="AM101" s="664"/>
      <c r="AN101" s="664"/>
      <c r="AO101" s="664"/>
      <c r="AP101" s="664"/>
      <c r="AQ101" s="664"/>
      <c r="AR101" s="664"/>
      <c r="AS101" s="664"/>
      <c r="AT101" s="664"/>
      <c r="AU101" s="665"/>
    </row>
    <row r="102" spans="1:47" ht="33" customHeight="1" thickBot="1">
      <c r="A102" s="623">
        <f t="shared" si="4"/>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57" t="str">
        <f>IF(基本情報入力シート!AA123="","",基本情報入力シート!AA123)</f>
        <v/>
      </c>
      <c r="S102" s="658"/>
      <c r="T102" s="659"/>
      <c r="U102" s="660" t="str">
        <f>IF(P102="","",VLOOKUP(P102,【参考】数式用!$A$5:$I$28,MATCH(T102,【参考】数式用!$H$4:$I$4,0)+7,0))</f>
        <v/>
      </c>
      <c r="V102" s="682"/>
      <c r="W102" s="261" t="s">
        <v>234</v>
      </c>
      <c r="X102" s="661"/>
      <c r="Y102" s="258" t="s">
        <v>235</v>
      </c>
      <c r="Z102" s="661"/>
      <c r="AA102" s="410" t="s">
        <v>236</v>
      </c>
      <c r="AB102" s="661"/>
      <c r="AC102" s="258" t="s">
        <v>235</v>
      </c>
      <c r="AD102" s="661"/>
      <c r="AE102" s="258" t="s">
        <v>237</v>
      </c>
      <c r="AF102" s="637" t="s">
        <v>238</v>
      </c>
      <c r="AG102" s="638" t="str">
        <f t="shared" si="10"/>
        <v/>
      </c>
      <c r="AH102" s="639" t="s">
        <v>239</v>
      </c>
      <c r="AI102" s="640" t="str">
        <f t="shared" si="9"/>
        <v/>
      </c>
      <c r="AJ102" s="215"/>
      <c r="AK102" s="662" t="str">
        <f t="shared" si="11"/>
        <v>○</v>
      </c>
      <c r="AL102" s="663" t="str">
        <f t="shared" si="12"/>
        <v/>
      </c>
      <c r="AM102" s="664"/>
      <c r="AN102" s="664"/>
      <c r="AO102" s="664"/>
      <c r="AP102" s="664"/>
      <c r="AQ102" s="664"/>
      <c r="AR102" s="664"/>
      <c r="AS102" s="664"/>
      <c r="AT102" s="664"/>
      <c r="AU102" s="665"/>
    </row>
    <row r="103" spans="1:47" ht="33" customHeight="1" thickBot="1">
      <c r="A103" s="623">
        <f t="shared" si="4"/>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57" t="str">
        <f>IF(基本情報入力シート!AA124="","",基本情報入力シート!AA124)</f>
        <v/>
      </c>
      <c r="S103" s="658"/>
      <c r="T103" s="659"/>
      <c r="U103" s="660" t="str">
        <f>IF(P103="","",VLOOKUP(P103,【参考】数式用!$A$5:$I$28,MATCH(T103,【参考】数式用!$H$4:$I$4,0)+7,0))</f>
        <v/>
      </c>
      <c r="V103" s="682"/>
      <c r="W103" s="261" t="s">
        <v>234</v>
      </c>
      <c r="X103" s="661"/>
      <c r="Y103" s="258" t="s">
        <v>235</v>
      </c>
      <c r="Z103" s="661"/>
      <c r="AA103" s="410" t="s">
        <v>236</v>
      </c>
      <c r="AB103" s="661"/>
      <c r="AC103" s="258" t="s">
        <v>235</v>
      </c>
      <c r="AD103" s="661"/>
      <c r="AE103" s="258" t="s">
        <v>237</v>
      </c>
      <c r="AF103" s="637" t="s">
        <v>238</v>
      </c>
      <c r="AG103" s="638" t="str">
        <f t="shared" si="10"/>
        <v/>
      </c>
      <c r="AH103" s="639" t="s">
        <v>239</v>
      </c>
      <c r="AI103" s="640" t="str">
        <f t="shared" si="9"/>
        <v/>
      </c>
      <c r="AJ103" s="215"/>
      <c r="AK103" s="662" t="str">
        <f t="shared" si="11"/>
        <v>○</v>
      </c>
      <c r="AL103" s="663" t="str">
        <f t="shared" si="12"/>
        <v/>
      </c>
      <c r="AM103" s="664"/>
      <c r="AN103" s="664"/>
      <c r="AO103" s="664"/>
      <c r="AP103" s="664"/>
      <c r="AQ103" s="664"/>
      <c r="AR103" s="664"/>
      <c r="AS103" s="664"/>
      <c r="AT103" s="664"/>
      <c r="AU103" s="665"/>
    </row>
    <row r="104" spans="1:47" ht="33" customHeight="1" thickBot="1">
      <c r="A104" s="623">
        <f t="shared" si="4"/>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57" t="str">
        <f>IF(基本情報入力シート!AA125="","",基本情報入力シート!AA125)</f>
        <v/>
      </c>
      <c r="S104" s="658"/>
      <c r="T104" s="659"/>
      <c r="U104" s="660" t="str">
        <f>IF(P104="","",VLOOKUP(P104,【参考】数式用!$A$5:$I$28,MATCH(T104,【参考】数式用!$H$4:$I$4,0)+7,0))</f>
        <v/>
      </c>
      <c r="V104" s="682"/>
      <c r="W104" s="261" t="s">
        <v>234</v>
      </c>
      <c r="X104" s="661"/>
      <c r="Y104" s="258" t="s">
        <v>235</v>
      </c>
      <c r="Z104" s="661"/>
      <c r="AA104" s="410" t="s">
        <v>236</v>
      </c>
      <c r="AB104" s="661"/>
      <c r="AC104" s="258" t="s">
        <v>235</v>
      </c>
      <c r="AD104" s="661"/>
      <c r="AE104" s="258" t="s">
        <v>237</v>
      </c>
      <c r="AF104" s="637" t="s">
        <v>238</v>
      </c>
      <c r="AG104" s="638" t="str">
        <f t="shared" si="10"/>
        <v/>
      </c>
      <c r="AH104" s="639" t="s">
        <v>239</v>
      </c>
      <c r="AI104" s="640" t="str">
        <f t="shared" si="9"/>
        <v/>
      </c>
      <c r="AJ104" s="215"/>
      <c r="AK104" s="662" t="str">
        <f t="shared" si="11"/>
        <v>○</v>
      </c>
      <c r="AL104" s="663" t="str">
        <f t="shared" si="12"/>
        <v/>
      </c>
      <c r="AM104" s="664"/>
      <c r="AN104" s="664"/>
      <c r="AO104" s="664"/>
      <c r="AP104" s="664"/>
      <c r="AQ104" s="664"/>
      <c r="AR104" s="664"/>
      <c r="AS104" s="664"/>
      <c r="AT104" s="664"/>
      <c r="AU104" s="665"/>
    </row>
    <row r="105" spans="1:47" ht="33" customHeight="1" thickBot="1">
      <c r="A105" s="623">
        <f t="shared" si="4"/>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57" t="str">
        <f>IF(基本情報入力シート!AA126="","",基本情報入力シート!AA126)</f>
        <v/>
      </c>
      <c r="S105" s="658"/>
      <c r="T105" s="659"/>
      <c r="U105" s="660" t="str">
        <f>IF(P105="","",VLOOKUP(P105,【参考】数式用!$A$5:$I$28,MATCH(T105,【参考】数式用!$H$4:$I$4,0)+7,0))</f>
        <v/>
      </c>
      <c r="V105" s="682"/>
      <c r="W105" s="261" t="s">
        <v>234</v>
      </c>
      <c r="X105" s="661"/>
      <c r="Y105" s="258" t="s">
        <v>235</v>
      </c>
      <c r="Z105" s="661"/>
      <c r="AA105" s="410" t="s">
        <v>236</v>
      </c>
      <c r="AB105" s="661"/>
      <c r="AC105" s="258" t="s">
        <v>235</v>
      </c>
      <c r="AD105" s="661"/>
      <c r="AE105" s="258" t="s">
        <v>237</v>
      </c>
      <c r="AF105" s="637" t="s">
        <v>238</v>
      </c>
      <c r="AG105" s="638" t="str">
        <f t="shared" si="10"/>
        <v/>
      </c>
      <c r="AH105" s="639" t="s">
        <v>239</v>
      </c>
      <c r="AI105" s="640" t="str">
        <f t="shared" si="9"/>
        <v/>
      </c>
      <c r="AJ105" s="215"/>
      <c r="AK105" s="662" t="str">
        <f t="shared" si="11"/>
        <v>○</v>
      </c>
      <c r="AL105" s="663" t="str">
        <f t="shared" si="12"/>
        <v/>
      </c>
      <c r="AM105" s="664"/>
      <c r="AN105" s="664"/>
      <c r="AO105" s="664"/>
      <c r="AP105" s="664"/>
      <c r="AQ105" s="664"/>
      <c r="AR105" s="664"/>
      <c r="AS105" s="664"/>
      <c r="AT105" s="664"/>
      <c r="AU105" s="665"/>
    </row>
    <row r="106" spans="1:47" ht="33" customHeight="1" thickBot="1">
      <c r="A106" s="623">
        <f t="shared" si="4"/>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57" t="str">
        <f>IF(基本情報入力シート!AA127="","",基本情報入力シート!AA127)</f>
        <v/>
      </c>
      <c r="S106" s="658"/>
      <c r="T106" s="659"/>
      <c r="U106" s="660" t="str">
        <f>IF(P106="","",VLOOKUP(P106,【参考】数式用!$A$5:$I$28,MATCH(T106,【参考】数式用!$H$4:$I$4,0)+7,0))</f>
        <v/>
      </c>
      <c r="V106" s="682"/>
      <c r="W106" s="261" t="s">
        <v>234</v>
      </c>
      <c r="X106" s="661"/>
      <c r="Y106" s="258" t="s">
        <v>235</v>
      </c>
      <c r="Z106" s="661"/>
      <c r="AA106" s="410" t="s">
        <v>236</v>
      </c>
      <c r="AB106" s="661"/>
      <c r="AC106" s="258" t="s">
        <v>235</v>
      </c>
      <c r="AD106" s="661"/>
      <c r="AE106" s="258" t="s">
        <v>237</v>
      </c>
      <c r="AF106" s="637" t="s">
        <v>238</v>
      </c>
      <c r="AG106" s="638" t="str">
        <f t="shared" si="10"/>
        <v/>
      </c>
      <c r="AH106" s="639" t="s">
        <v>239</v>
      </c>
      <c r="AI106" s="640" t="str">
        <f t="shared" si="9"/>
        <v/>
      </c>
      <c r="AJ106" s="215"/>
      <c r="AK106" s="662" t="str">
        <f t="shared" si="11"/>
        <v>○</v>
      </c>
      <c r="AL106" s="663" t="str">
        <f t="shared" si="12"/>
        <v/>
      </c>
      <c r="AM106" s="664"/>
      <c r="AN106" s="664"/>
      <c r="AO106" s="664"/>
      <c r="AP106" s="664"/>
      <c r="AQ106" s="664"/>
      <c r="AR106" s="664"/>
      <c r="AS106" s="664"/>
      <c r="AT106" s="664"/>
      <c r="AU106" s="665"/>
    </row>
    <row r="107" spans="1:47" ht="33" customHeight="1" thickBot="1">
      <c r="A107" s="623">
        <f t="shared" si="4"/>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57" t="str">
        <f>IF(基本情報入力シート!AA128="","",基本情報入力シート!AA128)</f>
        <v/>
      </c>
      <c r="S107" s="658"/>
      <c r="T107" s="659"/>
      <c r="U107" s="660" t="str">
        <f>IF(P107="","",VLOOKUP(P107,【参考】数式用!$A$5:$I$28,MATCH(T107,【参考】数式用!$H$4:$I$4,0)+7,0))</f>
        <v/>
      </c>
      <c r="V107" s="682"/>
      <c r="W107" s="261" t="s">
        <v>234</v>
      </c>
      <c r="X107" s="661"/>
      <c r="Y107" s="258" t="s">
        <v>235</v>
      </c>
      <c r="Z107" s="661"/>
      <c r="AA107" s="410" t="s">
        <v>236</v>
      </c>
      <c r="AB107" s="661"/>
      <c r="AC107" s="258" t="s">
        <v>235</v>
      </c>
      <c r="AD107" s="661"/>
      <c r="AE107" s="258" t="s">
        <v>237</v>
      </c>
      <c r="AF107" s="637" t="s">
        <v>238</v>
      </c>
      <c r="AG107" s="638" t="str">
        <f t="shared" si="10"/>
        <v/>
      </c>
      <c r="AH107" s="639" t="s">
        <v>239</v>
      </c>
      <c r="AI107" s="640" t="str">
        <f t="shared" si="9"/>
        <v/>
      </c>
      <c r="AJ107" s="215"/>
      <c r="AK107" s="662" t="str">
        <f t="shared" si="11"/>
        <v>○</v>
      </c>
      <c r="AL107" s="663" t="str">
        <f t="shared" si="12"/>
        <v/>
      </c>
      <c r="AM107" s="664"/>
      <c r="AN107" s="664"/>
      <c r="AO107" s="664"/>
      <c r="AP107" s="664"/>
      <c r="AQ107" s="664"/>
      <c r="AR107" s="664"/>
      <c r="AS107" s="664"/>
      <c r="AT107" s="664"/>
      <c r="AU107" s="665"/>
    </row>
    <row r="108" spans="1:47" ht="33" customHeight="1" thickBot="1">
      <c r="A108" s="623">
        <f t="shared" si="4"/>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57" t="str">
        <f>IF(基本情報入力シート!AA129="","",基本情報入力シート!AA129)</f>
        <v/>
      </c>
      <c r="S108" s="658"/>
      <c r="T108" s="659"/>
      <c r="U108" s="660" t="str">
        <f>IF(P108="","",VLOOKUP(P108,【参考】数式用!$A$5:$I$28,MATCH(T108,【参考】数式用!$H$4:$I$4,0)+7,0))</f>
        <v/>
      </c>
      <c r="V108" s="682"/>
      <c r="W108" s="261" t="s">
        <v>234</v>
      </c>
      <c r="X108" s="661"/>
      <c r="Y108" s="258" t="s">
        <v>235</v>
      </c>
      <c r="Z108" s="661"/>
      <c r="AA108" s="410" t="s">
        <v>236</v>
      </c>
      <c r="AB108" s="661"/>
      <c r="AC108" s="258" t="s">
        <v>235</v>
      </c>
      <c r="AD108" s="661"/>
      <c r="AE108" s="258" t="s">
        <v>237</v>
      </c>
      <c r="AF108" s="637" t="s">
        <v>238</v>
      </c>
      <c r="AG108" s="638" t="str">
        <f t="shared" si="10"/>
        <v/>
      </c>
      <c r="AH108" s="639" t="s">
        <v>239</v>
      </c>
      <c r="AI108" s="640" t="str">
        <f t="shared" si="9"/>
        <v/>
      </c>
      <c r="AJ108" s="215"/>
      <c r="AK108" s="662" t="str">
        <f t="shared" si="11"/>
        <v>○</v>
      </c>
      <c r="AL108" s="663" t="str">
        <f t="shared" si="12"/>
        <v/>
      </c>
      <c r="AM108" s="664"/>
      <c r="AN108" s="664"/>
      <c r="AO108" s="664"/>
      <c r="AP108" s="664"/>
      <c r="AQ108" s="664"/>
      <c r="AR108" s="664"/>
      <c r="AS108" s="664"/>
      <c r="AT108" s="664"/>
      <c r="AU108" s="665"/>
    </row>
    <row r="109" spans="1:47" ht="33" customHeight="1" thickBot="1">
      <c r="A109" s="623">
        <f t="shared" si="4"/>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57" t="str">
        <f>IF(基本情報入力シート!AA130="","",基本情報入力シート!AA130)</f>
        <v/>
      </c>
      <c r="S109" s="658"/>
      <c r="T109" s="659"/>
      <c r="U109" s="660" t="str">
        <f>IF(P109="","",VLOOKUP(P109,【参考】数式用!$A$5:$I$28,MATCH(T109,【参考】数式用!$H$4:$I$4,0)+7,0))</f>
        <v/>
      </c>
      <c r="V109" s="682"/>
      <c r="W109" s="261" t="s">
        <v>234</v>
      </c>
      <c r="X109" s="661"/>
      <c r="Y109" s="258" t="s">
        <v>235</v>
      </c>
      <c r="Z109" s="661"/>
      <c r="AA109" s="410" t="s">
        <v>236</v>
      </c>
      <c r="AB109" s="661"/>
      <c r="AC109" s="258" t="s">
        <v>235</v>
      </c>
      <c r="AD109" s="661"/>
      <c r="AE109" s="258" t="s">
        <v>237</v>
      </c>
      <c r="AF109" s="637" t="s">
        <v>238</v>
      </c>
      <c r="AG109" s="638" t="str">
        <f t="shared" si="10"/>
        <v/>
      </c>
      <c r="AH109" s="639" t="s">
        <v>239</v>
      </c>
      <c r="AI109" s="640" t="str">
        <f t="shared" si="9"/>
        <v/>
      </c>
      <c r="AJ109" s="215"/>
      <c r="AK109" s="662" t="str">
        <f t="shared" si="11"/>
        <v>○</v>
      </c>
      <c r="AL109" s="663" t="str">
        <f t="shared" si="12"/>
        <v/>
      </c>
      <c r="AM109" s="664"/>
      <c r="AN109" s="664"/>
      <c r="AO109" s="664"/>
      <c r="AP109" s="664"/>
      <c r="AQ109" s="664"/>
      <c r="AR109" s="664"/>
      <c r="AS109" s="664"/>
      <c r="AT109" s="664"/>
      <c r="AU109" s="665"/>
    </row>
    <row r="110" spans="1:47" ht="33" customHeight="1" thickBot="1">
      <c r="A110" s="623">
        <f t="shared" si="4"/>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57" t="str">
        <f>IF(基本情報入力シート!AA131="","",基本情報入力シート!AA131)</f>
        <v/>
      </c>
      <c r="S110" s="658"/>
      <c r="T110" s="659"/>
      <c r="U110" s="660" t="str">
        <f>IF(P110="","",VLOOKUP(P110,【参考】数式用!$A$5:$I$28,MATCH(T110,【参考】数式用!$H$4:$I$4,0)+7,0))</f>
        <v/>
      </c>
      <c r="V110" s="682"/>
      <c r="W110" s="261" t="s">
        <v>234</v>
      </c>
      <c r="X110" s="661"/>
      <c r="Y110" s="258" t="s">
        <v>235</v>
      </c>
      <c r="Z110" s="661"/>
      <c r="AA110" s="410" t="s">
        <v>236</v>
      </c>
      <c r="AB110" s="661"/>
      <c r="AC110" s="258" t="s">
        <v>235</v>
      </c>
      <c r="AD110" s="661"/>
      <c r="AE110" s="258" t="s">
        <v>237</v>
      </c>
      <c r="AF110" s="637" t="s">
        <v>238</v>
      </c>
      <c r="AG110" s="638" t="str">
        <f t="shared" si="10"/>
        <v/>
      </c>
      <c r="AH110" s="639" t="s">
        <v>239</v>
      </c>
      <c r="AI110" s="640" t="str">
        <f t="shared" si="9"/>
        <v/>
      </c>
      <c r="AJ110" s="215"/>
      <c r="AK110" s="662" t="str">
        <f t="shared" si="11"/>
        <v>○</v>
      </c>
      <c r="AL110" s="663" t="str">
        <f t="shared" si="12"/>
        <v/>
      </c>
      <c r="AM110" s="664"/>
      <c r="AN110" s="664"/>
      <c r="AO110" s="664"/>
      <c r="AP110" s="664"/>
      <c r="AQ110" s="664"/>
      <c r="AR110" s="664"/>
      <c r="AS110" s="664"/>
      <c r="AT110" s="664"/>
      <c r="AU110" s="665"/>
    </row>
    <row r="111" spans="1:47" ht="33" customHeight="1" thickBot="1">
      <c r="A111" s="623">
        <f t="shared" si="4"/>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57" t="str">
        <f>IF(基本情報入力シート!AA132="","",基本情報入力シート!AA132)</f>
        <v/>
      </c>
      <c r="S111" s="658"/>
      <c r="T111" s="666"/>
      <c r="U111" s="667" t="str">
        <f>IF(P111="","",VLOOKUP(P111,【参考】数式用!$A$5:$I$28,MATCH(T111,【参考】数式用!$H$4:$I$4,0)+7,0))</f>
        <v/>
      </c>
      <c r="V111" s="683"/>
      <c r="W111" s="668" t="s">
        <v>234</v>
      </c>
      <c r="X111" s="669"/>
      <c r="Y111" s="670" t="s">
        <v>235</v>
      </c>
      <c r="Z111" s="669"/>
      <c r="AA111" s="671" t="s">
        <v>236</v>
      </c>
      <c r="AB111" s="669"/>
      <c r="AC111" s="670" t="s">
        <v>235</v>
      </c>
      <c r="AD111" s="669"/>
      <c r="AE111" s="670" t="s">
        <v>237</v>
      </c>
      <c r="AF111" s="672" t="s">
        <v>238</v>
      </c>
      <c r="AG111" s="673" t="str">
        <f t="shared" si="10"/>
        <v/>
      </c>
      <c r="AH111" s="674" t="s">
        <v>239</v>
      </c>
      <c r="AI111" s="675" t="str">
        <f t="shared" si="9"/>
        <v/>
      </c>
      <c r="AJ111" s="215"/>
      <c r="AK111" s="662" t="str">
        <f t="shared" si="11"/>
        <v>○</v>
      </c>
      <c r="AL111" s="663" t="str">
        <f t="shared" si="12"/>
        <v/>
      </c>
      <c r="AM111" s="664"/>
      <c r="AN111" s="664"/>
      <c r="AO111" s="664"/>
      <c r="AP111" s="664"/>
      <c r="AQ111" s="664"/>
      <c r="AR111" s="664"/>
      <c r="AS111" s="664"/>
      <c r="AT111" s="664"/>
      <c r="AU111" s="665"/>
    </row>
    <row r="112" spans="1:47" ht="10.5" customHeight="1"/>
    <row r="113" spans="35:35" ht="20.25" customHeight="1">
      <c r="AI113" s="139"/>
    </row>
    <row r="114" spans="35:35" ht="20.25" customHeight="1">
      <c r="AI114" s="166"/>
    </row>
    <row r="115" spans="35:35" ht="21" customHeight="1"/>
  </sheetData>
  <sheetProtection formatCells="0" formatColumns="0" formatRows="0" insertRows="0" deleteRows="0" autoFilter="0"/>
  <autoFilter ref="L11:AI11"/>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27" sqref="J27:L28"/>
    </sheetView>
  </sheetViews>
  <sheetFormatPr defaultColWidth="9" defaultRowHeight="13.5"/>
  <cols>
    <col min="1" max="1" width="21.75" style="1" customWidth="1"/>
    <col min="2" max="2" width="20.375" style="4" customWidth="1"/>
    <col min="3" max="7" width="6" style="4" customWidth="1"/>
    <col min="8" max="9" width="8.625" style="49" customWidth="1"/>
    <col min="10" max="10" width="26.875" style="49" customWidth="1"/>
    <col min="11" max="11" width="29.5" style="49" bestFit="1" customWidth="1"/>
    <col min="12" max="12" width="25.5" style="49" customWidth="1"/>
    <col min="13" max="13" width="9" style="1" hidden="1" customWidth="1"/>
    <col min="14" max="16384" width="9" style="1"/>
  </cols>
  <sheetData>
    <row r="1" spans="1:13" ht="14.25" thickBot="1">
      <c r="A1" s="10" t="s">
        <v>119</v>
      </c>
      <c r="B1" s="10"/>
      <c r="C1" s="10"/>
      <c r="D1" s="10"/>
      <c r="E1" s="10"/>
      <c r="F1" s="10"/>
      <c r="G1" s="10"/>
    </row>
    <row r="2" spans="1:13" s="4" customFormat="1" ht="27.75" customHeight="1">
      <c r="A2" s="1130" t="s">
        <v>32</v>
      </c>
      <c r="B2" s="1122"/>
      <c r="C2" s="1127" t="s">
        <v>118</v>
      </c>
      <c r="D2" s="1128"/>
      <c r="E2" s="1128"/>
      <c r="F2" s="1128"/>
      <c r="G2" s="1129"/>
      <c r="H2" s="1118" t="s">
        <v>397</v>
      </c>
      <c r="I2" s="1119"/>
      <c r="J2" s="1119"/>
      <c r="K2" s="1119"/>
      <c r="L2" s="1120"/>
    </row>
    <row r="3" spans="1:13" ht="39" customHeight="1">
      <c r="A3" s="1131"/>
      <c r="B3" s="1132"/>
      <c r="C3" s="1113" t="s">
        <v>120</v>
      </c>
      <c r="D3" s="1115"/>
      <c r="E3" s="1115"/>
      <c r="F3" s="1115"/>
      <c r="G3" s="1114"/>
      <c r="H3" s="1113" t="s">
        <v>114</v>
      </c>
      <c r="I3" s="1114"/>
      <c r="J3" s="1121" t="s">
        <v>296</v>
      </c>
      <c r="K3" s="1122"/>
      <c r="L3" s="1123"/>
    </row>
    <row r="4" spans="1:13" ht="18" customHeight="1">
      <c r="A4" s="1133"/>
      <c r="B4" s="1125"/>
      <c r="C4" s="19" t="s">
        <v>109</v>
      </c>
      <c r="D4" s="20" t="s">
        <v>110</v>
      </c>
      <c r="E4" s="20" t="s">
        <v>111</v>
      </c>
      <c r="F4" s="20" t="s">
        <v>112</v>
      </c>
      <c r="G4" s="21" t="s">
        <v>113</v>
      </c>
      <c r="H4" s="30" t="s">
        <v>55</v>
      </c>
      <c r="I4" s="29" t="s">
        <v>56</v>
      </c>
      <c r="J4" s="1124"/>
      <c r="K4" s="1125"/>
      <c r="L4" s="1126"/>
    </row>
    <row r="5" spans="1:13" ht="18" customHeight="1">
      <c r="A5" s="1111" t="s">
        <v>50</v>
      </c>
      <c r="B5" s="1112"/>
      <c r="C5" s="17">
        <v>0.13700000000000001</v>
      </c>
      <c r="D5" s="11">
        <v>0.1</v>
      </c>
      <c r="E5" s="15">
        <v>5.5E-2</v>
      </c>
      <c r="F5" s="6">
        <f>E5*0.9</f>
        <v>4.9500000000000002E-2</v>
      </c>
      <c r="G5" s="7">
        <f>E5*0.8</f>
        <v>4.4000000000000004E-2</v>
      </c>
      <c r="H5" s="17">
        <v>6.3E-2</v>
      </c>
      <c r="I5" s="12">
        <v>4.2000000000000003E-2</v>
      </c>
      <c r="J5" s="15" t="s">
        <v>297</v>
      </c>
      <c r="K5" s="50" t="s">
        <v>298</v>
      </c>
      <c r="L5" s="12" t="s">
        <v>279</v>
      </c>
      <c r="M5" s="1" t="s">
        <v>307</v>
      </c>
    </row>
    <row r="6" spans="1:13" ht="18" customHeight="1">
      <c r="A6" s="1111" t="s">
        <v>22</v>
      </c>
      <c r="B6" s="1112"/>
      <c r="C6" s="17">
        <v>0.13700000000000001</v>
      </c>
      <c r="D6" s="11">
        <v>0.1</v>
      </c>
      <c r="E6" s="15">
        <v>5.5E-2</v>
      </c>
      <c r="F6" s="6">
        <f t="shared" ref="F6:F25" si="0">E6*0.9</f>
        <v>4.9500000000000002E-2</v>
      </c>
      <c r="G6" s="7">
        <f t="shared" ref="G6:G25" si="1">E6*0.8</f>
        <v>4.4000000000000004E-2</v>
      </c>
      <c r="H6" s="17">
        <v>6.3E-2</v>
      </c>
      <c r="I6" s="12">
        <v>4.2000000000000003E-2</v>
      </c>
      <c r="J6" s="15" t="s">
        <v>300</v>
      </c>
      <c r="K6" s="50" t="s">
        <v>327</v>
      </c>
      <c r="L6" s="12" t="s">
        <v>299</v>
      </c>
      <c r="M6" s="4" t="s">
        <v>307</v>
      </c>
    </row>
    <row r="7" spans="1:13" ht="18" customHeight="1">
      <c r="A7" s="1111" t="s">
        <v>398</v>
      </c>
      <c r="B7" s="1112"/>
      <c r="C7" s="17">
        <v>0.13700000000000001</v>
      </c>
      <c r="D7" s="11">
        <v>0.1</v>
      </c>
      <c r="E7" s="15">
        <v>5.5E-2</v>
      </c>
      <c r="F7" s="6">
        <f t="shared" si="0"/>
        <v>4.9500000000000002E-2</v>
      </c>
      <c r="G7" s="7">
        <f t="shared" si="1"/>
        <v>4.4000000000000004E-2</v>
      </c>
      <c r="H7" s="17">
        <v>6.3E-2</v>
      </c>
      <c r="I7" s="12">
        <v>4.2000000000000003E-2</v>
      </c>
      <c r="J7" s="15" t="s">
        <v>300</v>
      </c>
      <c r="K7" s="50" t="s">
        <v>299</v>
      </c>
      <c r="L7" s="12" t="s">
        <v>299</v>
      </c>
      <c r="M7" s="4" t="s">
        <v>307</v>
      </c>
    </row>
    <row r="8" spans="1:13" ht="18" customHeight="1">
      <c r="A8" s="1111" t="s">
        <v>387</v>
      </c>
      <c r="B8" s="1112"/>
      <c r="C8" s="17">
        <v>5.8000000000000003E-2</v>
      </c>
      <c r="D8" s="11">
        <v>4.2000000000000003E-2</v>
      </c>
      <c r="E8" s="15">
        <v>2.3E-2</v>
      </c>
      <c r="F8" s="6">
        <f t="shared" si="0"/>
        <v>2.07E-2</v>
      </c>
      <c r="G8" s="7">
        <f t="shared" si="1"/>
        <v>1.84E-2</v>
      </c>
      <c r="H8" s="17">
        <v>2.1000000000000001E-2</v>
      </c>
      <c r="I8" s="12">
        <v>1.4999999999999999E-2</v>
      </c>
      <c r="J8" s="15" t="s">
        <v>300</v>
      </c>
      <c r="K8" s="50" t="s">
        <v>299</v>
      </c>
      <c r="L8" s="12" t="s">
        <v>299</v>
      </c>
      <c r="M8" s="4" t="s">
        <v>307</v>
      </c>
    </row>
    <row r="9" spans="1:13" ht="18" customHeight="1">
      <c r="A9" s="1111" t="s">
        <v>51</v>
      </c>
      <c r="B9" s="1112"/>
      <c r="C9" s="17">
        <v>5.8999999999999997E-2</v>
      </c>
      <c r="D9" s="11">
        <v>4.2999999999999997E-2</v>
      </c>
      <c r="E9" s="15">
        <v>2.3E-2</v>
      </c>
      <c r="F9" s="6">
        <f t="shared" si="0"/>
        <v>2.07E-2</v>
      </c>
      <c r="G9" s="7">
        <f t="shared" si="1"/>
        <v>1.84E-2</v>
      </c>
      <c r="H9" s="17">
        <v>1.2E-2</v>
      </c>
      <c r="I9" s="12">
        <v>0.01</v>
      </c>
      <c r="J9" s="15" t="s">
        <v>300</v>
      </c>
      <c r="K9" s="50" t="s">
        <v>299</v>
      </c>
      <c r="L9" s="12" t="s">
        <v>299</v>
      </c>
      <c r="M9" s="4" t="s">
        <v>307</v>
      </c>
    </row>
    <row r="10" spans="1:13" ht="18" customHeight="1">
      <c r="A10" s="1111" t="s">
        <v>23</v>
      </c>
      <c r="B10" s="1112"/>
      <c r="C10" s="17">
        <v>5.8999999999999997E-2</v>
      </c>
      <c r="D10" s="11">
        <v>4.2999999999999997E-2</v>
      </c>
      <c r="E10" s="15">
        <v>2.3E-2</v>
      </c>
      <c r="F10" s="6">
        <f t="shared" si="0"/>
        <v>2.07E-2</v>
      </c>
      <c r="G10" s="7">
        <f t="shared" si="1"/>
        <v>1.84E-2</v>
      </c>
      <c r="H10" s="17">
        <v>1.2E-2</v>
      </c>
      <c r="I10" s="12">
        <v>0.01</v>
      </c>
      <c r="J10" s="15" t="s">
        <v>300</v>
      </c>
      <c r="K10" s="50" t="s">
        <v>304</v>
      </c>
      <c r="L10" s="12" t="s">
        <v>299</v>
      </c>
      <c r="M10" s="4" t="s">
        <v>307</v>
      </c>
    </row>
    <row r="11" spans="1:13" ht="18" customHeight="1">
      <c r="A11" s="1111" t="s">
        <v>388</v>
      </c>
      <c r="B11" s="1112"/>
      <c r="C11" s="17">
        <v>4.7E-2</v>
      </c>
      <c r="D11" s="11">
        <v>3.4000000000000002E-2</v>
      </c>
      <c r="E11" s="15">
        <v>1.9E-2</v>
      </c>
      <c r="F11" s="6">
        <f t="shared" si="0"/>
        <v>1.7100000000000001E-2</v>
      </c>
      <c r="G11" s="7">
        <f t="shared" si="1"/>
        <v>1.52E-2</v>
      </c>
      <c r="H11" s="17">
        <v>0.02</v>
      </c>
      <c r="I11" s="12">
        <v>1.7000000000000001E-2</v>
      </c>
      <c r="J11" s="15" t="s">
        <v>300</v>
      </c>
      <c r="K11" s="50" t="s">
        <v>299</v>
      </c>
      <c r="L11" s="12" t="s">
        <v>299</v>
      </c>
      <c r="M11" s="4" t="s">
        <v>307</v>
      </c>
    </row>
    <row r="12" spans="1:13" ht="18" customHeight="1">
      <c r="A12" s="1111" t="s">
        <v>389</v>
      </c>
      <c r="B12" s="1112"/>
      <c r="C12" s="17">
        <v>8.2000000000000003E-2</v>
      </c>
      <c r="D12" s="11">
        <v>0.06</v>
      </c>
      <c r="E12" s="15">
        <v>3.3000000000000002E-2</v>
      </c>
      <c r="F12" s="6">
        <f t="shared" si="0"/>
        <v>2.9700000000000001E-2</v>
      </c>
      <c r="G12" s="7">
        <f t="shared" si="1"/>
        <v>2.6400000000000003E-2</v>
      </c>
      <c r="H12" s="17">
        <v>1.7999999999999999E-2</v>
      </c>
      <c r="I12" s="12">
        <v>1.2E-2</v>
      </c>
      <c r="J12" s="15" t="s">
        <v>300</v>
      </c>
      <c r="K12" s="50" t="s">
        <v>301</v>
      </c>
      <c r="L12" s="12" t="s">
        <v>299</v>
      </c>
      <c r="M12" s="4" t="s">
        <v>307</v>
      </c>
    </row>
    <row r="13" spans="1:13" ht="18" customHeight="1">
      <c r="A13" s="1111" t="s">
        <v>24</v>
      </c>
      <c r="B13" s="1112"/>
      <c r="C13" s="17">
        <v>8.2000000000000003E-2</v>
      </c>
      <c r="D13" s="11">
        <v>0.06</v>
      </c>
      <c r="E13" s="15">
        <v>3.3000000000000002E-2</v>
      </c>
      <c r="F13" s="6">
        <f t="shared" si="0"/>
        <v>2.9700000000000001E-2</v>
      </c>
      <c r="G13" s="7">
        <f t="shared" si="1"/>
        <v>2.6400000000000003E-2</v>
      </c>
      <c r="H13" s="17">
        <v>1.7999999999999999E-2</v>
      </c>
      <c r="I13" s="12">
        <v>1.2E-2</v>
      </c>
      <c r="J13" s="15" t="s">
        <v>300</v>
      </c>
      <c r="K13" s="50" t="s">
        <v>301</v>
      </c>
      <c r="L13" s="12" t="s">
        <v>299</v>
      </c>
      <c r="M13" s="4" t="s">
        <v>307</v>
      </c>
    </row>
    <row r="14" spans="1:13" ht="18" customHeight="1">
      <c r="A14" s="1111" t="s">
        <v>390</v>
      </c>
      <c r="B14" s="1112"/>
      <c r="C14" s="17">
        <v>0.104</v>
      </c>
      <c r="D14" s="11">
        <v>7.5999999999999998E-2</v>
      </c>
      <c r="E14" s="15">
        <v>4.2000000000000003E-2</v>
      </c>
      <c r="F14" s="6">
        <f t="shared" si="0"/>
        <v>3.78E-2</v>
      </c>
      <c r="G14" s="7">
        <f t="shared" si="1"/>
        <v>3.3600000000000005E-2</v>
      </c>
      <c r="H14" s="17">
        <v>3.1E-2</v>
      </c>
      <c r="I14" s="12">
        <v>2.4E-2</v>
      </c>
      <c r="J14" s="15" t="s">
        <v>300</v>
      </c>
      <c r="K14" s="50" t="s">
        <v>299</v>
      </c>
      <c r="L14" s="12" t="s">
        <v>299</v>
      </c>
      <c r="M14" s="4" t="s">
        <v>307</v>
      </c>
    </row>
    <row r="15" spans="1:13" ht="18" customHeight="1">
      <c r="A15" s="1111" t="s">
        <v>391</v>
      </c>
      <c r="B15" s="1112"/>
      <c r="C15" s="17">
        <v>0.10199999999999999</v>
      </c>
      <c r="D15" s="11">
        <v>7.3999999999999996E-2</v>
      </c>
      <c r="E15" s="15">
        <v>4.1000000000000002E-2</v>
      </c>
      <c r="F15" s="6">
        <f t="shared" si="0"/>
        <v>3.6900000000000002E-2</v>
      </c>
      <c r="G15" s="7">
        <f t="shared" si="1"/>
        <v>3.2800000000000003E-2</v>
      </c>
      <c r="H15" s="17">
        <v>1.4999999999999999E-2</v>
      </c>
      <c r="I15" s="12">
        <v>1.2E-2</v>
      </c>
      <c r="J15" s="15" t="s">
        <v>300</v>
      </c>
      <c r="K15" s="50" t="s">
        <v>299</v>
      </c>
      <c r="L15" s="12" t="s">
        <v>299</v>
      </c>
      <c r="M15" s="4" t="s">
        <v>307</v>
      </c>
    </row>
    <row r="16" spans="1:13" ht="18" customHeight="1">
      <c r="A16" s="1111" t="s">
        <v>26</v>
      </c>
      <c r="B16" s="1112"/>
      <c r="C16" s="17">
        <v>0.10199999999999999</v>
      </c>
      <c r="D16" s="11">
        <v>7.3999999999999996E-2</v>
      </c>
      <c r="E16" s="15">
        <v>4.1000000000000002E-2</v>
      </c>
      <c r="F16" s="6">
        <f t="shared" si="0"/>
        <v>3.6900000000000002E-2</v>
      </c>
      <c r="G16" s="7">
        <f t="shared" si="1"/>
        <v>3.2800000000000003E-2</v>
      </c>
      <c r="H16" s="17">
        <v>1.4999999999999999E-2</v>
      </c>
      <c r="I16" s="12">
        <v>1.2E-2</v>
      </c>
      <c r="J16" s="15" t="s">
        <v>300</v>
      </c>
      <c r="K16" s="50" t="s">
        <v>299</v>
      </c>
      <c r="L16" s="12" t="s">
        <v>299</v>
      </c>
      <c r="M16" s="4" t="s">
        <v>307</v>
      </c>
    </row>
    <row r="17" spans="1:13" ht="18" customHeight="1">
      <c r="A17" s="1111" t="s">
        <v>392</v>
      </c>
      <c r="B17" s="1112"/>
      <c r="C17" s="17">
        <v>0.111</v>
      </c>
      <c r="D17" s="11">
        <v>8.1000000000000003E-2</v>
      </c>
      <c r="E17" s="15">
        <v>4.4999999999999998E-2</v>
      </c>
      <c r="F17" s="6">
        <f t="shared" si="0"/>
        <v>4.0500000000000001E-2</v>
      </c>
      <c r="G17" s="7">
        <f t="shared" si="1"/>
        <v>3.5999999999999997E-2</v>
      </c>
      <c r="H17" s="17">
        <v>3.1E-2</v>
      </c>
      <c r="I17" s="12">
        <v>2.3E-2</v>
      </c>
      <c r="J17" s="15" t="s">
        <v>300</v>
      </c>
      <c r="K17" s="50" t="s">
        <v>299</v>
      </c>
      <c r="L17" s="12" t="s">
        <v>299</v>
      </c>
      <c r="M17" s="4" t="s">
        <v>307</v>
      </c>
    </row>
    <row r="18" spans="1:13" ht="18" customHeight="1">
      <c r="A18" s="1111" t="s">
        <v>27</v>
      </c>
      <c r="B18" s="1112"/>
      <c r="C18" s="17">
        <v>8.3000000000000004E-2</v>
      </c>
      <c r="D18" s="11">
        <v>0.06</v>
      </c>
      <c r="E18" s="15">
        <v>3.3000000000000002E-2</v>
      </c>
      <c r="F18" s="6">
        <f t="shared" si="0"/>
        <v>2.9700000000000001E-2</v>
      </c>
      <c r="G18" s="7">
        <f t="shared" si="1"/>
        <v>2.6400000000000003E-2</v>
      </c>
      <c r="H18" s="17">
        <v>2.7E-2</v>
      </c>
      <c r="I18" s="12">
        <v>2.3E-2</v>
      </c>
      <c r="J18" s="15" t="s">
        <v>300</v>
      </c>
      <c r="K18" s="50" t="s">
        <v>302</v>
      </c>
      <c r="L18" s="12" t="s">
        <v>303</v>
      </c>
      <c r="M18" s="4" t="s">
        <v>307</v>
      </c>
    </row>
    <row r="19" spans="1:13" ht="18" customHeight="1">
      <c r="A19" s="1111" t="s">
        <v>25</v>
      </c>
      <c r="B19" s="1112"/>
      <c r="C19" s="17">
        <v>8.3000000000000004E-2</v>
      </c>
      <c r="D19" s="11">
        <v>0.06</v>
      </c>
      <c r="E19" s="15">
        <v>3.3000000000000002E-2</v>
      </c>
      <c r="F19" s="6">
        <f t="shared" si="0"/>
        <v>2.9700000000000001E-2</v>
      </c>
      <c r="G19" s="7">
        <f t="shared" si="1"/>
        <v>2.6400000000000003E-2</v>
      </c>
      <c r="H19" s="17">
        <v>2.7E-2</v>
      </c>
      <c r="I19" s="12">
        <v>2.3E-2</v>
      </c>
      <c r="J19" s="15" t="s">
        <v>300</v>
      </c>
      <c r="K19" s="50" t="s">
        <v>302</v>
      </c>
      <c r="L19" s="12" t="s">
        <v>303</v>
      </c>
      <c r="M19" s="4" t="s">
        <v>307</v>
      </c>
    </row>
    <row r="20" spans="1:13" ht="18" customHeight="1">
      <c r="A20" s="1111" t="s">
        <v>395</v>
      </c>
      <c r="B20" s="1112"/>
      <c r="C20" s="17">
        <v>8.3000000000000004E-2</v>
      </c>
      <c r="D20" s="11">
        <v>0.06</v>
      </c>
      <c r="E20" s="15">
        <v>3.3000000000000002E-2</v>
      </c>
      <c r="F20" s="6">
        <f t="shared" si="0"/>
        <v>2.9700000000000001E-2</v>
      </c>
      <c r="G20" s="7">
        <f t="shared" si="1"/>
        <v>2.6400000000000003E-2</v>
      </c>
      <c r="H20" s="17">
        <v>2.7E-2</v>
      </c>
      <c r="I20" s="12">
        <v>2.3E-2</v>
      </c>
      <c r="J20" s="15" t="s">
        <v>300</v>
      </c>
      <c r="K20" s="50" t="s">
        <v>299</v>
      </c>
      <c r="L20" s="12" t="s">
        <v>299</v>
      </c>
      <c r="M20" s="4" t="s">
        <v>307</v>
      </c>
    </row>
    <row r="21" spans="1:13" ht="18" customHeight="1">
      <c r="A21" s="1111" t="s">
        <v>28</v>
      </c>
      <c r="B21" s="1112"/>
      <c r="C21" s="17">
        <v>3.9E-2</v>
      </c>
      <c r="D21" s="11">
        <v>2.9000000000000001E-2</v>
      </c>
      <c r="E21" s="15">
        <v>1.6E-2</v>
      </c>
      <c r="F21" s="6">
        <f t="shared" si="0"/>
        <v>1.4400000000000001E-2</v>
      </c>
      <c r="G21" s="7">
        <f t="shared" si="1"/>
        <v>1.2800000000000001E-2</v>
      </c>
      <c r="H21" s="17">
        <v>2.1000000000000001E-2</v>
      </c>
      <c r="I21" s="12">
        <v>1.7000000000000001E-2</v>
      </c>
      <c r="J21" s="15" t="s">
        <v>300</v>
      </c>
      <c r="K21" s="50" t="s">
        <v>299</v>
      </c>
      <c r="L21" s="12" t="s">
        <v>299</v>
      </c>
      <c r="M21" s="4" t="s">
        <v>307</v>
      </c>
    </row>
    <row r="22" spans="1:13" ht="18" customHeight="1">
      <c r="A22" s="1111" t="s">
        <v>394</v>
      </c>
      <c r="B22" s="1112"/>
      <c r="C22" s="17">
        <v>3.9E-2</v>
      </c>
      <c r="D22" s="11">
        <v>2.9000000000000001E-2</v>
      </c>
      <c r="E22" s="15">
        <v>1.6E-2</v>
      </c>
      <c r="F22" s="6">
        <f t="shared" si="0"/>
        <v>1.4400000000000001E-2</v>
      </c>
      <c r="G22" s="7">
        <f t="shared" si="1"/>
        <v>1.2800000000000001E-2</v>
      </c>
      <c r="H22" s="17">
        <v>2.1000000000000001E-2</v>
      </c>
      <c r="I22" s="12">
        <v>1.7000000000000001E-2</v>
      </c>
      <c r="J22" s="15" t="s">
        <v>300</v>
      </c>
      <c r="K22" s="50" t="s">
        <v>299</v>
      </c>
      <c r="L22" s="12" t="s">
        <v>299</v>
      </c>
      <c r="M22" s="4" t="s">
        <v>307</v>
      </c>
    </row>
    <row r="23" spans="1:13" ht="18" customHeight="1">
      <c r="A23" s="1111" t="s">
        <v>29</v>
      </c>
      <c r="B23" s="1112"/>
      <c r="C23" s="17">
        <v>2.5999999999999999E-2</v>
      </c>
      <c r="D23" s="11">
        <v>1.9E-2</v>
      </c>
      <c r="E23" s="15">
        <v>0.01</v>
      </c>
      <c r="F23" s="6">
        <f t="shared" si="0"/>
        <v>9.0000000000000011E-3</v>
      </c>
      <c r="G23" s="7">
        <f t="shared" si="1"/>
        <v>8.0000000000000002E-3</v>
      </c>
      <c r="H23" s="17">
        <v>1.4999999999999999E-2</v>
      </c>
      <c r="I23" s="12">
        <v>1.0999999999999999E-2</v>
      </c>
      <c r="J23" s="15" t="s">
        <v>300</v>
      </c>
      <c r="K23" s="50" t="s">
        <v>299</v>
      </c>
      <c r="L23" s="12" t="s">
        <v>299</v>
      </c>
      <c r="M23" s="4" t="s">
        <v>307</v>
      </c>
    </row>
    <row r="24" spans="1:13" ht="18" customHeight="1">
      <c r="A24" s="1111" t="s">
        <v>393</v>
      </c>
      <c r="B24" s="1112"/>
      <c r="C24" s="17">
        <v>2.5999999999999999E-2</v>
      </c>
      <c r="D24" s="11">
        <v>1.9E-2</v>
      </c>
      <c r="E24" s="15">
        <v>0.01</v>
      </c>
      <c r="F24" s="6">
        <f t="shared" si="0"/>
        <v>9.0000000000000011E-3</v>
      </c>
      <c r="G24" s="7">
        <f t="shared" si="1"/>
        <v>8.0000000000000002E-3</v>
      </c>
      <c r="H24" s="17">
        <v>1.4999999999999999E-2</v>
      </c>
      <c r="I24" s="12">
        <v>1.0999999999999999E-2</v>
      </c>
      <c r="J24" s="15" t="s">
        <v>300</v>
      </c>
      <c r="K24" s="50" t="s">
        <v>299</v>
      </c>
      <c r="L24" s="12" t="s">
        <v>299</v>
      </c>
      <c r="M24" s="4" t="s">
        <v>307</v>
      </c>
    </row>
    <row r="25" spans="1:13" ht="18" customHeight="1">
      <c r="A25" s="1111" t="s">
        <v>52</v>
      </c>
      <c r="B25" s="1112"/>
      <c r="C25" s="17">
        <v>2.5999999999999999E-2</v>
      </c>
      <c r="D25" s="11">
        <v>1.9E-2</v>
      </c>
      <c r="E25" s="15">
        <v>0.01</v>
      </c>
      <c r="F25" s="6">
        <f t="shared" si="0"/>
        <v>9.0000000000000011E-3</v>
      </c>
      <c r="G25" s="7">
        <f t="shared" si="1"/>
        <v>8.0000000000000002E-3</v>
      </c>
      <c r="H25" s="17">
        <v>1.4999999999999999E-2</v>
      </c>
      <c r="I25" s="12">
        <v>1.0999999999999999E-2</v>
      </c>
      <c r="J25" s="15" t="s">
        <v>300</v>
      </c>
      <c r="K25" s="50" t="s">
        <v>299</v>
      </c>
      <c r="L25" s="12" t="s">
        <v>299</v>
      </c>
      <c r="M25" s="4" t="s">
        <v>307</v>
      </c>
    </row>
    <row r="26" spans="1:13" s="4" customFormat="1" ht="18" customHeight="1" thickBot="1">
      <c r="A26" s="1109" t="s">
        <v>396</v>
      </c>
      <c r="B26" s="1110"/>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300</v>
      </c>
      <c r="K26" s="51" t="s">
        <v>299</v>
      </c>
      <c r="L26" s="14" t="s">
        <v>299</v>
      </c>
      <c r="M26" s="4" t="s">
        <v>307</v>
      </c>
    </row>
    <row r="27" spans="1:13" s="4" customFormat="1" ht="18" customHeight="1">
      <c r="A27" s="1116" t="s">
        <v>142</v>
      </c>
      <c r="B27" s="1117"/>
      <c r="C27" s="167">
        <v>0.13700000000000001</v>
      </c>
      <c r="D27" s="168">
        <v>0.1</v>
      </c>
      <c r="E27" s="169">
        <v>5.5E-2</v>
      </c>
      <c r="F27" s="170">
        <f>E27*0.9</f>
        <v>4.9500000000000002E-2</v>
      </c>
      <c r="G27" s="171">
        <f>E27*0.8</f>
        <v>4.4000000000000004E-2</v>
      </c>
      <c r="H27" s="167">
        <v>6.3E-2</v>
      </c>
      <c r="I27" s="172">
        <v>4.2000000000000003E-2</v>
      </c>
      <c r="J27" s="676" t="s">
        <v>297</v>
      </c>
      <c r="K27" s="677" t="s">
        <v>298</v>
      </c>
      <c r="L27" s="678" t="s">
        <v>432</v>
      </c>
      <c r="M27" s="4" t="s">
        <v>307</v>
      </c>
    </row>
    <row r="28" spans="1:13" ht="18" customHeight="1" thickBot="1">
      <c r="A28" s="1109" t="s">
        <v>143</v>
      </c>
      <c r="B28" s="1110"/>
      <c r="C28" s="18">
        <v>5.8999999999999997E-2</v>
      </c>
      <c r="D28" s="13">
        <v>4.2999999999999997E-2</v>
      </c>
      <c r="E28" s="16">
        <v>2.3E-2</v>
      </c>
      <c r="F28" s="8">
        <f t="shared" ref="F28" si="4">E28*0.9</f>
        <v>2.07E-2</v>
      </c>
      <c r="G28" s="9">
        <f t="shared" ref="G28" si="5">E28*0.8</f>
        <v>1.84E-2</v>
      </c>
      <c r="H28" s="18">
        <v>1.2E-2</v>
      </c>
      <c r="I28" s="14">
        <v>0.01</v>
      </c>
      <c r="J28" s="679" t="s">
        <v>431</v>
      </c>
      <c r="K28" s="680" t="s">
        <v>433</v>
      </c>
      <c r="L28" s="681" t="s">
        <v>299</v>
      </c>
      <c r="M28" s="4" t="s">
        <v>307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西本　直哉</cp:lastModifiedBy>
  <cp:lastPrinted>2020-03-05T08:09:50Z</cp:lastPrinted>
  <dcterms:created xsi:type="dcterms:W3CDTF">2020-02-21T08:37:11Z</dcterms:created>
  <dcterms:modified xsi:type="dcterms:W3CDTF">2020-03-30T06:24:29Z</dcterms:modified>
</cp:coreProperties>
</file>