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512-\11_申請関係\第３期\Ｃ区域\"/>
    </mc:Choice>
  </mc:AlternateContent>
  <bookViews>
    <workbookView xWindow="0" yWindow="0" windowWidth="20490" windowHeight="7245" tabRatio="933"/>
  </bookViews>
  <sheets>
    <sheet name="売上高方式 (６月１日～６月２０日分)" sheetId="1" r:id="rId1"/>
    <sheet name="売上高方式 (６月２１日～６月３０日分)" sheetId="5" r:id="rId2"/>
    <sheet name="売上高減少額方式（６月１日～６月２０日分）" sheetId="3" r:id="rId3"/>
    <sheet name="売上高減少額方式（６月２１日～６月３０日分）" sheetId="6" r:id="rId4"/>
    <sheet name="新規開業店特例（６月１日～６月２０日）" sheetId="4" r:id="rId5"/>
    <sheet name="新規開業店特例（６月２１日～６月３０日）" sheetId="7" r:id="rId6"/>
  </sheets>
  <definedNames>
    <definedName name="_xlnm.Print_Area" localSheetId="4">'新規開業店特例（６月１日～６月２０日）'!$A$1:$Q$41</definedName>
    <definedName name="_xlnm.Print_Area" localSheetId="5">'新規開業店特例（６月２１日～６月３０日）'!$A$1:$Q$41</definedName>
    <definedName name="_xlnm.Print_Area" localSheetId="2">'売上高減少額方式（６月１日～６月２０日分）'!$A$1:$S$38</definedName>
    <definedName name="_xlnm.Print_Area" localSheetId="3">'売上高減少額方式（６月２１日～６月３０日分）'!$A$1:$S$44</definedName>
    <definedName name="_xlnm.Print_Area" localSheetId="0">'売上高方式 (６月１日～６月２０日分)'!$A$1:$Q$41</definedName>
    <definedName name="_xlnm.Print_Area" localSheetId="1">'売上高方式 (６月２１日～６月３０日分)'!$A$1:$Q$41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4" l="1"/>
  <c r="S2" i="7"/>
  <c r="N17" i="7" l="1"/>
  <c r="N17" i="4"/>
  <c r="N28" i="5" l="1"/>
  <c r="N31" i="5" s="1"/>
  <c r="N28" i="1" l="1"/>
  <c r="M19" i="5" l="1"/>
  <c r="N36" i="7" l="1"/>
  <c r="N36" i="4"/>
  <c r="O36" i="4" s="1"/>
  <c r="O36" i="7" l="1"/>
  <c r="I17" i="7"/>
  <c r="N20" i="7" s="1"/>
  <c r="O20" i="7" s="1"/>
  <c r="D25" i="7" l="1"/>
  <c r="E32" i="6"/>
  <c r="O32" i="6" s="1"/>
  <c r="O20" i="6"/>
  <c r="E24" i="6" s="1"/>
  <c r="O24" i="6" s="1"/>
  <c r="O27" i="6" l="1"/>
  <c r="P27" i="6" s="1"/>
  <c r="E25" i="7"/>
  <c r="N25" i="7"/>
  <c r="O25" i="7" s="1"/>
  <c r="P32" i="6"/>
  <c r="E35" i="6"/>
  <c r="F35" i="6" l="1"/>
  <c r="E39" i="6"/>
  <c r="F39" i="6" l="1"/>
  <c r="O39" i="6"/>
  <c r="P39" i="6" s="1"/>
  <c r="D36" i="5" l="1"/>
  <c r="O31" i="5"/>
  <c r="I17" i="4"/>
  <c r="N20" i="4" s="1"/>
  <c r="D25" i="4" s="1"/>
  <c r="O21" i="3"/>
  <c r="E25" i="3" s="1"/>
  <c r="O25" i="3" s="1"/>
  <c r="N31" i="1"/>
  <c r="D36" i="1" s="1"/>
  <c r="M19" i="1"/>
  <c r="N36" i="5" l="1"/>
  <c r="O36" i="5" s="1"/>
  <c r="E36" i="5"/>
  <c r="O28" i="3"/>
  <c r="E25" i="4"/>
  <c r="N25" i="4"/>
  <c r="O25" i="4" s="1"/>
  <c r="O20" i="4"/>
  <c r="O31" i="1"/>
  <c r="E33" i="3" l="1"/>
  <c r="O33" i="3" s="1"/>
  <c r="P33" i="3" s="1"/>
  <c r="P28" i="3"/>
  <c r="N36" i="1"/>
  <c r="O36" i="1" s="1"/>
  <c r="E36" i="1"/>
  <c r="F33" i="3" l="1"/>
</calcChain>
</file>

<file path=xl/comments1.xml><?xml version="1.0" encoding="utf-8"?>
<comments xmlns="http://schemas.openxmlformats.org/spreadsheetml/2006/main">
  <authors>
    <author>mieken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時短営業に協力いただいた日数（２０日）を記入してください。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下限額30,000以下の場合は30,000、上限額100,000以上の場合100,000と自動表示されます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時短営業に協力いただいた日数（２０日）を記入してください。
6/21～6/30分は専用シートを作成してください。</t>
        </r>
      </text>
    </comment>
  </commentList>
</comments>
</file>

<file path=xl/comments2.xml><?xml version="1.0" encoding="utf-8"?>
<comments xmlns="http://schemas.openxmlformats.org/spreadsheetml/2006/main">
  <authors>
    <author>mieken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時短営業に協力いただいた日数（１０日）を記入してください。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6/1～6/20分は専用シートを作成してください。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下限額25,000以下の場合は25,000、上限額75,000以上の場合75,000と自動表示されます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時短営業に協力いただいた日数（１０日）を記入してください。
6/1～6/20分は専用シートを作成してください。</t>
        </r>
      </text>
    </comment>
  </commentList>
</comments>
</file>

<file path=xl/comments3.xml><?xml version="1.0" encoding="utf-8"?>
<comments xmlns="http://schemas.openxmlformats.org/spreadsheetml/2006/main">
  <authors>
    <author>mieken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時短営業に協力いただいた日数（２０日）を記入してください。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mieken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協力金事務局:
こちらの方式で申請する場合は、１０日を入力してください。
</t>
        </r>
      </text>
    </comment>
  </commentList>
</comments>
</file>

<file path=xl/comments5.xml><?xml version="1.0" encoding="utf-8"?>
<comments xmlns="http://schemas.openxmlformats.org/spreadsheetml/2006/main">
  <authors>
    <author>mieken</author>
  </authors>
  <commentLis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</t>
        </r>
        <r>
          <rPr>
            <sz val="9"/>
            <color indexed="81"/>
            <rFont val="MS P ゴシック"/>
            <family val="3"/>
            <charset val="128"/>
          </rPr>
          <t xml:space="preserve">
3万円に満たない場合、自動的に3万円と入力されます。
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協力金事務局:
こちらの方式で申請する場合は、２０日を入力してください。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協力金事務局:
時短営業に協力いただいた日数を記入してください。
</t>
        </r>
      </text>
    </comment>
  </commentList>
</comments>
</file>

<file path=xl/comments6.xml><?xml version="1.0" encoding="utf-8"?>
<comments xmlns="http://schemas.openxmlformats.org/spreadsheetml/2006/main">
  <authors>
    <author>mieken</author>
  </authors>
  <commentLis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</t>
        </r>
        <r>
          <rPr>
            <sz val="9"/>
            <color indexed="81"/>
            <rFont val="MS P ゴシック"/>
            <family val="3"/>
            <charset val="128"/>
          </rPr>
          <t xml:space="preserve">
2万5千円に満たない場合、自動的に2万5千円と入力されます。
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時短営業に協力いただいた日数（１０日）を記入してください。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</t>
        </r>
      </text>
    </comment>
  </commentList>
</comments>
</file>

<file path=xl/sharedStrings.xml><?xml version="1.0" encoding="utf-8"?>
<sst xmlns="http://schemas.openxmlformats.org/spreadsheetml/2006/main" count="359" uniqueCount="95">
  <si>
    <t>店舗名</t>
    <rPh sb="0" eb="3">
      <t>テンポメイ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</si>
  <si>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2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</si>
  <si>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2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</si>
  <si>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"/>
  </si>
  <si>
    <t>　　以下のフロー図の質問を基に、該当する計算方法を選択していただき、数値を入力してください。支給額等を必ずご確認のうえ、「上記内容で申請します」にチェックしてください。</t>
    <rPh sb="2" eb="4">
      <t>イカ</t>
    </rPh>
    <rPh sb="8" eb="9">
      <t>ズ</t>
    </rPh>
    <rPh sb="10" eb="12">
      <t>シツモン</t>
    </rPh>
    <rPh sb="13" eb="14">
      <t>モト</t>
    </rPh>
    <rPh sb="16" eb="18">
      <t>ガイトウ</t>
    </rPh>
    <rPh sb="20" eb="24">
      <t>ケイサンホウホウ</t>
    </rPh>
    <rPh sb="25" eb="27">
      <t>センタク</t>
    </rPh>
    <rPh sb="34" eb="36">
      <t>スウチ</t>
    </rPh>
    <rPh sb="37" eb="39">
      <t>ニュウリョク</t>
    </rPh>
    <rPh sb="46" eb="50">
      <t>シキュウガクトウ</t>
    </rPh>
    <rPh sb="51" eb="52">
      <t>カナラ</t>
    </rPh>
    <rPh sb="54" eb="56">
      <t>カクニン</t>
    </rPh>
    <rPh sb="61" eb="65">
      <t>ジョウキナイヨウ</t>
    </rPh>
    <rPh sb="66" eb="68">
      <t>シンセイ</t>
    </rPh>
    <phoneticPr fontId="2"/>
  </si>
  <si>
    <t>【売上高方式】</t>
    <rPh sb="1" eb="6">
      <t>ウリアゲダカホウシキ</t>
    </rPh>
    <phoneticPr fontId="2"/>
  </si>
  <si>
    <t>中小企業ですか？</t>
    <rPh sb="0" eb="4">
      <t>チュウショウキギョウ</t>
    </rPh>
    <phoneticPr fontId="2"/>
  </si>
  <si>
    <t>※　中小企業は、飲食業については資本金の額又は出資の総額が５，０００万円以下の会社又は常時使用する従業員の数が５０人以下の会社及び個人。ただし、カラオケなどのサービス業については、資本金の額又は出資の総額が　５，０００万円以下の会社又は常時使用する従業員の数が１００人以下の会社及び個人。</t>
    <rPh sb="2" eb="6">
      <t>チュウショウキギョウ</t>
    </rPh>
    <rPh sb="8" eb="11">
      <t>インショクギョウ</t>
    </rPh>
    <rPh sb="16" eb="19">
      <t>シホンキン</t>
    </rPh>
    <rPh sb="20" eb="21">
      <t>ガク</t>
    </rPh>
    <rPh sb="21" eb="22">
      <t>マタ</t>
    </rPh>
    <rPh sb="23" eb="25">
      <t>シュッシ</t>
    </rPh>
    <rPh sb="26" eb="28">
      <t>ソウガク</t>
    </rPh>
    <rPh sb="34" eb="38">
      <t>マンエンイカ</t>
    </rPh>
    <rPh sb="39" eb="42">
      <t>カイシャマタ</t>
    </rPh>
    <rPh sb="43" eb="47">
      <t>ジョウジシヨウ</t>
    </rPh>
    <rPh sb="49" eb="52">
      <t>ジュウギョウイン</t>
    </rPh>
    <rPh sb="94" eb="95">
      <t>ガク</t>
    </rPh>
    <rPh sb="95" eb="96">
      <t>マタ</t>
    </rPh>
    <phoneticPr fontId="2"/>
  </si>
  <si>
    <t>　　　はい</t>
    <phoneticPr fontId="2"/>
  </si>
  <si>
    <t>　　　　いいえ</t>
    <phoneticPr fontId="2"/>
  </si>
  <si>
    <t>売上高減少額方式を
ご利用ください</t>
    <rPh sb="0" eb="3">
      <t>ウリアゲダカ</t>
    </rPh>
    <rPh sb="3" eb="6">
      <t>ゲンショウガク</t>
    </rPh>
    <rPh sb="6" eb="8">
      <t>ホウシキ</t>
    </rPh>
    <rPh sb="11" eb="13">
      <t>リヨウ</t>
    </rPh>
    <phoneticPr fontId="2"/>
  </si>
  <si>
    <t>時短協力日数</t>
    <rPh sb="0" eb="6">
      <t>ジタンキョウリョクニッスウ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</si>
  <si>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</si>
  <si>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30,000円×</t>
    <rPh sb="6" eb="7">
      <t>エン</t>
    </rPh>
    <phoneticPr fontId="2"/>
  </si>
  <si>
    <t>日</t>
    <rPh sb="0" eb="1">
      <t>ニチ</t>
    </rPh>
    <phoneticPr fontId="2"/>
  </si>
  <si>
    <t>＝</t>
    <phoneticPr fontId="2"/>
  </si>
  <si>
    <t>円</t>
    <rPh sb="0" eb="1">
      <t>エン</t>
    </rPh>
    <phoneticPr fontId="2"/>
  </si>
  <si>
    <t>□</t>
    <phoneticPr fontId="2"/>
  </si>
  <si>
    <t>上記内容で申請します</t>
    <rPh sb="0" eb="4">
      <t>ジョウキナイヨウ</t>
    </rPh>
    <rPh sb="5" eb="7">
      <t>シンセイ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</si>
  <si>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</si>
  <si>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①</t>
    <phoneticPr fontId="2"/>
  </si>
  <si>
    <t>÷</t>
    <phoneticPr fontId="2"/>
  </si>
  <si>
    <t>②</t>
    <phoneticPr fontId="2"/>
  </si>
  <si>
    <t xml:space="preserve">        千円単位切上</t>
    <rPh sb="8" eb="10">
      <t>センエン</t>
    </rPh>
    <rPh sb="10" eb="13">
      <t>タンイキ</t>
    </rPh>
    <rPh sb="13" eb="14">
      <t>ア</t>
    </rPh>
    <phoneticPr fontId="2"/>
  </si>
  <si>
    <t>③</t>
    <phoneticPr fontId="2"/>
  </si>
  <si>
    <t>×</t>
    <phoneticPr fontId="2"/>
  </si>
  <si>
    <t>④</t>
    <phoneticPr fontId="2"/>
  </si>
  <si>
    <t>⑤</t>
    <phoneticPr fontId="2"/>
  </si>
  <si>
    <t>⑥</t>
    <phoneticPr fontId="2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</si>
  <si>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2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</si>
  <si>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2"/>
  </si>
  <si>
    <t>⑦</t>
    <phoneticPr fontId="2"/>
  </si>
  <si>
    <t>【売上高減少額方式】</t>
    <rPh sb="1" eb="3">
      <t>ウリアゲ</t>
    </rPh>
    <rPh sb="3" eb="4">
      <t>ダカ</t>
    </rPh>
    <rPh sb="4" eb="6">
      <t>ゲンショウ</t>
    </rPh>
    <rPh sb="6" eb="7">
      <t>ガク</t>
    </rPh>
    <rPh sb="7" eb="9">
      <t>ホウシキ</t>
    </rPh>
    <phoneticPr fontId="2"/>
  </si>
  <si>
    <t>いいえ</t>
    <phoneticPr fontId="2"/>
  </si>
  <si>
    <t>　　はい</t>
    <phoneticPr fontId="2"/>
  </si>
  <si>
    <t>申請できません</t>
    <rPh sb="0" eb="2">
      <t>シンセイ</t>
    </rPh>
    <phoneticPr fontId="2"/>
  </si>
  <si>
    <t>－</t>
    <phoneticPr fontId="2"/>
  </si>
  <si>
    <t>日　　×　　　0.4</t>
    <rPh sb="0" eb="1">
      <t>ニチ</t>
    </rPh>
    <phoneticPr fontId="2"/>
  </si>
  <si>
    <t>【上限20万円】</t>
    <rPh sb="1" eb="3">
      <t>ジョウゲン</t>
    </rPh>
    <rPh sb="5" eb="7">
      <t>マンエン</t>
    </rPh>
    <phoneticPr fontId="2"/>
  </si>
  <si>
    <t>開業日</t>
    <rPh sb="0" eb="3">
      <t>カイギョウビ</t>
    </rPh>
    <phoneticPr fontId="2"/>
  </si>
  <si>
    <t>当該店舗の売上単価</t>
    <rPh sb="0" eb="4">
      <t>トウガイテンポ</t>
    </rPh>
    <rPh sb="5" eb="9">
      <t>ウリアゲタンカ</t>
    </rPh>
    <phoneticPr fontId="2"/>
  </si>
  <si>
    <t>【上限10万円】</t>
    <rPh sb="1" eb="3">
      <t>ジョウゲン</t>
    </rPh>
    <rPh sb="5" eb="7">
      <t>マンエン</t>
    </rPh>
    <phoneticPr fontId="2"/>
  </si>
  <si>
    <t>日×0.4</t>
    <rPh sb="0" eb="1">
      <t>ニチ</t>
    </rPh>
    <phoneticPr fontId="2"/>
  </si>
  <si>
    <t>【上限10万円　下限3万円】</t>
    <rPh sb="1" eb="3">
      <t>ジョウゲン</t>
    </rPh>
    <rPh sb="5" eb="7">
      <t>マンエン</t>
    </rPh>
    <rPh sb="8" eb="10">
      <t>カゲン</t>
    </rPh>
    <rPh sb="11" eb="13">
      <t>マンエン</t>
    </rPh>
    <phoneticPr fontId="2"/>
  </si>
  <si>
    <t>（定額）30,000</t>
    <rPh sb="1" eb="3">
      <t>テイガク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</si>
  <si>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2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</si>
  <si>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2"/>
  </si>
  <si>
    <t>日　　×　　　0.3</t>
    <rPh sb="0" eb="1">
      <t>ニチ</t>
    </rPh>
    <phoneticPr fontId="2"/>
  </si>
  <si>
    <t>20万円又は⑥のいずれか低い額</t>
    <rPh sb="2" eb="4">
      <t>マンエン</t>
    </rPh>
    <rPh sb="4" eb="5">
      <t>マタ</t>
    </rPh>
    <rPh sb="12" eb="13">
      <t>ヒク</t>
    </rPh>
    <rPh sb="14" eb="15">
      <t>ガク</t>
    </rPh>
    <phoneticPr fontId="2"/>
  </si>
  <si>
    <t>=上限額</t>
    <phoneticPr fontId="2"/>
  </si>
  <si>
    <t>⑧</t>
    <phoneticPr fontId="2"/>
  </si>
  <si>
    <t>⑨</t>
    <phoneticPr fontId="2"/>
  </si>
  <si>
    <t>⑩</t>
    <phoneticPr fontId="2"/>
  </si>
  <si>
    <r>
      <t>令和元年又は令和2年6</t>
    </r>
    <r>
      <rPr>
        <sz val="8"/>
        <rFont val="游ゴシック"/>
        <family val="3"/>
        <charset val="128"/>
        <scheme val="minor"/>
      </rPr>
      <t>月の売上高計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</si>
  <si>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r>
      <t>令和元年又は令和2年</t>
    </r>
    <r>
      <rPr>
        <sz val="8"/>
        <color rgb="FFFF0000"/>
        <rFont val="游ゴシック"/>
        <family val="3"/>
        <charset val="128"/>
        <scheme val="minor"/>
      </rPr>
      <t>6</t>
    </r>
    <r>
      <rPr>
        <sz val="8"/>
        <rFont val="游ゴシック"/>
        <family val="3"/>
        <charset val="128"/>
        <scheme val="minor"/>
      </rPr>
      <t>月の１日当たりの売上高減少単価【上限あり】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rPh sb="27" eb="29">
      <t>ジョウゲン</t>
    </rPh>
    <phoneticPr fontId="2"/>
  </si>
  <si>
    <t>【上限7.5万円　下限2.5万円】</t>
    <rPh sb="1" eb="3">
      <t>ジョウゲン</t>
    </rPh>
    <rPh sb="6" eb="8">
      <t>マンエン</t>
    </rPh>
    <rPh sb="9" eb="11">
      <t>カゲン</t>
    </rPh>
    <rPh sb="14" eb="16">
      <t>マンエン</t>
    </rPh>
    <phoneticPr fontId="2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</si>
  <si>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2"/>
  </si>
  <si>
    <t>令和元年又は令和２年いずれかの６月の売上高の合計は、2,250,000円（1日当たり75,000円）を越えますか？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2"/>
  </si>
  <si>
    <t>令和元年又は令和2年いずれかの6月と令和3年の6月の売上高減少額が750万円（１日当たり25万円）を超えている場合は、売上高減少額方式も選択可能です。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レイワ</t>
    </rPh>
    <rPh sb="21" eb="22">
      <t>ネン</t>
    </rPh>
    <rPh sb="24" eb="25">
      <t>ガツ</t>
    </rPh>
    <rPh sb="26" eb="29">
      <t>ウリアゲダカ</t>
    </rPh>
    <rPh sb="29" eb="32">
      <t>ゲンショウガク</t>
    </rPh>
    <rPh sb="36" eb="38">
      <t>マンエン</t>
    </rPh>
    <rPh sb="40" eb="41">
      <t>ニチ</t>
    </rPh>
    <rPh sb="41" eb="42">
      <t>ア</t>
    </rPh>
    <rPh sb="46" eb="48">
      <t>マンエン</t>
    </rPh>
    <rPh sb="50" eb="51">
      <t>コ</t>
    </rPh>
    <rPh sb="55" eb="57">
      <t>バアイ</t>
    </rPh>
    <rPh sb="59" eb="67">
      <t>ウリアゲダカゲンショウガクホウシキ</t>
    </rPh>
    <rPh sb="68" eb="72">
      <t>センタクカノウ</t>
    </rPh>
    <phoneticPr fontId="2"/>
  </si>
  <si>
    <t>令和元年又は令和2年6月の売上高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2"/>
  </si>
  <si>
    <t>令和元年又は令和2年6月の１日当たりの売上単価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2"/>
  </si>
  <si>
    <t>令和元年又は令和２年いずれかの６月の売上高の合計は、2,499,990円（1日当たり83,333円）を越えますか？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2"/>
  </si>
  <si>
    <t>25,000円×</t>
    <rPh sb="6" eb="7">
      <t>エン</t>
    </rPh>
    <phoneticPr fontId="2"/>
  </si>
  <si>
    <t>【上限7.5万円】</t>
    <rPh sb="1" eb="3">
      <t>ジョウゲン</t>
    </rPh>
    <rPh sb="6" eb="8">
      <t>マンエン</t>
    </rPh>
    <phoneticPr fontId="2"/>
  </si>
  <si>
    <t>令和元年又は令和２年いずれかの６月と比べて
令和３年の６月の売上高は減少していますか？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6" eb="17">
      <t>ガツ</t>
    </rPh>
    <rPh sb="18" eb="19">
      <t>クラ</t>
    </rPh>
    <rPh sb="22" eb="24">
      <t>レイワ</t>
    </rPh>
    <rPh sb="25" eb="26">
      <t>ネン</t>
    </rPh>
    <rPh sb="28" eb="29">
      <t>ツキ</t>
    </rPh>
    <rPh sb="30" eb="33">
      <t>ウリアゲダカ</t>
    </rPh>
    <rPh sb="34" eb="36">
      <t>ゲンショウ</t>
    </rPh>
    <phoneticPr fontId="2"/>
  </si>
  <si>
    <t>令和元年又は令和2年6月の売上高計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</si>
  <si>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t>令和3年6月の売上高計</t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2"/>
  </si>
  <si>
    <t>令和3年から令和元年又は令和2年6月の売上高減少</t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</si>
  <si>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t>令和元年又は令和2年6月の１日当たりの売上高減少単価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phoneticPr fontId="2"/>
  </si>
  <si>
    <r>
      <t>令和3年</t>
    </r>
    <r>
      <rPr>
        <sz val="8"/>
        <rFont val="游ゴシック"/>
        <family val="3"/>
        <charset val="128"/>
        <scheme val="minor"/>
      </rPr>
      <t>6月の売上高計</t>
    </r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2"/>
  </si>
  <si>
    <r>
      <t>令和3年から令和元年又は令和2年</t>
    </r>
    <r>
      <rPr>
        <sz val="8"/>
        <rFont val="游ゴシック"/>
        <family val="3"/>
        <charset val="128"/>
        <scheme val="minor"/>
      </rPr>
      <t>6月の売上高減少</t>
    </r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</si>
  <si>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6月の１日当たりの売上高減少単価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</si>
  <si>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6月の売上高計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</si>
  <si>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r>
      <t>令和元年又は令和2年</t>
    </r>
    <r>
      <rPr>
        <sz val="8"/>
        <rFont val="游ゴシック"/>
        <family val="3"/>
        <charset val="128"/>
        <scheme val="minor"/>
      </rPr>
      <t>6月の１日当たりの売上高の3割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4" eb="25">
      <t>ワリ</t>
    </rPh>
    <phoneticPr fontId="2"/>
  </si>
  <si>
    <r>
      <t>【上限額】20万円又は令和元年若しくは令和2年</t>
    </r>
    <r>
      <rPr>
        <sz val="11"/>
        <rFont val="游ゴシック"/>
        <family val="3"/>
        <charset val="128"/>
        <scheme val="minor"/>
      </rPr>
      <t>6月の1日当たり売上高×0.3のいずれか低い額</t>
    </r>
    <rPh sb="1" eb="4">
      <t>ジョウゲンガク</t>
    </rPh>
    <rPh sb="7" eb="9">
      <t>マンエン</t>
    </rPh>
    <rPh sb="9" eb="10">
      <t>マタ</t>
    </rPh>
    <rPh sb="11" eb="15">
      <t>レイワガンネン</t>
    </rPh>
    <rPh sb="15" eb="16">
      <t>モ</t>
    </rPh>
    <rPh sb="19" eb="21">
      <t>レイワ</t>
    </rPh>
    <rPh sb="22" eb="23">
      <t>ネン</t>
    </rPh>
    <rPh sb="24" eb="25">
      <t>ガツ</t>
    </rPh>
    <rPh sb="27" eb="29">
      <t>ニチア</t>
    </rPh>
    <rPh sb="31" eb="34">
      <t>ウリアゲダカ</t>
    </rPh>
    <rPh sb="43" eb="44">
      <t>ヒク</t>
    </rPh>
    <rPh sb="45" eb="46">
      <t>ガク</t>
    </rPh>
    <phoneticPr fontId="2"/>
  </si>
  <si>
    <r>
      <t>※売上高等は全て</t>
    </r>
    <r>
      <rPr>
        <b/>
        <u/>
        <sz val="9"/>
        <color rgb="FFFF0000"/>
        <rFont val="游ゴシック"/>
        <family val="3"/>
        <charset val="128"/>
        <scheme val="minor"/>
      </rPr>
      <t>税抜き</t>
    </r>
    <r>
      <rPr>
        <sz val="9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2"/>
  </si>
  <si>
    <t>開業日～令和3年5月31日※の売上高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8">
      <t>ウリアゲダカ</t>
    </rPh>
    <phoneticPr fontId="2"/>
  </si>
  <si>
    <t>開業日～令和3年5月31日※の日数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7">
      <t>ニッスウ</t>
    </rPh>
    <phoneticPr fontId="2"/>
  </si>
  <si>
    <t>開業日～令和3年5月31日の１日当たり売上単価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5" eb="17">
      <t>ニチア</t>
    </rPh>
    <rPh sb="19" eb="21">
      <t>ウリアゲ</t>
    </rPh>
    <rPh sb="21" eb="23">
      <t>タンカ</t>
    </rPh>
    <phoneticPr fontId="2"/>
  </si>
  <si>
    <r>
      <t>【新規開業店（時短営業の要請期間中（令和３年</t>
    </r>
    <r>
      <rPr>
        <sz val="11"/>
        <rFont val="游ゴシック"/>
        <family val="3"/>
        <charset val="128"/>
        <scheme val="minor"/>
      </rPr>
      <t>６月１日～令和３年６月２０日）に新規開業）の特例】</t>
    </r>
    <rPh sb="1" eb="5">
      <t>シンキカイギョウ</t>
    </rPh>
    <rPh sb="5" eb="6">
      <t>テン</t>
    </rPh>
    <rPh sb="7" eb="11">
      <t>ジタンエイギョウ</t>
    </rPh>
    <rPh sb="12" eb="16">
      <t>ヨウセイキカン</t>
    </rPh>
    <rPh sb="16" eb="17">
      <t>チュウ</t>
    </rPh>
    <rPh sb="18" eb="20">
      <t>レイワ</t>
    </rPh>
    <rPh sb="21" eb="22">
      <t>ネン</t>
    </rPh>
    <rPh sb="23" eb="24">
      <t>ガツ</t>
    </rPh>
    <rPh sb="25" eb="26">
      <t>ヒ</t>
    </rPh>
    <rPh sb="27" eb="29">
      <t>レイワ</t>
    </rPh>
    <rPh sb="30" eb="31">
      <t>ネン</t>
    </rPh>
    <rPh sb="32" eb="33">
      <t>ガツ</t>
    </rPh>
    <rPh sb="35" eb="36">
      <t>ニチ</t>
    </rPh>
    <rPh sb="38" eb="42">
      <t>シンキカイギョウ</t>
    </rPh>
    <rPh sb="44" eb="46">
      <t>トクレイ</t>
    </rPh>
    <phoneticPr fontId="2"/>
  </si>
  <si>
    <r>
      <t>【新規開業店（開業後１年未満の場合（令和２年</t>
    </r>
    <r>
      <rPr>
        <sz val="11"/>
        <rFont val="游ゴシック"/>
        <family val="3"/>
        <charset val="128"/>
        <scheme val="minor"/>
      </rPr>
      <t>６月２日以降に新規開業））の特例】</t>
    </r>
    <rPh sb="1" eb="3">
      <t>シンキ</t>
    </rPh>
    <rPh sb="3" eb="5">
      <t>カイギョウ</t>
    </rPh>
    <rPh sb="5" eb="6">
      <t>テン</t>
    </rPh>
    <rPh sb="7" eb="9">
      <t>カイギョウ</t>
    </rPh>
    <rPh sb="9" eb="10">
      <t>アト</t>
    </rPh>
    <rPh sb="11" eb="12">
      <t>ネン</t>
    </rPh>
    <rPh sb="12" eb="14">
      <t>ミマン</t>
    </rPh>
    <rPh sb="15" eb="17">
      <t>バアイ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シンキ</t>
    </rPh>
    <rPh sb="31" eb="33">
      <t>カイギョウ</t>
    </rPh>
    <rPh sb="36" eb="38">
      <t>トクレイ</t>
    </rPh>
    <phoneticPr fontId="2"/>
  </si>
  <si>
    <t>日×0.3</t>
    <rPh sb="0" eb="1">
      <t>ニチ</t>
    </rPh>
    <phoneticPr fontId="2"/>
  </si>
  <si>
    <t>（定額）25,000</t>
    <rPh sb="1" eb="3">
      <t>テイガク</t>
    </rPh>
    <phoneticPr fontId="2"/>
  </si>
  <si>
    <t>【C区域　６／１～６／２０分】</t>
    <rPh sb="2" eb="4">
      <t>クイキ</t>
    </rPh>
    <phoneticPr fontId="2"/>
  </si>
  <si>
    <t>時短協力日数（２０日）</t>
    <rPh sb="0" eb="6">
      <t>ジタンキョウリョクニッスウ</t>
    </rPh>
    <rPh sb="9" eb="10">
      <t>ヒ</t>
    </rPh>
    <phoneticPr fontId="2"/>
  </si>
  <si>
    <t>時短協力日数（１０日）</t>
    <rPh sb="0" eb="6">
      <t>ジタンキョウリョクニッスウ</t>
    </rPh>
    <rPh sb="9" eb="10">
      <t>ヒ</t>
    </rPh>
    <phoneticPr fontId="2"/>
  </si>
  <si>
    <t>【C区域　６／２１～６／３０分】</t>
    <rPh sb="2" eb="4">
      <t>クイキ</t>
    </rPh>
    <phoneticPr fontId="2"/>
  </si>
  <si>
    <t>【C区域　６／２１～６／３０分）</t>
    <rPh sb="2" eb="4">
      <t>クイキ</t>
    </rPh>
    <phoneticPr fontId="2"/>
  </si>
  <si>
    <r>
      <t>【新規開業店（時短営業の要請期間中（</t>
    </r>
    <r>
      <rPr>
        <sz val="11"/>
        <rFont val="游ゴシック"/>
        <family val="3"/>
        <charset val="128"/>
        <scheme val="minor"/>
      </rPr>
      <t>令和3年6月21日～令和3年6月30日）に新規開業）の特例】</t>
    </r>
    <rPh sb="1" eb="5">
      <t>シンキカイギョウ</t>
    </rPh>
    <rPh sb="5" eb="6">
      <t>テン</t>
    </rPh>
    <rPh sb="7" eb="11">
      <t>ジタンエイギョウ</t>
    </rPh>
    <rPh sb="12" eb="16">
      <t>ヨウセイキカン</t>
    </rPh>
    <rPh sb="16" eb="17">
      <t>チュウ</t>
    </rPh>
    <rPh sb="18" eb="20">
      <t>レイワ</t>
    </rPh>
    <rPh sb="21" eb="22">
      <t>ネン</t>
    </rPh>
    <rPh sb="23" eb="24">
      <t>ガツ</t>
    </rPh>
    <rPh sb="26" eb="27">
      <t>ヒ</t>
    </rPh>
    <rPh sb="28" eb="30">
      <t>レイワ</t>
    </rPh>
    <rPh sb="31" eb="32">
      <t>ネン</t>
    </rPh>
    <rPh sb="33" eb="34">
      <t>ガツ</t>
    </rPh>
    <rPh sb="36" eb="37">
      <t>ニチ</t>
    </rPh>
    <rPh sb="39" eb="43">
      <t>シンキカイギョウ</t>
    </rPh>
    <rPh sb="45" eb="47">
      <t>トクレイ</t>
    </rPh>
    <phoneticPr fontId="2"/>
  </si>
  <si>
    <t>※６／２１～６／３０分は支給単価が変わりますので、
６／２１～６／３０分の計算書に記入してください。</t>
    <rPh sb="12" eb="16">
      <t>シキュウタンカ</t>
    </rPh>
    <rPh sb="17" eb="18">
      <t>カ</t>
    </rPh>
    <rPh sb="37" eb="40">
      <t>ケイサンショ</t>
    </rPh>
    <rPh sb="41" eb="43">
      <t>キニュウ</t>
    </rPh>
    <phoneticPr fontId="2"/>
  </si>
  <si>
    <t>※６／１～６／２０分は支給単価が変わりますので、
６／１～６／２０分の計算書に記入してください。</t>
    <phoneticPr fontId="2"/>
  </si>
  <si>
    <t>※第１期からの継続申請は４月２５日、第２期からの継続申請は５月８日。</t>
    <rPh sb="1" eb="2">
      <t>ダイ</t>
    </rPh>
    <rPh sb="3" eb="4">
      <t>キ</t>
    </rPh>
    <rPh sb="7" eb="9">
      <t>ケイゾク</t>
    </rPh>
    <rPh sb="9" eb="11">
      <t>シンセイ</t>
    </rPh>
    <rPh sb="13" eb="14">
      <t>ガツ</t>
    </rPh>
    <rPh sb="16" eb="17">
      <t>ヒ</t>
    </rPh>
    <rPh sb="18" eb="19">
      <t>ダイ</t>
    </rPh>
    <rPh sb="20" eb="21">
      <t>キ</t>
    </rPh>
    <rPh sb="24" eb="28">
      <t>ケイゾクシンセイ</t>
    </rPh>
    <rPh sb="30" eb="31">
      <t>ガツ</t>
    </rPh>
    <rPh sb="32" eb="33">
      <t>ヒ</t>
    </rPh>
    <phoneticPr fontId="2"/>
  </si>
  <si>
    <r>
      <rPr>
        <sz val="10"/>
        <color rgb="FFFF0000"/>
        <rFont val="ＭＳ ゴシック"/>
        <family val="3"/>
        <charset val="128"/>
      </rPr>
      <t>↑</t>
    </r>
    <r>
      <rPr>
        <sz val="10"/>
        <color rgb="FFFF0000"/>
        <rFont val="游ゴシック"/>
        <family val="3"/>
        <charset val="128"/>
        <scheme val="minor"/>
      </rPr>
      <t>該当する場合「１」を入力</t>
    </r>
    <rPh sb="1" eb="3">
      <t>ガイトウ</t>
    </rPh>
    <rPh sb="5" eb="7">
      <t>バアイ</t>
    </rPh>
    <rPh sb="11" eb="13">
      <t>ニュウリョク</t>
    </rPh>
    <phoneticPr fontId="2"/>
  </si>
  <si>
    <t>第１期からの継続申請</t>
    <rPh sb="0" eb="1">
      <t>ダイ</t>
    </rPh>
    <rPh sb="2" eb="3">
      <t>キ</t>
    </rPh>
    <rPh sb="6" eb="8">
      <t>ケイゾク</t>
    </rPh>
    <rPh sb="8" eb="10">
      <t>シンセイ</t>
    </rPh>
    <phoneticPr fontId="2"/>
  </si>
  <si>
    <t>第２期からの継続申請</t>
    <rPh sb="0" eb="1">
      <t>ダイ</t>
    </rPh>
    <rPh sb="2" eb="3">
      <t>キ</t>
    </rPh>
    <rPh sb="6" eb="8">
      <t>ケイゾク</t>
    </rPh>
    <rPh sb="8" eb="10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</si>
</sst>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6" fillId="2" borderId="16" xfId="0" applyFont="1" applyFill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Border="1" applyProtection="1">
      <alignment vertical="center"/>
    </xf>
    <xf numFmtId="0" fontId="6" fillId="3" borderId="0" xfId="0" applyFont="1" applyFill="1" applyBorder="1" applyProtection="1">
      <alignment vertical="center"/>
    </xf>
    <xf numFmtId="0" fontId="6" fillId="0" borderId="0" xfId="0" quotePrefix="1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2" xfId="0" quotePrefix="1" applyNumberFormat="1" applyFont="1" applyBorder="1" applyProtection="1">
      <alignment vertical="center"/>
    </xf>
    <xf numFmtId="38" fontId="6" fillId="0" borderId="22" xfId="1" applyFont="1" applyBorder="1" applyProtection="1">
      <alignment vertical="center"/>
    </xf>
    <xf numFmtId="0" fontId="6" fillId="0" borderId="22" xfId="0" quotePrefix="1" applyFont="1" applyBorder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6" xfId="0" applyFont="1" applyBorder="1" applyProtection="1">
      <alignment vertical="center"/>
    </xf>
    <xf numFmtId="0" fontId="6" fillId="0" borderId="20" xfId="0" applyFont="1" applyBorder="1" applyAlignment="1" applyProtection="1">
      <alignment vertical="center" wrapText="1"/>
    </xf>
    <xf numFmtId="14" fontId="6" fillId="0" borderId="0" xfId="0" applyNumberFormat="1" applyFont="1" applyProtection="1">
      <alignment vertical="center"/>
    </xf>
    <xf numFmtId="57" fontId="6" fillId="0" borderId="0" xfId="0" applyNumberFormat="1" applyFont="1" applyProtection="1">
      <alignment vertical="center"/>
    </xf>
    <xf numFmtId="0" fontId="6" fillId="0" borderId="0" xfId="0" applyFont="1" applyFill="1" applyProtection="1">
      <alignment vertical="center"/>
    </xf>
    <xf numFmtId="0" fontId="9" fillId="0" borderId="2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0" xfId="0" applyNumberFormat="1" applyFont="1" applyBorder="1" applyAlignment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5" xfId="0" quotePrefix="1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38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38" fontId="6" fillId="0" borderId="9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8" xfId="0" applyBorder="1" applyProtection="1">
      <alignment vertical="center"/>
    </xf>
    <xf numFmtId="0" fontId="7" fillId="0" borderId="0" xfId="0" applyFont="1" applyBorder="1" applyProtection="1">
      <alignment vertical="center"/>
    </xf>
    <xf numFmtId="38" fontId="0" fillId="0" borderId="22" xfId="1" applyFont="1" applyBorder="1" applyProtection="1">
      <alignment vertical="center"/>
    </xf>
    <xf numFmtId="0" fontId="0" fillId="0" borderId="22" xfId="0" quotePrefix="1" applyBorder="1" applyProtection="1">
      <alignment vertical="center"/>
    </xf>
    <xf numFmtId="0" fontId="0" fillId="0" borderId="7" xfId="0" applyBorder="1" applyProtection="1">
      <alignment vertical="center"/>
    </xf>
    <xf numFmtId="38" fontId="0" fillId="0" borderId="8" xfId="1" applyFont="1" applyBorder="1" applyProtection="1">
      <alignment vertical="center"/>
    </xf>
    <xf numFmtId="0" fontId="0" fillId="0" borderId="8" xfId="0" quotePrefix="1" applyBorder="1" applyProtection="1">
      <alignment vertical="center"/>
    </xf>
    <xf numFmtId="0" fontId="0" fillId="0" borderId="16" xfId="0" applyBorder="1" applyAlignment="1" applyProtection="1">
      <alignment vertical="center" wrapText="1"/>
    </xf>
    <xf numFmtId="38" fontId="0" fillId="0" borderId="22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31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7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38" fontId="6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14" fontId="7" fillId="0" borderId="0" xfId="0" applyNumberFormat="1" applyFont="1" applyProtection="1">
      <alignment vertical="center"/>
    </xf>
    <xf numFmtId="0" fontId="20" fillId="0" borderId="0" xfId="0" applyFont="1" applyBorder="1" applyProtection="1">
      <alignment vertical="center"/>
    </xf>
    <xf numFmtId="0" fontId="20" fillId="0" borderId="0" xfId="0" applyFont="1" applyBorder="1" applyAlignment="1" applyProtection="1">
      <alignment vertical="top"/>
    </xf>
    <xf numFmtId="38" fontId="20" fillId="0" borderId="0" xfId="0" applyNumberFormat="1" applyFont="1" applyBorder="1" applyAlignment="1" applyProtection="1">
      <alignment vertical="center"/>
    </xf>
    <xf numFmtId="0" fontId="6" fillId="2" borderId="33" xfId="0" applyFont="1" applyFill="1" applyBorder="1" applyProtection="1">
      <alignment vertical="center"/>
      <protection locked="0"/>
    </xf>
    <xf numFmtId="0" fontId="9" fillId="2" borderId="32" xfId="0" applyFont="1" applyFill="1" applyBorder="1" applyAlignment="1" applyProtection="1">
      <alignment vertical="center" shrinkToFit="1"/>
      <protection locked="0"/>
    </xf>
    <xf numFmtId="0" fontId="20" fillId="2" borderId="32" xfId="0" applyFont="1" applyFill="1" applyBorder="1" applyProtection="1">
      <alignment vertical="center"/>
      <protection locked="0"/>
    </xf>
    <xf numFmtId="0" fontId="20" fillId="2" borderId="32" xfId="0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right" vertical="center"/>
    </xf>
    <xf numFmtId="38" fontId="6" fillId="0" borderId="19" xfId="1" applyFont="1" applyBorder="1" applyAlignment="1" applyProtection="1">
      <alignment horizontal="right" vertical="center"/>
    </xf>
    <xf numFmtId="38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38" fontId="6" fillId="2" borderId="19" xfId="1" applyFont="1" applyFill="1" applyBorder="1" applyAlignment="1" applyProtection="1">
      <alignment horizontal="center" vertical="center"/>
      <protection locked="0"/>
    </xf>
    <xf numFmtId="38" fontId="6" fillId="0" borderId="19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14" fillId="0" borderId="15" xfId="0" applyFont="1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horizontal="center" vertical="center" shrinkToFit="1"/>
    </xf>
    <xf numFmtId="0" fontId="0" fillId="0" borderId="11" xfId="0" quotePrefix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Protection="1">
      <alignment vertical="center"/>
    </xf>
    <xf numFmtId="0" fontId="16" fillId="0" borderId="8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 shrinkToFit="1"/>
    </xf>
    <xf numFmtId="176" fontId="6" fillId="4" borderId="19" xfId="0" applyNumberFormat="1" applyFont="1" applyFill="1" applyBorder="1" applyAlignment="1" applyProtection="1">
      <alignment horizontal="center" vertical="center"/>
      <protection locked="0"/>
    </xf>
    <xf numFmtId="176" fontId="6" fillId="4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38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alignment vertical="center"/>
    </xf>
    <xf numFmtId="0" fontId="17" fillId="0" borderId="8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1533525" y="2943225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238750" y="2943225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447675" y="5553075"/>
          <a:ext cx="2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447675" y="3952876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2457450" y="3971925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14</xdr:row>
      <xdr:rowOff>657225</xdr:rowOff>
    </xdr:from>
    <xdr:to>
      <xdr:col>17</xdr:col>
      <xdr:colOff>28575</xdr:colOff>
      <xdr:row>16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2438398" y="4733925"/>
          <a:ext cx="4171952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令和２年６月２日以降に開業の場合は「新規開業店特例」へ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457200" y="8029575"/>
          <a:ext cx="0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229225" y="84201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1533525" y="3733800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238750" y="3733800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447675" y="6743700"/>
          <a:ext cx="2" cy="476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447675" y="4743451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2457450" y="4762500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14</xdr:row>
      <xdr:rowOff>657225</xdr:rowOff>
    </xdr:from>
    <xdr:to>
      <xdr:col>17</xdr:col>
      <xdr:colOff>28575</xdr:colOff>
      <xdr:row>16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2438398" y="4733925"/>
          <a:ext cx="4171952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令和２年６月２日以降に開業の場合は「新規開業店特例」へ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457200" y="97536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229225" y="84201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447675</xdr:rowOff>
    </xdr:from>
    <xdr:to>
      <xdr:col>5</xdr:col>
      <xdr:colOff>114301</xdr:colOff>
      <xdr:row>14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1676400"/>
          <a:ext cx="1" cy="695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11</xdr:row>
      <xdr:rowOff>9901</xdr:rowOff>
    </xdr:from>
    <xdr:to>
      <xdr:col>13</xdr:col>
      <xdr:colOff>209552</xdr:colOff>
      <xdr:row>13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1695826"/>
          <a:ext cx="2" cy="3516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22</xdr:row>
      <xdr:rowOff>0</xdr:rowOff>
    </xdr:from>
    <xdr:to>
      <xdr:col>4</xdr:col>
      <xdr:colOff>1</xdr:colOff>
      <xdr:row>23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3714750"/>
          <a:ext cx="9526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25</xdr:row>
      <xdr:rowOff>0</xdr:rowOff>
    </xdr:from>
    <xdr:to>
      <xdr:col>14</xdr:col>
      <xdr:colOff>285750</xdr:colOff>
      <xdr:row>26</xdr:row>
      <xdr:rowOff>9525</xdr:rowOff>
    </xdr:to>
    <xdr:cxnSp macro="">
      <xdr:nvCxnSpPr>
        <xdr:cNvPr id="5" name="直線矢印コネクタ 4"/>
        <xdr:cNvCxnSpPr/>
      </xdr:nvCxnSpPr>
      <xdr:spPr>
        <a:xfrm>
          <a:off x="5267325" y="54483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2427</xdr:rowOff>
    </xdr:from>
    <xdr:to>
      <xdr:col>5</xdr:col>
      <xdr:colOff>0</xdr:colOff>
      <xdr:row>31</xdr:row>
      <xdr:rowOff>16623</xdr:rowOff>
    </xdr:to>
    <xdr:cxnSp macro="">
      <xdr:nvCxnSpPr>
        <xdr:cNvPr id="6" name="直線矢印コネクタ 5"/>
        <xdr:cNvCxnSpPr/>
      </xdr:nvCxnSpPr>
      <xdr:spPr>
        <a:xfrm>
          <a:off x="1676400" y="7317627"/>
          <a:ext cx="0" cy="26184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447675</xdr:rowOff>
    </xdr:from>
    <xdr:to>
      <xdr:col>5</xdr:col>
      <xdr:colOff>114301</xdr:colOff>
      <xdr:row>14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2638425"/>
          <a:ext cx="1" cy="895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11</xdr:row>
      <xdr:rowOff>9901</xdr:rowOff>
    </xdr:from>
    <xdr:to>
      <xdr:col>13</xdr:col>
      <xdr:colOff>209552</xdr:colOff>
      <xdr:row>13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2657851"/>
          <a:ext cx="2" cy="4850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21</xdr:row>
      <xdr:rowOff>0</xdr:rowOff>
    </xdr:from>
    <xdr:to>
      <xdr:col>4</xdr:col>
      <xdr:colOff>1</xdr:colOff>
      <xdr:row>22</xdr:row>
      <xdr:rowOff>19050</xdr:rowOff>
    </xdr:to>
    <xdr:cxnSp macro="">
      <xdr:nvCxnSpPr>
        <xdr:cNvPr id="8" name="直線矢印コネクタ 7"/>
        <xdr:cNvCxnSpPr/>
      </xdr:nvCxnSpPr>
      <xdr:spPr>
        <a:xfrm>
          <a:off x="476250" y="3714750"/>
          <a:ext cx="9526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24</xdr:row>
      <xdr:rowOff>0</xdr:rowOff>
    </xdr:from>
    <xdr:to>
      <xdr:col>14</xdr:col>
      <xdr:colOff>304800</xdr:colOff>
      <xdr:row>25</xdr:row>
      <xdr:rowOff>9525</xdr:rowOff>
    </xdr:to>
    <xdr:cxnSp macro="">
      <xdr:nvCxnSpPr>
        <xdr:cNvPr id="9" name="直線矢印コネクタ 8"/>
        <xdr:cNvCxnSpPr/>
      </xdr:nvCxnSpPr>
      <xdr:spPr>
        <a:xfrm>
          <a:off x="5410200" y="5591175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35</xdr:row>
      <xdr:rowOff>19050</xdr:rowOff>
    </xdr:from>
    <xdr:to>
      <xdr:col>4</xdr:col>
      <xdr:colOff>647700</xdr:colOff>
      <xdr:row>36</xdr:row>
      <xdr:rowOff>161925</xdr:rowOff>
    </xdr:to>
    <xdr:cxnSp macro="">
      <xdr:nvCxnSpPr>
        <xdr:cNvPr id="10" name="直線矢印コネクタ 9"/>
        <xdr:cNvCxnSpPr/>
      </xdr:nvCxnSpPr>
      <xdr:spPr>
        <a:xfrm>
          <a:off x="1133475" y="7067550"/>
          <a:ext cx="0" cy="314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36</xdr:row>
      <xdr:rowOff>0</xdr:rowOff>
    </xdr:from>
    <xdr:to>
      <xdr:col>4</xdr:col>
      <xdr:colOff>647700</xdr:colOff>
      <xdr:row>36</xdr:row>
      <xdr:rowOff>0</xdr:rowOff>
    </xdr:to>
    <xdr:cxnSp macro="">
      <xdr:nvCxnSpPr>
        <xdr:cNvPr id="11" name="直線コネクタ 10"/>
        <xdr:cNvCxnSpPr/>
      </xdr:nvCxnSpPr>
      <xdr:spPr>
        <a:xfrm>
          <a:off x="466725" y="854392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0</xdr:colOff>
      <xdr:row>23</xdr:row>
      <xdr:rowOff>9525</xdr:rowOff>
    </xdr:to>
    <xdr:cxnSp macro="">
      <xdr:nvCxnSpPr>
        <xdr:cNvPr id="2" name="直線矢印コネクタ 1"/>
        <xdr:cNvCxnSpPr/>
      </xdr:nvCxnSpPr>
      <xdr:spPr>
        <a:xfrm>
          <a:off x="457200" y="4162425"/>
          <a:ext cx="0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17</xdr:row>
      <xdr:rowOff>0</xdr:rowOff>
    </xdr:from>
    <xdr:to>
      <xdr:col>13</xdr:col>
      <xdr:colOff>304800</xdr:colOff>
      <xdr:row>18</xdr:row>
      <xdr:rowOff>9525</xdr:rowOff>
    </xdr:to>
    <xdr:cxnSp macro="">
      <xdr:nvCxnSpPr>
        <xdr:cNvPr id="3" name="直線矢印コネクタ 2"/>
        <xdr:cNvCxnSpPr/>
      </xdr:nvCxnSpPr>
      <xdr:spPr>
        <a:xfrm>
          <a:off x="5372100" y="362902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0</xdr:colOff>
      <xdr:row>23</xdr:row>
      <xdr:rowOff>9525</xdr:rowOff>
    </xdr:to>
    <xdr:cxnSp macro="">
      <xdr:nvCxnSpPr>
        <xdr:cNvPr id="2" name="直線矢印コネクタ 1"/>
        <xdr:cNvCxnSpPr/>
      </xdr:nvCxnSpPr>
      <xdr:spPr>
        <a:xfrm>
          <a:off x="457200" y="54483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17</xdr:row>
      <xdr:rowOff>0</xdr:rowOff>
    </xdr:from>
    <xdr:to>
      <xdr:col>13</xdr:col>
      <xdr:colOff>304800</xdr:colOff>
      <xdr:row>18</xdr:row>
      <xdr:rowOff>9525</xdr:rowOff>
    </xdr:to>
    <xdr:cxnSp macro="">
      <xdr:nvCxnSpPr>
        <xdr:cNvPr id="3" name="直線矢印コネクタ 2"/>
        <xdr:cNvCxnSpPr/>
      </xdr:nvCxnSpPr>
      <xdr:spPr>
        <a:xfrm>
          <a:off x="5372100" y="404812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1"/>
  <sheetViews>
    <sheetView tabSelected="1" view="pageBreakPreview" topLeftCell="A22" zoomScaleNormal="100" zoomScaleSheetLayoutView="100" workbookViewId="0">
      <selection activeCell="N31" sqref="N31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8" style="4" customWidth="1"/>
    <col min="10" max="10" width="12.25" style="4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 customWidth="1"/>
    <col min="19" max="16384" width="9" style="4"/>
  </cols>
  <sheetData>
    <row r="1" spans="2:16" ht="19.5" customHeight="1">
      <c r="J1" s="5" t="s">
        <v>0</v>
      </c>
      <c r="K1" s="128"/>
      <c r="L1" s="129"/>
      <c r="M1" s="129"/>
      <c r="N1" s="129"/>
      <c r="O1" s="129"/>
      <c r="P1" s="130"/>
    </row>
    <row r="2" spans="2:16" ht="9.75" customHeight="1"/>
    <row r="3" spans="2:16">
      <c r="B3" s="131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2:16">
      <c r="B4" s="131" t="s">
        <v>45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16">
      <c r="B5" s="131" t="s">
        <v>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2:16" ht="12" customHeight="1"/>
    <row r="7" spans="2:16" ht="24">
      <c r="B7" s="132" t="s">
        <v>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2:16" ht="20.25" customHeight="1">
      <c r="B8" s="134" t="s">
        <v>83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6" ht="41.25" customHeight="1">
      <c r="B9" s="133" t="s">
        <v>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</row>
    <row r="10" spans="2:16" ht="9.75" customHeight="1"/>
    <row r="11" spans="2:16">
      <c r="B11" s="4" t="s">
        <v>5</v>
      </c>
    </row>
    <row r="12" spans="2:16">
      <c r="B12" s="125" t="s">
        <v>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16" ht="77.25" customHeight="1">
      <c r="B13" s="107" t="s">
        <v>7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2:16" ht="27" customHeight="1">
      <c r="B14" s="110" t="s">
        <v>8</v>
      </c>
      <c r="C14" s="110"/>
      <c r="D14" s="110"/>
      <c r="E14" s="110"/>
      <c r="F14" s="110"/>
      <c r="G14" s="110"/>
      <c r="H14" s="110"/>
      <c r="I14" s="110"/>
      <c r="N14" s="4" t="s">
        <v>9</v>
      </c>
    </row>
    <row r="15" spans="2:16" ht="52.5" customHeight="1">
      <c r="B15" s="111" t="s">
        <v>57</v>
      </c>
      <c r="C15" s="111"/>
      <c r="D15" s="111"/>
      <c r="E15" s="111"/>
      <c r="F15" s="111"/>
      <c r="G15" s="111"/>
      <c r="H15" s="111"/>
      <c r="I15" s="111"/>
      <c r="M15" s="111" t="s">
        <v>10</v>
      </c>
      <c r="N15" s="111"/>
      <c r="O15" s="111"/>
    </row>
    <row r="16" spans="2:16" ht="41.25" customHeight="1"/>
    <row r="17" spans="2:17" ht="23.25" customHeight="1" thickBot="1">
      <c r="B17" s="112" t="s">
        <v>58</v>
      </c>
      <c r="C17" s="113"/>
      <c r="D17" s="113"/>
      <c r="E17" s="113"/>
      <c r="F17" s="114"/>
      <c r="H17" s="6"/>
      <c r="I17" s="7"/>
      <c r="J17" s="7"/>
      <c r="K17" s="7"/>
      <c r="L17" s="7"/>
      <c r="M17" s="7"/>
      <c r="N17" s="7"/>
      <c r="O17" s="7"/>
      <c r="P17" s="7"/>
      <c r="Q17" s="8"/>
    </row>
    <row r="18" spans="2:17" ht="23.25" customHeight="1">
      <c r="B18" s="115"/>
      <c r="C18" s="116"/>
      <c r="D18" s="116"/>
      <c r="E18" s="116"/>
      <c r="F18" s="117"/>
      <c r="H18" s="9"/>
      <c r="I18" s="10"/>
      <c r="J18" s="118" t="s">
        <v>84</v>
      </c>
      <c r="K18" s="119"/>
      <c r="L18" s="10"/>
      <c r="M18" s="118" t="s">
        <v>12</v>
      </c>
      <c r="N18" s="120"/>
      <c r="O18" s="119"/>
      <c r="P18" s="10"/>
      <c r="Q18" s="11"/>
    </row>
    <row r="19" spans="2:17" ht="23.25" customHeight="1" thickBot="1">
      <c r="B19" s="115"/>
      <c r="C19" s="116"/>
      <c r="D19" s="116"/>
      <c r="E19" s="116"/>
      <c r="F19" s="117"/>
      <c r="H19" s="121" t="s">
        <v>13</v>
      </c>
      <c r="I19" s="105"/>
      <c r="J19" s="1"/>
      <c r="K19" s="12" t="s">
        <v>14</v>
      </c>
      <c r="L19" s="10" t="s">
        <v>15</v>
      </c>
      <c r="M19" s="122" t="str">
        <f>IF(J19="","",30000*J19)</f>
        <v/>
      </c>
      <c r="N19" s="123"/>
      <c r="O19" s="13" t="s">
        <v>16</v>
      </c>
      <c r="P19" s="10"/>
      <c r="Q19" s="11"/>
    </row>
    <row r="20" spans="2:17" ht="23.25" customHeight="1">
      <c r="B20" s="115"/>
      <c r="C20" s="116"/>
      <c r="D20" s="116"/>
      <c r="E20" s="116"/>
      <c r="F20" s="117"/>
      <c r="H20" s="9"/>
      <c r="I20" s="10"/>
      <c r="J20" s="76" t="s">
        <v>56</v>
      </c>
      <c r="K20" s="10"/>
      <c r="L20" s="10"/>
      <c r="M20" s="10"/>
      <c r="N20" s="10"/>
      <c r="O20" s="10"/>
      <c r="P20" s="10"/>
      <c r="Q20" s="11"/>
    </row>
    <row r="21" spans="2:17" ht="23.25" customHeight="1">
      <c r="B21" s="107"/>
      <c r="C21" s="108"/>
      <c r="D21" s="108"/>
      <c r="E21" s="108"/>
      <c r="F21" s="109"/>
      <c r="H21" s="2" t="s">
        <v>17</v>
      </c>
      <c r="I21" s="10" t="s">
        <v>18</v>
      </c>
      <c r="J21" s="10"/>
      <c r="K21" s="10"/>
      <c r="L21" s="10"/>
      <c r="M21" s="10"/>
      <c r="N21" s="10"/>
      <c r="O21" s="10"/>
      <c r="P21" s="10"/>
      <c r="Q21" s="11"/>
    </row>
    <row r="22" spans="2:17">
      <c r="H22" s="14"/>
      <c r="I22" s="15"/>
      <c r="J22" s="15"/>
      <c r="K22" s="15"/>
      <c r="L22" s="15"/>
      <c r="M22" s="15"/>
      <c r="N22" s="15"/>
      <c r="O22" s="15"/>
      <c r="P22" s="15"/>
      <c r="Q22" s="16"/>
    </row>
    <row r="24" spans="2:17" ht="7.5" customHeight="1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2:17">
      <c r="B25" s="9"/>
      <c r="C25" s="10" t="s">
        <v>19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 ht="19.5" thickBot="1">
      <c r="B26" s="9"/>
      <c r="C26" s="10" t="s">
        <v>46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101" t="s">
        <v>59</v>
      </c>
      <c r="D27" s="102"/>
      <c r="E27" s="102"/>
      <c r="F27" s="103"/>
      <c r="G27" s="17"/>
      <c r="H27" s="17"/>
      <c r="I27" s="10"/>
      <c r="J27" s="10"/>
      <c r="K27" s="10"/>
      <c r="L27" s="17"/>
      <c r="M27" s="101" t="s">
        <v>60</v>
      </c>
      <c r="N27" s="102"/>
      <c r="O27" s="102"/>
      <c r="P27" s="103"/>
      <c r="Q27" s="11"/>
    </row>
    <row r="28" spans="2:17" ht="30" customHeight="1" thickBot="1">
      <c r="B28" s="9"/>
      <c r="C28" s="18" t="s">
        <v>20</v>
      </c>
      <c r="D28" s="124"/>
      <c r="E28" s="106"/>
      <c r="F28" s="12" t="s">
        <v>16</v>
      </c>
      <c r="G28" s="19" t="s">
        <v>21</v>
      </c>
      <c r="H28" s="17">
        <v>30</v>
      </c>
      <c r="I28" s="105" t="s">
        <v>37</v>
      </c>
      <c r="J28" s="105"/>
      <c r="K28" s="105"/>
      <c r="L28" s="17" t="s">
        <v>15</v>
      </c>
      <c r="M28" s="18" t="s">
        <v>22</v>
      </c>
      <c r="N28" s="123" t="str">
        <f>IF(D28="","",ROUNDUP(D28/30,0)*0.4)</f>
        <v/>
      </c>
      <c r="O28" s="123"/>
      <c r="P28" s="12" t="s">
        <v>16</v>
      </c>
      <c r="Q28" s="11"/>
    </row>
    <row r="29" spans="2:17" ht="23.25" customHeight="1" thickBot="1">
      <c r="B29" s="9"/>
      <c r="C29" s="10"/>
      <c r="D29" s="10"/>
      <c r="E29" s="10"/>
      <c r="F29" s="10"/>
      <c r="G29" s="10"/>
      <c r="H29" s="10"/>
      <c r="I29" s="17"/>
      <c r="J29" s="17"/>
      <c r="K29" s="17"/>
      <c r="L29" s="10"/>
      <c r="M29" s="10"/>
      <c r="N29" s="10" t="s">
        <v>23</v>
      </c>
      <c r="O29" s="10"/>
      <c r="P29" s="10"/>
      <c r="Q29" s="11"/>
    </row>
    <row r="30" spans="2:17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1" t="s">
        <v>60</v>
      </c>
      <c r="N30" s="102"/>
      <c r="O30" s="102"/>
      <c r="P30" s="103"/>
      <c r="Q30" s="11"/>
    </row>
    <row r="31" spans="2:17" ht="24.75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0" t="s">
        <v>24</v>
      </c>
      <c r="N31" s="21" t="str">
        <f>IF(N28&lt;30000,30,IF(N28="","",IF(ROUNDUP(N28/1000,0)&gt;=100,100,ROUNDUP(N28/1000,0))))</f>
        <v/>
      </c>
      <c r="O31" s="22" t="str">
        <f>IF(N31&lt;&gt;"",",000","")</f>
        <v/>
      </c>
      <c r="P31" s="23" t="s">
        <v>16</v>
      </c>
      <c r="Q31" s="11"/>
    </row>
    <row r="32" spans="2:17" ht="19.5" thickBo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98" t="s">
        <v>41</v>
      </c>
      <c r="N32" s="99"/>
      <c r="O32" s="99"/>
      <c r="P32" s="100"/>
      <c r="Q32" s="11"/>
    </row>
    <row r="33" spans="2:17" ht="9.75" customHeight="1">
      <c r="B33" s="9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0"/>
      <c r="O33" s="10"/>
      <c r="P33" s="10"/>
      <c r="Q33" s="11"/>
    </row>
    <row r="34" spans="2:17" ht="13.5" customHeight="1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101" t="s">
        <v>60</v>
      </c>
      <c r="D35" s="102"/>
      <c r="E35" s="102"/>
      <c r="F35" s="103"/>
      <c r="G35" s="104" t="s">
        <v>25</v>
      </c>
      <c r="H35" s="101" t="s">
        <v>84</v>
      </c>
      <c r="I35" s="102"/>
      <c r="J35" s="102"/>
      <c r="K35" s="103"/>
      <c r="L35" s="105" t="s">
        <v>15</v>
      </c>
      <c r="M35" s="101" t="s">
        <v>12</v>
      </c>
      <c r="N35" s="102"/>
      <c r="O35" s="102"/>
      <c r="P35" s="103"/>
      <c r="Q35" s="11"/>
    </row>
    <row r="36" spans="2:17" ht="30" customHeight="1" thickBot="1">
      <c r="B36" s="9"/>
      <c r="C36" s="18" t="s">
        <v>24</v>
      </c>
      <c r="D36" s="24" t="str">
        <f>N31</f>
        <v/>
      </c>
      <c r="E36" s="25" t="str">
        <f>IF(D36&lt;&gt;"",",000","")</f>
        <v/>
      </c>
      <c r="F36" s="12" t="s">
        <v>16</v>
      </c>
      <c r="G36" s="104"/>
      <c r="H36" s="18" t="s">
        <v>26</v>
      </c>
      <c r="I36" s="106"/>
      <c r="J36" s="106"/>
      <c r="K36" s="12" t="s">
        <v>14</v>
      </c>
      <c r="L36" s="105"/>
      <c r="M36" s="18" t="s">
        <v>27</v>
      </c>
      <c r="N36" s="26" t="str">
        <f>IF(D36="","",D36*I36)</f>
        <v/>
      </c>
      <c r="O36" s="27" t="str">
        <f>IF(N36&lt;&gt;"",",000","")</f>
        <v/>
      </c>
      <c r="P36" s="12" t="s">
        <v>16</v>
      </c>
      <c r="Q36" s="11"/>
    </row>
    <row r="37" spans="2:17" ht="12" customHeight="1">
      <c r="B37" s="9"/>
      <c r="C37" s="10"/>
      <c r="D37" s="10"/>
      <c r="E37" s="10"/>
      <c r="F37" s="10"/>
      <c r="G37" s="10"/>
      <c r="H37" s="76" t="s">
        <v>56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 ht="12.75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30">
    <mergeCell ref="B12:P12"/>
    <mergeCell ref="K1:P1"/>
    <mergeCell ref="B3:P3"/>
    <mergeCell ref="B5:P5"/>
    <mergeCell ref="B7:P7"/>
    <mergeCell ref="B9:P9"/>
    <mergeCell ref="B4:P4"/>
    <mergeCell ref="B8:P8"/>
    <mergeCell ref="M30:P30"/>
    <mergeCell ref="B13:P13"/>
    <mergeCell ref="B14:I14"/>
    <mergeCell ref="B15:I15"/>
    <mergeCell ref="M15:O15"/>
    <mergeCell ref="B17:F21"/>
    <mergeCell ref="J18:K18"/>
    <mergeCell ref="M18:O18"/>
    <mergeCell ref="H19:I19"/>
    <mergeCell ref="M19:N19"/>
    <mergeCell ref="C27:F27"/>
    <mergeCell ref="M27:P27"/>
    <mergeCell ref="D28:E28"/>
    <mergeCell ref="I28:K28"/>
    <mergeCell ref="N28:O28"/>
    <mergeCell ref="M32:P32"/>
    <mergeCell ref="C35:F35"/>
    <mergeCell ref="G35:G36"/>
    <mergeCell ref="H35:K35"/>
    <mergeCell ref="L35:L36"/>
    <mergeCell ref="M35:P35"/>
    <mergeCell ref="I36:J36"/>
  </mergeCells>
  <phoneticPr fontId="2"/>
  <pageMargins left="0.7" right="0.7" top="0.75" bottom="0.75" header="0.3" footer="0.3"/>
  <pageSetup paperSize="9" scale="8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Ｃ区域６／１～６／２０）&amp;"-,標準"&amp;U&amp;K01+000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1"/>
  <sheetViews>
    <sheetView view="pageBreakPreview" topLeftCell="A22" zoomScaleNormal="100" zoomScaleSheetLayoutView="100" workbookViewId="0">
      <selection activeCell="N31" sqref="N31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8" style="4" customWidth="1"/>
    <col min="10" max="10" width="12.25" style="4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 customWidth="1"/>
    <col min="19" max="16384" width="9" style="4"/>
  </cols>
  <sheetData>
    <row r="1" spans="2:16" ht="19.5" customHeight="1">
      <c r="J1" s="5" t="s">
        <v>0</v>
      </c>
      <c r="K1" s="128"/>
      <c r="L1" s="129"/>
      <c r="M1" s="129"/>
      <c r="N1" s="129"/>
      <c r="O1" s="129"/>
      <c r="P1" s="130"/>
    </row>
    <row r="2" spans="2:16" ht="9.75" customHeight="1"/>
    <row r="3" spans="2:16">
      <c r="B3" s="131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2:16">
      <c r="B4" s="131" t="s">
        <v>45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16">
      <c r="B5" s="131" t="s">
        <v>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2:16" ht="12" customHeight="1"/>
    <row r="7" spans="2:16" ht="24">
      <c r="B7" s="132" t="s">
        <v>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2:16" ht="20.25" customHeight="1">
      <c r="B8" s="134" t="s">
        <v>86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6" ht="41.25" customHeight="1">
      <c r="B9" s="133" t="s">
        <v>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</row>
    <row r="10" spans="2:16" ht="9.75" customHeight="1"/>
    <row r="11" spans="2:16">
      <c r="B11" s="4" t="s">
        <v>5</v>
      </c>
    </row>
    <row r="12" spans="2:16">
      <c r="B12" s="125" t="s">
        <v>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16" ht="77.25" customHeight="1">
      <c r="B13" s="107" t="s">
        <v>7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2:16" ht="27" customHeight="1">
      <c r="B14" s="110" t="s">
        <v>8</v>
      </c>
      <c r="C14" s="110"/>
      <c r="D14" s="110"/>
      <c r="E14" s="110"/>
      <c r="F14" s="110"/>
      <c r="G14" s="110"/>
      <c r="H14" s="110"/>
      <c r="I14" s="110"/>
      <c r="N14" s="4" t="s">
        <v>9</v>
      </c>
    </row>
    <row r="15" spans="2:16" ht="52.5" customHeight="1">
      <c r="B15" s="111" t="s">
        <v>61</v>
      </c>
      <c r="C15" s="111"/>
      <c r="D15" s="111"/>
      <c r="E15" s="111"/>
      <c r="F15" s="111"/>
      <c r="G15" s="111"/>
      <c r="H15" s="111"/>
      <c r="I15" s="111"/>
      <c r="M15" s="111" t="s">
        <v>10</v>
      </c>
      <c r="N15" s="111"/>
      <c r="O15" s="111"/>
    </row>
    <row r="16" spans="2:16" ht="41.25" customHeight="1"/>
    <row r="17" spans="2:17" ht="23.25" customHeight="1" thickBot="1">
      <c r="B17" s="112" t="s">
        <v>58</v>
      </c>
      <c r="C17" s="113"/>
      <c r="D17" s="113"/>
      <c r="E17" s="113"/>
      <c r="F17" s="114"/>
      <c r="H17" s="6"/>
      <c r="I17" s="7"/>
      <c r="J17" s="7"/>
      <c r="K17" s="7"/>
      <c r="L17" s="7"/>
      <c r="M17" s="7"/>
      <c r="N17" s="7"/>
      <c r="O17" s="7"/>
      <c r="P17" s="7"/>
      <c r="Q17" s="8"/>
    </row>
    <row r="18" spans="2:17" ht="23.25" customHeight="1">
      <c r="B18" s="115"/>
      <c r="C18" s="116"/>
      <c r="D18" s="116"/>
      <c r="E18" s="116"/>
      <c r="F18" s="117"/>
      <c r="H18" s="9"/>
      <c r="I18" s="10"/>
      <c r="J18" s="118" t="s">
        <v>85</v>
      </c>
      <c r="K18" s="119"/>
      <c r="L18" s="10"/>
      <c r="M18" s="118" t="s">
        <v>12</v>
      </c>
      <c r="N18" s="120"/>
      <c r="O18" s="119"/>
      <c r="P18" s="10"/>
      <c r="Q18" s="11"/>
    </row>
    <row r="19" spans="2:17" ht="23.25" customHeight="1" thickBot="1">
      <c r="B19" s="115"/>
      <c r="C19" s="116"/>
      <c r="D19" s="116"/>
      <c r="E19" s="116"/>
      <c r="F19" s="117"/>
      <c r="H19" s="121" t="s">
        <v>62</v>
      </c>
      <c r="I19" s="105"/>
      <c r="J19" s="1"/>
      <c r="K19" s="12" t="s">
        <v>14</v>
      </c>
      <c r="L19" s="10" t="s">
        <v>15</v>
      </c>
      <c r="M19" s="122" t="str">
        <f>IF(J19="","",25000*J19)</f>
        <v/>
      </c>
      <c r="N19" s="123"/>
      <c r="O19" s="13" t="s">
        <v>16</v>
      </c>
      <c r="P19" s="10"/>
      <c r="Q19" s="11"/>
    </row>
    <row r="20" spans="2:17" ht="23.25" customHeight="1">
      <c r="B20" s="115"/>
      <c r="C20" s="116"/>
      <c r="D20" s="116"/>
      <c r="E20" s="116"/>
      <c r="F20" s="117"/>
      <c r="H20" s="9"/>
      <c r="I20" s="10"/>
      <c r="J20" s="76" t="s">
        <v>56</v>
      </c>
      <c r="K20" s="10"/>
      <c r="L20" s="10"/>
      <c r="M20" s="10"/>
      <c r="N20" s="10"/>
      <c r="O20" s="10"/>
      <c r="P20" s="10"/>
      <c r="Q20" s="11"/>
    </row>
    <row r="21" spans="2:17" ht="23.25" customHeight="1">
      <c r="B21" s="107"/>
      <c r="C21" s="108"/>
      <c r="D21" s="108"/>
      <c r="E21" s="108"/>
      <c r="F21" s="109"/>
      <c r="H21" s="2" t="s">
        <v>17</v>
      </c>
      <c r="I21" s="10" t="s">
        <v>18</v>
      </c>
      <c r="J21" s="10"/>
      <c r="K21" s="10"/>
      <c r="L21" s="10"/>
      <c r="M21" s="10"/>
      <c r="N21" s="10"/>
      <c r="O21" s="10"/>
      <c r="P21" s="10"/>
      <c r="Q21" s="11"/>
    </row>
    <row r="22" spans="2:17">
      <c r="H22" s="14"/>
      <c r="I22" s="15"/>
      <c r="J22" s="15"/>
      <c r="K22" s="15"/>
      <c r="L22" s="15"/>
      <c r="M22" s="15"/>
      <c r="N22" s="15"/>
      <c r="O22" s="15"/>
      <c r="P22" s="15"/>
      <c r="Q22" s="16"/>
    </row>
    <row r="24" spans="2:17" ht="7.5" customHeight="1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2:17">
      <c r="B25" s="9"/>
      <c r="C25" s="10" t="s">
        <v>19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 ht="19.5" thickBot="1">
      <c r="B26" s="9"/>
      <c r="C26" s="10" t="s">
        <v>46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101" t="s">
        <v>59</v>
      </c>
      <c r="D27" s="102"/>
      <c r="E27" s="102"/>
      <c r="F27" s="103"/>
      <c r="G27" s="17"/>
      <c r="H27" s="17"/>
      <c r="I27" s="10"/>
      <c r="J27" s="10"/>
      <c r="K27" s="10"/>
      <c r="L27" s="17"/>
      <c r="M27" s="101" t="s">
        <v>60</v>
      </c>
      <c r="N27" s="102"/>
      <c r="O27" s="102"/>
      <c r="P27" s="103"/>
      <c r="Q27" s="11"/>
    </row>
    <row r="28" spans="2:17" ht="30" customHeight="1" thickBot="1">
      <c r="B28" s="9"/>
      <c r="C28" s="18" t="s">
        <v>20</v>
      </c>
      <c r="D28" s="124"/>
      <c r="E28" s="106"/>
      <c r="F28" s="12" t="s">
        <v>16</v>
      </c>
      <c r="G28" s="50" t="s">
        <v>21</v>
      </c>
      <c r="H28" s="17">
        <v>30</v>
      </c>
      <c r="I28" s="105" t="s">
        <v>47</v>
      </c>
      <c r="J28" s="105"/>
      <c r="K28" s="105"/>
      <c r="L28" s="17" t="s">
        <v>15</v>
      </c>
      <c r="M28" s="18" t="s">
        <v>22</v>
      </c>
      <c r="N28" s="123" t="str">
        <f>IF(D28="","",ROUNDUP(D28/30,0)*0.3)</f>
        <v/>
      </c>
      <c r="O28" s="123"/>
      <c r="P28" s="12" t="s">
        <v>16</v>
      </c>
      <c r="Q28" s="11"/>
    </row>
    <row r="29" spans="2:17" ht="23.25" customHeight="1" thickBot="1">
      <c r="B29" s="9"/>
      <c r="C29" s="10"/>
      <c r="D29" s="10"/>
      <c r="E29" s="10"/>
      <c r="F29" s="10"/>
      <c r="G29" s="10"/>
      <c r="H29" s="10"/>
      <c r="I29" s="17"/>
      <c r="J29" s="17"/>
      <c r="K29" s="17"/>
      <c r="L29" s="10"/>
      <c r="M29" s="10"/>
      <c r="N29" s="10" t="s">
        <v>23</v>
      </c>
      <c r="O29" s="10"/>
      <c r="P29" s="10"/>
      <c r="Q29" s="11"/>
    </row>
    <row r="30" spans="2:17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1" t="s">
        <v>60</v>
      </c>
      <c r="N30" s="102"/>
      <c r="O30" s="102"/>
      <c r="P30" s="103"/>
      <c r="Q30" s="11"/>
    </row>
    <row r="31" spans="2:17" ht="24.75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0" t="s">
        <v>24</v>
      </c>
      <c r="N31" s="79" t="str">
        <f>IF(N28&lt;25000,25,IF(N28="","",IF(ROUNDUP(N28/1000,0)&gt;=75,75,ROUNDUP(N28/1000,0))))</f>
        <v/>
      </c>
      <c r="O31" s="22" t="str">
        <f>IF(N31&lt;&gt;"",",000","")</f>
        <v/>
      </c>
      <c r="P31" s="23" t="s">
        <v>16</v>
      </c>
      <c r="Q31" s="11"/>
    </row>
    <row r="32" spans="2:17" ht="19.5" thickBo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98" t="s">
        <v>63</v>
      </c>
      <c r="N32" s="99"/>
      <c r="O32" s="99"/>
      <c r="P32" s="100"/>
      <c r="Q32" s="11"/>
    </row>
    <row r="33" spans="2:17">
      <c r="B33" s="9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101" t="s">
        <v>60</v>
      </c>
      <c r="D35" s="102"/>
      <c r="E35" s="102"/>
      <c r="F35" s="103"/>
      <c r="G35" s="104" t="s">
        <v>25</v>
      </c>
      <c r="H35" s="101" t="s">
        <v>85</v>
      </c>
      <c r="I35" s="102"/>
      <c r="J35" s="102"/>
      <c r="K35" s="103"/>
      <c r="L35" s="105" t="s">
        <v>15</v>
      </c>
      <c r="M35" s="101" t="s">
        <v>12</v>
      </c>
      <c r="N35" s="102"/>
      <c r="O35" s="102"/>
      <c r="P35" s="103"/>
      <c r="Q35" s="11"/>
    </row>
    <row r="36" spans="2:17" ht="30" customHeight="1" thickBot="1">
      <c r="B36" s="9"/>
      <c r="C36" s="18" t="s">
        <v>24</v>
      </c>
      <c r="D36" s="24" t="str">
        <f>N31</f>
        <v/>
      </c>
      <c r="E36" s="25" t="str">
        <f>IF(D36&lt;&gt;"",",000","")</f>
        <v/>
      </c>
      <c r="F36" s="12" t="s">
        <v>16</v>
      </c>
      <c r="G36" s="104"/>
      <c r="H36" s="18" t="s">
        <v>26</v>
      </c>
      <c r="I36" s="106"/>
      <c r="J36" s="106"/>
      <c r="K36" s="12" t="s">
        <v>14</v>
      </c>
      <c r="L36" s="105"/>
      <c r="M36" s="18" t="s">
        <v>27</v>
      </c>
      <c r="N36" s="26" t="str">
        <f>IF(D36="","",D36*I36)</f>
        <v/>
      </c>
      <c r="O36" s="27" t="str">
        <f>IF(N36&lt;&gt;"",",000","")</f>
        <v/>
      </c>
      <c r="P36" s="12" t="s">
        <v>16</v>
      </c>
      <c r="Q36" s="11"/>
    </row>
    <row r="37" spans="2:17" ht="12" customHeight="1">
      <c r="B37" s="9"/>
      <c r="C37" s="10"/>
      <c r="D37" s="10"/>
      <c r="E37" s="10"/>
      <c r="F37" s="10"/>
      <c r="G37" s="10"/>
      <c r="H37" s="76" t="s">
        <v>56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 ht="12.75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30">
    <mergeCell ref="M32:P32"/>
    <mergeCell ref="C35:F35"/>
    <mergeCell ref="G35:G36"/>
    <mergeCell ref="H35:K35"/>
    <mergeCell ref="L35:L36"/>
    <mergeCell ref="M35:P35"/>
    <mergeCell ref="I36:J36"/>
    <mergeCell ref="M30:P30"/>
    <mergeCell ref="B12:P12"/>
    <mergeCell ref="B13:P13"/>
    <mergeCell ref="B14:I14"/>
    <mergeCell ref="B15:I15"/>
    <mergeCell ref="M15:O15"/>
    <mergeCell ref="B17:F21"/>
    <mergeCell ref="J18:K18"/>
    <mergeCell ref="M18:O18"/>
    <mergeCell ref="H19:I19"/>
    <mergeCell ref="M19:N19"/>
    <mergeCell ref="C27:F27"/>
    <mergeCell ref="M27:P27"/>
    <mergeCell ref="D28:E28"/>
    <mergeCell ref="I28:K28"/>
    <mergeCell ref="N28:O28"/>
    <mergeCell ref="B9:P9"/>
    <mergeCell ref="B8:P8"/>
    <mergeCell ref="K1:P1"/>
    <mergeCell ref="B3:P3"/>
    <mergeCell ref="B4:P4"/>
    <mergeCell ref="B5:P5"/>
    <mergeCell ref="B7:P7"/>
  </mergeCells>
  <phoneticPr fontId="2"/>
  <pageMargins left="0.9055118110236221" right="0.70866141732283472" top="0.74803149606299213" bottom="0.74803149606299213" header="0.31496062992125984" footer="0.31496062992125984"/>
  <pageSetup paperSize="9" scale="8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Ｃ区域６／２１～６／３０）&amp;"-,標準"&amp;U&amp;K01+000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8"/>
  <sheetViews>
    <sheetView view="pageBreakPreview" topLeftCell="A19" zoomScaleNormal="100" zoomScaleSheetLayoutView="100" workbookViewId="0">
      <selection activeCell="V35" sqref="V35"/>
    </sheetView>
  </sheetViews>
  <sheetFormatPr defaultRowHeight="18.75"/>
  <cols>
    <col min="1" max="3" width="1" style="4" customWidth="1"/>
    <col min="4" max="4" width="3.375" style="4" customWidth="1"/>
    <col min="5" max="5" width="15.25" style="4" customWidth="1"/>
    <col min="6" max="6" width="4.875" style="4" bestFit="1" customWidth="1"/>
    <col min="7" max="7" width="3.375" style="4" customWidth="1"/>
    <col min="8" max="8" width="3.875" style="4" customWidth="1"/>
    <col min="9" max="9" width="3.375" style="4" customWidth="1"/>
    <col min="10" max="10" width="7.375" style="4" customWidth="1"/>
    <col min="11" max="11" width="10.75" style="4" customWidth="1"/>
    <col min="12" max="14" width="3.375" style="4" customWidth="1"/>
    <col min="15" max="15" width="13.375" style="4" customWidth="1"/>
    <col min="16" max="16" width="4.875" style="4" bestFit="1" customWidth="1"/>
    <col min="17" max="17" width="3.375" style="4" customWidth="1"/>
    <col min="18" max="19" width="1" style="4" customWidth="1"/>
    <col min="20" max="16384" width="9" style="4"/>
  </cols>
  <sheetData>
    <row r="1" spans="2:19" ht="9.75" customHeight="1"/>
    <row r="2" spans="2:19" ht="19.5" customHeight="1">
      <c r="K2" s="5" t="s">
        <v>0</v>
      </c>
      <c r="L2" s="128"/>
      <c r="M2" s="129"/>
      <c r="N2" s="129"/>
      <c r="O2" s="129"/>
      <c r="P2" s="129"/>
      <c r="Q2" s="130"/>
    </row>
    <row r="4" spans="2:19">
      <c r="C4" s="131" t="s">
        <v>1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2:19">
      <c r="C5" s="131" t="s">
        <v>45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2:19">
      <c r="C6" s="131" t="s">
        <v>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2:19" ht="24">
      <c r="B7" s="132" t="s">
        <v>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2:19" ht="20.25" customHeight="1">
      <c r="B8" s="134" t="s">
        <v>83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9" ht="5.25" customHeight="1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2:19">
      <c r="B10" s="4" t="s">
        <v>32</v>
      </c>
    </row>
    <row r="11" spans="2:19" ht="36" customHeight="1">
      <c r="B11" s="29"/>
      <c r="C11" s="110" t="s">
        <v>64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39"/>
    </row>
    <row r="12" spans="2:19">
      <c r="O12" s="4" t="s">
        <v>33</v>
      </c>
    </row>
    <row r="13" spans="2:19" ht="19.5" thickBot="1"/>
    <row r="14" spans="2:19" ht="19.5" thickBot="1">
      <c r="C14" s="10"/>
      <c r="D14" s="10"/>
      <c r="E14" s="10"/>
      <c r="F14" s="10" t="s">
        <v>34</v>
      </c>
      <c r="G14" s="10"/>
      <c r="H14" s="10"/>
      <c r="I14" s="10"/>
      <c r="J14" s="10"/>
      <c r="M14" s="140" t="s">
        <v>35</v>
      </c>
      <c r="N14" s="141"/>
      <c r="O14" s="142"/>
    </row>
    <row r="15" spans="2:19" ht="12" customHeight="1">
      <c r="C15" s="138"/>
      <c r="D15" s="138"/>
      <c r="E15" s="138"/>
      <c r="F15" s="138"/>
      <c r="G15" s="138"/>
      <c r="H15" s="138"/>
      <c r="I15" s="138"/>
      <c r="J15" s="138"/>
    </row>
    <row r="16" spans="2:19" ht="7.5" customHeight="1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  <c r="S16" s="10"/>
    </row>
    <row r="17" spans="2:19">
      <c r="B17" s="9"/>
      <c r="C17" s="10"/>
      <c r="D17" s="10" t="s">
        <v>19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0"/>
    </row>
    <row r="18" spans="2:19">
      <c r="B18" s="9"/>
      <c r="C18" s="10"/>
      <c r="D18" s="10" t="s">
        <v>46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  <c r="S18" s="10"/>
    </row>
    <row r="19" spans="2:19" ht="19.5" thickBot="1">
      <c r="B19" s="9"/>
      <c r="C19" s="10"/>
      <c r="D19" s="2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0"/>
    </row>
    <row r="20" spans="2:19">
      <c r="B20" s="9"/>
      <c r="C20" s="10"/>
      <c r="D20" s="101" t="s">
        <v>65</v>
      </c>
      <c r="E20" s="102"/>
      <c r="F20" s="102"/>
      <c r="G20" s="103"/>
      <c r="H20" s="17"/>
      <c r="I20" s="101" t="s">
        <v>66</v>
      </c>
      <c r="J20" s="102"/>
      <c r="K20" s="102"/>
      <c r="L20" s="103"/>
      <c r="M20" s="30"/>
      <c r="N20" s="101" t="s">
        <v>67</v>
      </c>
      <c r="O20" s="102"/>
      <c r="P20" s="102"/>
      <c r="Q20" s="103"/>
      <c r="R20" s="11"/>
      <c r="S20" s="10"/>
    </row>
    <row r="21" spans="2:19" ht="30" customHeight="1" thickBot="1">
      <c r="B21" s="9"/>
      <c r="C21" s="10"/>
      <c r="D21" s="18" t="s">
        <v>20</v>
      </c>
      <c r="E21" s="124"/>
      <c r="F21" s="124"/>
      <c r="G21" s="12" t="s">
        <v>16</v>
      </c>
      <c r="H21" s="77" t="s">
        <v>36</v>
      </c>
      <c r="I21" s="18" t="s">
        <v>22</v>
      </c>
      <c r="J21" s="135"/>
      <c r="K21" s="135"/>
      <c r="L21" s="12" t="s">
        <v>16</v>
      </c>
      <c r="M21" s="78" t="s">
        <v>15</v>
      </c>
      <c r="N21" s="18" t="s">
        <v>24</v>
      </c>
      <c r="O21" s="136" t="str">
        <f>IF(AND(E21="",J21=""),"",E21-J21)</f>
        <v/>
      </c>
      <c r="P21" s="137"/>
      <c r="Q21" s="12" t="s">
        <v>16</v>
      </c>
      <c r="R21" s="11"/>
      <c r="S21" s="10"/>
    </row>
    <row r="22" spans="2:19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6"/>
      <c r="P22" s="10"/>
      <c r="Q22" s="10"/>
      <c r="R22" s="11"/>
      <c r="S22" s="10"/>
    </row>
    <row r="23" spans="2:19" ht="19.5" thickBot="1">
      <c r="B23" s="9"/>
      <c r="C23" s="10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0"/>
      <c r="Q23" s="10"/>
      <c r="R23" s="11"/>
      <c r="S23" s="10"/>
    </row>
    <row r="24" spans="2:19">
      <c r="B24" s="9"/>
      <c r="C24" s="10"/>
      <c r="D24" s="101" t="s">
        <v>67</v>
      </c>
      <c r="E24" s="102"/>
      <c r="F24" s="102"/>
      <c r="G24" s="103"/>
      <c r="H24" s="17"/>
      <c r="I24" s="17"/>
      <c r="J24" s="10"/>
      <c r="K24" s="10"/>
      <c r="L24" s="10"/>
      <c r="M24" s="17"/>
      <c r="N24" s="101" t="s">
        <v>68</v>
      </c>
      <c r="O24" s="102"/>
      <c r="P24" s="102"/>
      <c r="Q24" s="103"/>
      <c r="R24" s="11"/>
      <c r="S24" s="10"/>
    </row>
    <row r="25" spans="2:19" ht="30" customHeight="1" thickBot="1">
      <c r="B25" s="9"/>
      <c r="C25" s="10"/>
      <c r="D25" s="18" t="s">
        <v>24</v>
      </c>
      <c r="E25" s="136" t="str">
        <f>O21</f>
        <v/>
      </c>
      <c r="F25" s="137"/>
      <c r="G25" s="12" t="s">
        <v>16</v>
      </c>
      <c r="H25" s="77" t="s">
        <v>21</v>
      </c>
      <c r="I25" s="17">
        <v>30</v>
      </c>
      <c r="J25" s="105" t="s">
        <v>37</v>
      </c>
      <c r="K25" s="105"/>
      <c r="L25" s="105"/>
      <c r="M25" s="17" t="s">
        <v>15</v>
      </c>
      <c r="N25" s="18" t="s">
        <v>26</v>
      </c>
      <c r="O25" s="123" t="str">
        <f>IF(E25="","",ROUNDUP(E25/30*0.4,0))</f>
        <v/>
      </c>
      <c r="P25" s="123"/>
      <c r="Q25" s="12" t="s">
        <v>16</v>
      </c>
      <c r="R25" s="11"/>
      <c r="S25" s="10"/>
    </row>
    <row r="26" spans="2:19" ht="19.5" thickBot="1">
      <c r="B26" s="9"/>
      <c r="C26" s="10"/>
      <c r="D26" s="10"/>
      <c r="E26" s="10"/>
      <c r="F26" s="10"/>
      <c r="G26" s="10"/>
      <c r="H26" s="10"/>
      <c r="I26" s="10"/>
      <c r="J26" s="17"/>
      <c r="K26" s="17"/>
      <c r="L26" s="17"/>
      <c r="M26" s="10"/>
      <c r="N26" s="10"/>
      <c r="O26" s="10" t="s">
        <v>23</v>
      </c>
      <c r="P26" s="10"/>
      <c r="Q26" s="10"/>
      <c r="R26" s="11"/>
      <c r="S26" s="10"/>
    </row>
    <row r="27" spans="2:19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1" t="s">
        <v>68</v>
      </c>
      <c r="O27" s="102"/>
      <c r="P27" s="102"/>
      <c r="Q27" s="103"/>
      <c r="R27" s="11"/>
      <c r="S27" s="10"/>
    </row>
    <row r="28" spans="2:19" ht="21" customHeight="1">
      <c r="B28" s="9"/>
      <c r="C28" s="10"/>
      <c r="D28" s="10"/>
      <c r="E28" s="10"/>
      <c r="F28" s="15"/>
      <c r="G28" s="15"/>
      <c r="H28" s="15"/>
      <c r="I28" s="15"/>
      <c r="J28" s="15"/>
      <c r="K28" s="15"/>
      <c r="L28" s="15"/>
      <c r="M28" s="32"/>
      <c r="N28" s="20" t="s">
        <v>27</v>
      </c>
      <c r="O28" s="10" t="str">
        <f>IF(O25="","",ROUNDUP(O25/1000,0))</f>
        <v/>
      </c>
      <c r="P28" s="22" t="str">
        <f>IF(O28&lt;&gt;"",",000","")</f>
        <v/>
      </c>
      <c r="Q28" s="23" t="s">
        <v>16</v>
      </c>
      <c r="R28" s="11"/>
      <c r="S28" s="10"/>
    </row>
    <row r="29" spans="2:19" ht="19.5" thickBot="1">
      <c r="B29" s="9"/>
      <c r="C29" s="10"/>
      <c r="D29" s="10"/>
      <c r="E29" s="10"/>
      <c r="F29" s="6"/>
      <c r="G29" s="7"/>
      <c r="H29" s="10"/>
      <c r="I29" s="10"/>
      <c r="J29" s="10"/>
      <c r="K29" s="10"/>
      <c r="L29" s="10"/>
      <c r="M29" s="10"/>
      <c r="N29" s="98"/>
      <c r="O29" s="99"/>
      <c r="P29" s="99"/>
      <c r="Q29" s="100"/>
      <c r="R29" s="11"/>
      <c r="S29" s="10"/>
    </row>
    <row r="30" spans="2:19">
      <c r="B30" s="9"/>
      <c r="C30" s="10"/>
      <c r="D30" s="10"/>
      <c r="E30" s="10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0"/>
    </row>
    <row r="31" spans="2:19" ht="19.5" thickBot="1">
      <c r="B31" s="9"/>
      <c r="C31" s="10"/>
      <c r="D31" s="10"/>
      <c r="E31" s="10"/>
      <c r="F31" s="7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0"/>
    </row>
    <row r="32" spans="2:19">
      <c r="B32" s="9"/>
      <c r="C32" s="10"/>
      <c r="D32" s="101" t="s">
        <v>68</v>
      </c>
      <c r="E32" s="102"/>
      <c r="F32" s="102"/>
      <c r="G32" s="103"/>
      <c r="H32" s="104" t="s">
        <v>25</v>
      </c>
      <c r="I32" s="101" t="s">
        <v>84</v>
      </c>
      <c r="J32" s="102"/>
      <c r="K32" s="102"/>
      <c r="L32" s="103"/>
      <c r="M32" s="105" t="s">
        <v>15</v>
      </c>
      <c r="N32" s="101" t="s">
        <v>12</v>
      </c>
      <c r="O32" s="102"/>
      <c r="P32" s="102"/>
      <c r="Q32" s="103"/>
      <c r="R32" s="11"/>
      <c r="S32" s="10"/>
    </row>
    <row r="33" spans="2:19" ht="30" customHeight="1" thickBot="1">
      <c r="B33" s="9"/>
      <c r="C33" s="10"/>
      <c r="D33" s="33" t="s">
        <v>27</v>
      </c>
      <c r="E33" s="10" t="str">
        <f>IF(O28="","",IF(O28&lt;200,O28,200))</f>
        <v/>
      </c>
      <c r="F33" s="22" t="str">
        <f>IF(E33&lt;&gt;"",",000","")</f>
        <v/>
      </c>
      <c r="G33" s="23" t="s">
        <v>16</v>
      </c>
      <c r="H33" s="104"/>
      <c r="I33" s="18" t="s">
        <v>28</v>
      </c>
      <c r="J33" s="106"/>
      <c r="K33" s="106"/>
      <c r="L33" s="12" t="s">
        <v>14</v>
      </c>
      <c r="M33" s="105"/>
      <c r="N33" s="18" t="s">
        <v>31</v>
      </c>
      <c r="O33" s="26" t="str">
        <f>IF(E33="","",E33*J33)</f>
        <v/>
      </c>
      <c r="P33" s="27" t="str">
        <f>IF(O33&lt;&gt;"",",000","")</f>
        <v/>
      </c>
      <c r="Q33" s="12" t="s">
        <v>16</v>
      </c>
      <c r="R33" s="11"/>
      <c r="S33" s="10"/>
    </row>
    <row r="34" spans="2:19" ht="19.5" thickBot="1">
      <c r="B34" s="9"/>
      <c r="C34" s="10"/>
      <c r="D34" s="98" t="s">
        <v>38</v>
      </c>
      <c r="E34" s="99"/>
      <c r="F34" s="99"/>
      <c r="G34" s="100"/>
      <c r="H34" s="10"/>
      <c r="I34" s="76" t="s">
        <v>56</v>
      </c>
      <c r="J34" s="10"/>
      <c r="K34" s="10"/>
      <c r="L34" s="10"/>
      <c r="M34" s="10"/>
      <c r="N34" s="10"/>
      <c r="O34" s="10"/>
      <c r="P34" s="10"/>
      <c r="Q34" s="10"/>
      <c r="R34" s="11"/>
      <c r="S34" s="10"/>
    </row>
    <row r="35" spans="2:19">
      <c r="B35" s="9"/>
      <c r="C35" s="10"/>
      <c r="D35" s="3" t="s">
        <v>17</v>
      </c>
      <c r="E35" s="10" t="s">
        <v>18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0"/>
    </row>
    <row r="36" spans="2:19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0"/>
    </row>
    <row r="37" spans="2:19">
      <c r="D37" s="4" t="s">
        <v>29</v>
      </c>
    </row>
    <row r="38" spans="2:19">
      <c r="D38" s="4" t="s">
        <v>30</v>
      </c>
    </row>
  </sheetData>
  <sheetProtection sheet="1" objects="1" scenarios="1"/>
  <mergeCells count="29">
    <mergeCell ref="C15:J15"/>
    <mergeCell ref="L2:Q2"/>
    <mergeCell ref="C4:Q4"/>
    <mergeCell ref="C6:Q6"/>
    <mergeCell ref="C11:Q11"/>
    <mergeCell ref="M14:O14"/>
    <mergeCell ref="C5:Q5"/>
    <mergeCell ref="B7:P7"/>
    <mergeCell ref="B8:P8"/>
    <mergeCell ref="N27:Q27"/>
    <mergeCell ref="D20:G20"/>
    <mergeCell ref="I20:L20"/>
    <mergeCell ref="N20:Q20"/>
    <mergeCell ref="E21:F21"/>
    <mergeCell ref="J21:K21"/>
    <mergeCell ref="O21:P21"/>
    <mergeCell ref="D24:G24"/>
    <mergeCell ref="N24:Q24"/>
    <mergeCell ref="E25:F25"/>
    <mergeCell ref="J25:L25"/>
    <mergeCell ref="O25:P25"/>
    <mergeCell ref="D34:G34"/>
    <mergeCell ref="N29:Q29"/>
    <mergeCell ref="D32:G32"/>
    <mergeCell ref="H32:H33"/>
    <mergeCell ref="I32:L32"/>
    <mergeCell ref="M32:M33"/>
    <mergeCell ref="N32:Q32"/>
    <mergeCell ref="J33:K33"/>
  </mergeCells>
  <phoneticPr fontId="2"/>
  <pageMargins left="0.7" right="0.7" top="0.75" bottom="0.75" header="0.3" footer="0.3"/>
  <pageSetup paperSize="9" scale="9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Ｃ区域６／１～６／２０）&amp;"-,標準"&amp;U&amp;K01+000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4"/>
  <sheetViews>
    <sheetView view="pageBreakPreview" topLeftCell="A22" zoomScaleNormal="100" zoomScaleSheetLayoutView="100" workbookViewId="0">
      <selection activeCell="O24" sqref="O24:P24"/>
    </sheetView>
  </sheetViews>
  <sheetFormatPr defaultRowHeight="18.75"/>
  <cols>
    <col min="1" max="3" width="1" style="4" customWidth="1"/>
    <col min="4" max="4" width="3.375" style="4" customWidth="1"/>
    <col min="5" max="5" width="15.25" style="4" customWidth="1"/>
    <col min="6" max="6" width="4.875" style="4" bestFit="1" customWidth="1"/>
    <col min="7" max="7" width="3.375" style="4" customWidth="1"/>
    <col min="8" max="8" width="3.875" style="4" customWidth="1"/>
    <col min="9" max="9" width="3.375" style="4" customWidth="1"/>
    <col min="10" max="10" width="7.375" style="4" customWidth="1"/>
    <col min="11" max="11" width="10.75" style="4" customWidth="1"/>
    <col min="12" max="14" width="3.375" style="4" customWidth="1"/>
    <col min="15" max="15" width="13.375" style="4" customWidth="1"/>
    <col min="16" max="16" width="4.875" style="4" bestFit="1" customWidth="1"/>
    <col min="17" max="17" width="3.375" style="4" customWidth="1"/>
    <col min="18" max="19" width="1" style="4" customWidth="1"/>
    <col min="20" max="16384" width="9" style="4"/>
  </cols>
  <sheetData>
    <row r="1" spans="2:19" ht="9.75" customHeight="1"/>
    <row r="2" spans="2:19" ht="19.5" customHeight="1">
      <c r="K2" s="5" t="s">
        <v>0</v>
      </c>
      <c r="L2" s="128"/>
      <c r="M2" s="129"/>
      <c r="N2" s="129"/>
      <c r="O2" s="129"/>
      <c r="P2" s="129"/>
      <c r="Q2" s="130"/>
    </row>
    <row r="3" spans="2:19" ht="9" customHeight="1"/>
    <row r="4" spans="2:19">
      <c r="C4" s="159" t="s">
        <v>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2:19">
      <c r="C5" s="159" t="s">
        <v>45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2:19">
      <c r="C6" s="159" t="s">
        <v>2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</row>
    <row r="7" spans="2:19" ht="24">
      <c r="B7" s="132" t="s">
        <v>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2:19" ht="20.25" customHeight="1">
      <c r="B8" s="134" t="s">
        <v>86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9" ht="5.25" customHeight="1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2:19">
      <c r="B10" s="4" t="s">
        <v>32</v>
      </c>
    </row>
    <row r="11" spans="2:19" ht="36" customHeight="1">
      <c r="B11" s="29"/>
      <c r="C11" s="110" t="s">
        <v>64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39"/>
    </row>
    <row r="12" spans="2:19">
      <c r="O12" s="4" t="s">
        <v>33</v>
      </c>
    </row>
    <row r="13" spans="2:19" ht="9.75" customHeight="1" thickBot="1"/>
    <row r="14" spans="2:19" ht="19.5" thickBot="1">
      <c r="C14" s="10"/>
      <c r="D14" s="10"/>
      <c r="E14" s="10"/>
      <c r="F14" s="10" t="s">
        <v>34</v>
      </c>
      <c r="G14" s="10"/>
      <c r="H14" s="10"/>
      <c r="I14" s="10"/>
      <c r="J14" s="10"/>
      <c r="M14" s="140" t="s">
        <v>35</v>
      </c>
      <c r="N14" s="141"/>
      <c r="O14" s="142"/>
    </row>
    <row r="15" spans="2:19" ht="12" customHeight="1">
      <c r="C15" s="138"/>
      <c r="D15" s="138"/>
      <c r="E15" s="138"/>
      <c r="F15" s="138"/>
      <c r="G15" s="138"/>
      <c r="H15" s="138"/>
      <c r="I15" s="138"/>
      <c r="J15" s="138"/>
    </row>
    <row r="16" spans="2:19" s="55" customFormat="1" ht="7.5" customHeight="1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/>
    </row>
    <row r="17" spans="2:19" s="55" customFormat="1">
      <c r="B17" s="60"/>
      <c r="C17" s="59"/>
      <c r="D17" s="59" t="s">
        <v>19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1"/>
      <c r="S17" s="59"/>
    </row>
    <row r="18" spans="2:19" s="55" customFormat="1" ht="19.5" thickBot="1">
      <c r="B18" s="60"/>
      <c r="C18" s="59"/>
      <c r="D18" s="10" t="s">
        <v>46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1"/>
      <c r="S18" s="59"/>
    </row>
    <row r="19" spans="2:19" s="55" customFormat="1">
      <c r="B19" s="60"/>
      <c r="C19" s="59"/>
      <c r="D19" s="143" t="s">
        <v>53</v>
      </c>
      <c r="E19" s="102"/>
      <c r="F19" s="102"/>
      <c r="G19" s="103"/>
      <c r="H19" s="17"/>
      <c r="I19" s="143" t="s">
        <v>69</v>
      </c>
      <c r="J19" s="102"/>
      <c r="K19" s="102"/>
      <c r="L19" s="103"/>
      <c r="M19" s="30"/>
      <c r="N19" s="143" t="s">
        <v>70</v>
      </c>
      <c r="O19" s="102"/>
      <c r="P19" s="102"/>
      <c r="Q19" s="103"/>
      <c r="R19" s="61"/>
      <c r="S19" s="59"/>
    </row>
    <row r="20" spans="2:19" s="55" customFormat="1" ht="30" customHeight="1" thickBot="1">
      <c r="B20" s="60"/>
      <c r="C20" s="59"/>
      <c r="D20" s="18" t="s">
        <v>20</v>
      </c>
      <c r="E20" s="124"/>
      <c r="F20" s="124"/>
      <c r="G20" s="12" t="s">
        <v>16</v>
      </c>
      <c r="H20" s="77" t="s">
        <v>36</v>
      </c>
      <c r="I20" s="18" t="s">
        <v>22</v>
      </c>
      <c r="J20" s="124"/>
      <c r="K20" s="124"/>
      <c r="L20" s="12" t="s">
        <v>16</v>
      </c>
      <c r="M20" s="78" t="s">
        <v>15</v>
      </c>
      <c r="N20" s="18" t="s">
        <v>24</v>
      </c>
      <c r="O20" s="136" t="str">
        <f>IF(AND(E20="",J20=""),"",E20-J20)</f>
        <v/>
      </c>
      <c r="P20" s="137"/>
      <c r="Q20" s="12" t="s">
        <v>16</v>
      </c>
      <c r="R20" s="61"/>
      <c r="S20" s="59"/>
    </row>
    <row r="21" spans="2:19" s="55" customFormat="1">
      <c r="B21" s="60"/>
      <c r="C21" s="5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6"/>
      <c r="P21" s="10"/>
      <c r="Q21" s="10"/>
      <c r="R21" s="61"/>
      <c r="S21" s="59"/>
    </row>
    <row r="22" spans="2:19" s="55" customFormat="1" ht="19.5" thickBot="1">
      <c r="B22" s="60"/>
      <c r="C22" s="59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10"/>
      <c r="R22" s="61"/>
      <c r="S22" s="59"/>
    </row>
    <row r="23" spans="2:19" s="55" customFormat="1">
      <c r="B23" s="60"/>
      <c r="C23" s="59"/>
      <c r="D23" s="143" t="s">
        <v>70</v>
      </c>
      <c r="E23" s="102"/>
      <c r="F23" s="102"/>
      <c r="G23" s="103"/>
      <c r="H23" s="17"/>
      <c r="I23" s="17"/>
      <c r="J23" s="10"/>
      <c r="K23" s="10"/>
      <c r="L23" s="10"/>
      <c r="M23" s="17"/>
      <c r="N23" s="143" t="s">
        <v>71</v>
      </c>
      <c r="O23" s="102"/>
      <c r="P23" s="102"/>
      <c r="Q23" s="103"/>
      <c r="R23" s="61"/>
      <c r="S23" s="59"/>
    </row>
    <row r="24" spans="2:19" s="55" customFormat="1" ht="30" customHeight="1" thickBot="1">
      <c r="B24" s="60"/>
      <c r="C24" s="59"/>
      <c r="D24" s="18" t="s">
        <v>24</v>
      </c>
      <c r="E24" s="136" t="str">
        <f>O20</f>
        <v/>
      </c>
      <c r="F24" s="137"/>
      <c r="G24" s="12" t="s">
        <v>16</v>
      </c>
      <c r="H24" s="77" t="s">
        <v>21</v>
      </c>
      <c r="I24" s="17">
        <v>30</v>
      </c>
      <c r="J24" s="105" t="s">
        <v>37</v>
      </c>
      <c r="K24" s="105"/>
      <c r="L24" s="105"/>
      <c r="M24" s="17" t="s">
        <v>15</v>
      </c>
      <c r="N24" s="18" t="s">
        <v>26</v>
      </c>
      <c r="O24" s="123" t="str">
        <f>IF(E24="","",ROUNDUP(E24/30*0.4,0))</f>
        <v/>
      </c>
      <c r="P24" s="123"/>
      <c r="Q24" s="12" t="s">
        <v>16</v>
      </c>
      <c r="R24" s="61"/>
      <c r="S24" s="59"/>
    </row>
    <row r="25" spans="2:19" s="55" customFormat="1" ht="19.5" thickBot="1">
      <c r="B25" s="60"/>
      <c r="C25" s="59"/>
      <c r="D25" s="10"/>
      <c r="E25" s="10"/>
      <c r="F25" s="10"/>
      <c r="G25" s="10"/>
      <c r="H25" s="10"/>
      <c r="I25" s="10"/>
      <c r="J25" s="17"/>
      <c r="K25" s="17"/>
      <c r="L25" s="17"/>
      <c r="M25" s="10"/>
      <c r="N25" s="10"/>
      <c r="O25" s="10" t="s">
        <v>23</v>
      </c>
      <c r="P25" s="10"/>
      <c r="Q25" s="10"/>
      <c r="R25" s="61"/>
      <c r="S25" s="59"/>
    </row>
    <row r="26" spans="2:19" s="55" customFormat="1">
      <c r="B26" s="60"/>
      <c r="C26" s="5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43" t="s">
        <v>71</v>
      </c>
      <c r="O26" s="102"/>
      <c r="P26" s="102"/>
      <c r="Q26" s="103"/>
      <c r="R26" s="61"/>
      <c r="S26" s="59"/>
    </row>
    <row r="27" spans="2:19" s="55" customFormat="1" ht="21" customHeight="1">
      <c r="B27" s="60"/>
      <c r="C27" s="65"/>
      <c r="D27" s="15"/>
      <c r="E27" s="15"/>
      <c r="F27" s="15"/>
      <c r="G27" s="15"/>
      <c r="H27" s="15"/>
      <c r="I27" s="15"/>
      <c r="J27" s="15"/>
      <c r="K27" s="15"/>
      <c r="L27" s="15"/>
      <c r="M27" s="32"/>
      <c r="N27" s="20" t="s">
        <v>27</v>
      </c>
      <c r="O27" s="10" t="str">
        <f>IF(O24="","",ROUNDUP(O24/1000,0))</f>
        <v/>
      </c>
      <c r="P27" s="22" t="str">
        <f>IF(O27&lt;&gt;"",",000","")</f>
        <v/>
      </c>
      <c r="Q27" s="23" t="s">
        <v>16</v>
      </c>
      <c r="R27" s="61"/>
      <c r="S27" s="59"/>
    </row>
    <row r="28" spans="2:19" s="55" customFormat="1" ht="9.75" customHeight="1" thickBot="1">
      <c r="B28" s="60"/>
      <c r="C28" s="56"/>
      <c r="D28" s="57"/>
      <c r="E28" s="57"/>
      <c r="F28" s="57"/>
      <c r="G28" s="57"/>
      <c r="H28" s="59"/>
      <c r="I28" s="59"/>
      <c r="J28" s="59"/>
      <c r="K28" s="59"/>
      <c r="L28" s="59"/>
      <c r="M28" s="59"/>
      <c r="N28" s="144"/>
      <c r="O28" s="145"/>
      <c r="P28" s="145"/>
      <c r="Q28" s="146"/>
      <c r="R28" s="61"/>
      <c r="S28" s="59"/>
    </row>
    <row r="29" spans="2:19" s="55" customFormat="1" ht="14.25" customHeight="1">
      <c r="B29" s="60"/>
      <c r="C29" s="60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61"/>
      <c r="S29" s="59"/>
    </row>
    <row r="30" spans="2:19" s="55" customFormat="1" ht="19.5" thickBot="1">
      <c r="B30" s="60"/>
      <c r="C30" s="60"/>
      <c r="D30" s="66" t="s">
        <v>74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61"/>
      <c r="S30" s="59"/>
    </row>
    <row r="31" spans="2:19" s="55" customFormat="1">
      <c r="B31" s="60"/>
      <c r="C31" s="60"/>
      <c r="D31" s="143" t="s">
        <v>72</v>
      </c>
      <c r="E31" s="102"/>
      <c r="F31" s="102"/>
      <c r="G31" s="103"/>
      <c r="H31" s="17"/>
      <c r="I31" s="17"/>
      <c r="J31" s="10"/>
      <c r="K31" s="10"/>
      <c r="L31" s="10"/>
      <c r="M31" s="17"/>
      <c r="N31" s="143" t="s">
        <v>73</v>
      </c>
      <c r="O31" s="102"/>
      <c r="P31" s="102"/>
      <c r="Q31" s="103"/>
      <c r="R31" s="61"/>
      <c r="S31" s="59"/>
    </row>
    <row r="32" spans="2:19" s="55" customFormat="1" ht="30" customHeight="1" thickBot="1">
      <c r="B32" s="60"/>
      <c r="C32" s="60"/>
      <c r="D32" s="18" t="s">
        <v>20</v>
      </c>
      <c r="E32" s="136" t="str">
        <f>IF(E20="","",E20)</f>
        <v/>
      </c>
      <c r="F32" s="137"/>
      <c r="G32" s="12" t="s">
        <v>16</v>
      </c>
      <c r="H32" s="77" t="s">
        <v>21</v>
      </c>
      <c r="I32" s="17">
        <v>30</v>
      </c>
      <c r="J32" s="105" t="s">
        <v>47</v>
      </c>
      <c r="K32" s="105"/>
      <c r="L32" s="105"/>
      <c r="M32" s="17" t="s">
        <v>15</v>
      </c>
      <c r="N32" s="18" t="s">
        <v>28</v>
      </c>
      <c r="O32" s="26" t="str">
        <f>IF(E32="","",ROUNDUP(ROUNDUP(E32/30,0)*0.3/1000,0))</f>
        <v/>
      </c>
      <c r="P32" s="27" t="str">
        <f>IF(O32&lt;&gt;"",",000","")</f>
        <v/>
      </c>
      <c r="Q32" s="12" t="s">
        <v>16</v>
      </c>
      <c r="R32" s="61"/>
      <c r="S32" s="59"/>
    </row>
    <row r="33" spans="2:19" s="55" customFormat="1">
      <c r="B33" s="60"/>
      <c r="C33" s="60"/>
      <c r="D33" s="80" t="s">
        <v>75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 t="s">
        <v>23</v>
      </c>
      <c r="P33" s="59"/>
      <c r="Q33" s="59"/>
      <c r="R33" s="61"/>
      <c r="S33" s="59"/>
    </row>
    <row r="34" spans="2:19" s="55" customFormat="1">
      <c r="B34" s="60"/>
      <c r="C34" s="60"/>
      <c r="D34" s="148" t="s">
        <v>48</v>
      </c>
      <c r="E34" s="149"/>
      <c r="F34" s="149"/>
      <c r="G34" s="150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1"/>
      <c r="S34" s="59"/>
    </row>
    <row r="35" spans="2:19" s="55" customFormat="1" ht="30" customHeight="1">
      <c r="B35" s="60"/>
      <c r="C35" s="60"/>
      <c r="D35" s="69" t="s">
        <v>31</v>
      </c>
      <c r="E35" s="70" t="str">
        <f>IF(O32="","",IF(O32&lt;200,O32,200))</f>
        <v/>
      </c>
      <c r="F35" s="71" t="str">
        <f>IF(E35&lt;&gt;"",",000","")</f>
        <v/>
      </c>
      <c r="G35" s="64" t="s">
        <v>16</v>
      </c>
      <c r="H35" s="156" t="s">
        <v>49</v>
      </c>
      <c r="I35" s="157"/>
      <c r="J35" s="157"/>
      <c r="K35" s="59"/>
      <c r="L35" s="59"/>
      <c r="M35" s="59"/>
      <c r="N35" s="59"/>
      <c r="O35" s="59"/>
      <c r="P35" s="59"/>
      <c r="Q35" s="59"/>
      <c r="R35" s="61"/>
      <c r="S35" s="59"/>
    </row>
    <row r="36" spans="2:19" s="55" customFormat="1" ht="13.5" customHeight="1">
      <c r="B36" s="60"/>
      <c r="C36" s="69"/>
      <c r="D36" s="65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1"/>
      <c r="S36" s="59"/>
    </row>
    <row r="37" spans="2:19" s="55" customFormat="1" ht="14.25" customHeight="1" thickBot="1">
      <c r="B37" s="60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61"/>
      <c r="S37" s="59"/>
    </row>
    <row r="38" spans="2:19" s="55" customFormat="1">
      <c r="B38" s="60"/>
      <c r="C38" s="59"/>
      <c r="D38" s="143" t="s">
        <v>54</v>
      </c>
      <c r="E38" s="102"/>
      <c r="F38" s="102"/>
      <c r="G38" s="103"/>
      <c r="H38" s="151" t="s">
        <v>25</v>
      </c>
      <c r="I38" s="152" t="s">
        <v>85</v>
      </c>
      <c r="J38" s="153"/>
      <c r="K38" s="154"/>
      <c r="L38" s="155"/>
      <c r="M38" s="158" t="s">
        <v>15</v>
      </c>
      <c r="N38" s="152" t="s">
        <v>12</v>
      </c>
      <c r="O38" s="154"/>
      <c r="P38" s="154"/>
      <c r="Q38" s="155"/>
      <c r="R38" s="61"/>
      <c r="S38" s="59"/>
    </row>
    <row r="39" spans="2:19" s="55" customFormat="1" ht="30" customHeight="1" thickBot="1">
      <c r="B39" s="60"/>
      <c r="C39" s="59"/>
      <c r="D39" s="72" t="s">
        <v>50</v>
      </c>
      <c r="E39" s="73" t="str">
        <f>IF(E35="","",IF(O27&lt;E35,O27,E35))</f>
        <v/>
      </c>
      <c r="F39" s="68" t="str">
        <f>IF(E39&lt;&gt;"",",000","")</f>
        <v/>
      </c>
      <c r="G39" s="63" t="s">
        <v>16</v>
      </c>
      <c r="H39" s="151"/>
      <c r="I39" s="62" t="s">
        <v>51</v>
      </c>
      <c r="J39" s="147"/>
      <c r="K39" s="147"/>
      <c r="L39" s="63" t="s">
        <v>14</v>
      </c>
      <c r="M39" s="158"/>
      <c r="N39" s="62" t="s">
        <v>52</v>
      </c>
      <c r="O39" s="67" t="str">
        <f>IF(E39="","",E39*J39)</f>
        <v/>
      </c>
      <c r="P39" s="68" t="str">
        <f>IF(O39&lt;&gt;"",",000","")</f>
        <v/>
      </c>
      <c r="Q39" s="63" t="s">
        <v>16</v>
      </c>
      <c r="R39" s="61"/>
      <c r="S39" s="59"/>
    </row>
    <row r="40" spans="2:19" s="55" customFormat="1" ht="12" customHeight="1">
      <c r="B40" s="60"/>
      <c r="C40" s="59"/>
      <c r="D40" s="59"/>
      <c r="E40" s="59"/>
      <c r="F40" s="59"/>
      <c r="G40" s="59"/>
      <c r="H40" s="59"/>
      <c r="I40" s="76" t="s">
        <v>56</v>
      </c>
      <c r="J40" s="59"/>
      <c r="K40" s="59"/>
      <c r="L40" s="59"/>
      <c r="M40" s="59"/>
      <c r="N40" s="59"/>
      <c r="O40" s="59"/>
      <c r="P40" s="59"/>
      <c r="Q40" s="59"/>
      <c r="R40" s="61"/>
      <c r="S40" s="59"/>
    </row>
    <row r="41" spans="2:19" s="55" customFormat="1">
      <c r="B41" s="60"/>
      <c r="C41" s="59"/>
      <c r="D41" s="74" t="s">
        <v>17</v>
      </c>
      <c r="E41" s="59" t="s">
        <v>18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1"/>
      <c r="S41" s="59"/>
    </row>
    <row r="42" spans="2:19" s="55" customFormat="1" ht="12" customHeight="1">
      <c r="B42" s="69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4"/>
      <c r="S42" s="59"/>
    </row>
    <row r="43" spans="2:19" s="55" customFormat="1">
      <c r="D43" s="55" t="s">
        <v>29</v>
      </c>
    </row>
    <row r="44" spans="2:19" s="55" customFormat="1">
      <c r="D44" s="55" t="s">
        <v>30</v>
      </c>
    </row>
  </sheetData>
  <sheetProtection sheet="1" objects="1" scenarios="1"/>
  <mergeCells count="34">
    <mergeCell ref="B8:P8"/>
    <mergeCell ref="L2:Q2"/>
    <mergeCell ref="C4:Q4"/>
    <mergeCell ref="C5:Q5"/>
    <mergeCell ref="C6:Q6"/>
    <mergeCell ref="B7:P7"/>
    <mergeCell ref="C11:Q11"/>
    <mergeCell ref="M14:O14"/>
    <mergeCell ref="C15:J15"/>
    <mergeCell ref="J24:L24"/>
    <mergeCell ref="O24:P24"/>
    <mergeCell ref="D23:G23"/>
    <mergeCell ref="N23:Q23"/>
    <mergeCell ref="E24:F24"/>
    <mergeCell ref="D19:G19"/>
    <mergeCell ref="I19:L19"/>
    <mergeCell ref="N19:Q19"/>
    <mergeCell ref="E20:F20"/>
    <mergeCell ref="J20:K20"/>
    <mergeCell ref="O20:P20"/>
    <mergeCell ref="N26:Q26"/>
    <mergeCell ref="N28:Q28"/>
    <mergeCell ref="J39:K39"/>
    <mergeCell ref="D34:G34"/>
    <mergeCell ref="D38:G38"/>
    <mergeCell ref="H38:H39"/>
    <mergeCell ref="I38:L38"/>
    <mergeCell ref="H35:J35"/>
    <mergeCell ref="N38:Q38"/>
    <mergeCell ref="M38:M39"/>
    <mergeCell ref="D31:G31"/>
    <mergeCell ref="N31:Q31"/>
    <mergeCell ref="E32:F32"/>
    <mergeCell ref="J32:L32"/>
  </mergeCells>
  <phoneticPr fontId="2"/>
  <pageMargins left="0.7" right="0.7" top="0.75" bottom="0.75" header="0.3" footer="0.3"/>
  <pageSetup paperSize="9" scale="9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Ｃ区域６／２１～６／３０）&amp;"-,標準"&amp;U&amp;K01+000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9"/>
  <sheetViews>
    <sheetView view="pageBreakPreview" zoomScaleNormal="100" zoomScaleSheetLayoutView="100" workbookViewId="0">
      <selection activeCell="M13" sqref="M13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14.625" style="4" customWidth="1"/>
    <col min="10" max="10" width="7.625" style="4" bestFit="1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/>
    <col min="19" max="19" width="10.5" style="4" bestFit="1" customWidth="1"/>
    <col min="20" max="16384" width="9" style="4"/>
  </cols>
  <sheetData>
    <row r="1" spans="2:19" ht="9.75" customHeight="1"/>
    <row r="2" spans="2:19" ht="19.5" customHeight="1">
      <c r="J2" s="5" t="s">
        <v>0</v>
      </c>
      <c r="K2" s="128"/>
      <c r="L2" s="129"/>
      <c r="M2" s="129"/>
      <c r="N2" s="129"/>
      <c r="O2" s="129"/>
      <c r="P2" s="130"/>
      <c r="S2" s="34">
        <f>IF(M12=1,DATE(2021,4,25),IF(M13=1,DATE(2021,5,8),DATE(2021,5,31)))</f>
        <v>44347</v>
      </c>
    </row>
    <row r="4" spans="2:19">
      <c r="B4" s="131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S4" s="35"/>
    </row>
    <row r="5" spans="2:19">
      <c r="B5" s="131" t="s">
        <v>45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S5" s="35"/>
    </row>
    <row r="6" spans="2:19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S6" s="35"/>
    </row>
    <row r="7" spans="2:19" ht="24">
      <c r="B7" s="132" t="s">
        <v>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2:19" ht="20.25" customHeight="1">
      <c r="B8" s="134" t="s">
        <v>83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9" ht="13.5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S9" s="35"/>
    </row>
    <row r="10" spans="2:19">
      <c r="B10" s="4" t="s">
        <v>80</v>
      </c>
      <c r="I10" s="36"/>
    </row>
    <row r="11" spans="2:19" ht="8.25" customHeight="1" thickBo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2:19" ht="21" customHeight="1" thickBot="1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3"/>
      <c r="N12" s="90" t="s">
        <v>93</v>
      </c>
      <c r="O12" s="10"/>
      <c r="P12" s="10"/>
      <c r="Q12" s="11"/>
    </row>
    <row r="13" spans="2:19" ht="19.5" thickBot="1">
      <c r="B13" s="9"/>
      <c r="C13" s="101" t="s">
        <v>39</v>
      </c>
      <c r="D13" s="102"/>
      <c r="E13" s="102"/>
      <c r="F13" s="103"/>
      <c r="G13" s="17"/>
      <c r="H13" s="166"/>
      <c r="I13" s="166"/>
      <c r="J13" s="166"/>
      <c r="K13" s="166"/>
      <c r="L13" s="30"/>
      <c r="M13" s="94"/>
      <c r="N13" s="97" t="s">
        <v>94</v>
      </c>
      <c r="O13" s="38"/>
      <c r="P13" s="38"/>
      <c r="Q13" s="11"/>
    </row>
    <row r="14" spans="2:19" ht="30" customHeight="1" thickBot="1">
      <c r="B14" s="9"/>
      <c r="C14" s="18" t="s">
        <v>20</v>
      </c>
      <c r="D14" s="167"/>
      <c r="E14" s="167"/>
      <c r="F14" s="168"/>
      <c r="G14" s="19"/>
      <c r="H14" s="10"/>
      <c r="I14" s="169"/>
      <c r="J14" s="169"/>
      <c r="K14" s="10"/>
      <c r="L14" s="31"/>
      <c r="M14" s="91" t="s">
        <v>92</v>
      </c>
      <c r="N14" s="87"/>
      <c r="O14" s="17"/>
      <c r="P14" s="10"/>
      <c r="Q14" s="11"/>
    </row>
    <row r="15" spans="2:19" ht="19.5" thickBo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2:19">
      <c r="B16" s="9"/>
      <c r="C16" s="101" t="s">
        <v>76</v>
      </c>
      <c r="D16" s="102"/>
      <c r="E16" s="102"/>
      <c r="F16" s="103"/>
      <c r="G16" s="17"/>
      <c r="H16" s="101" t="s">
        <v>77</v>
      </c>
      <c r="I16" s="103"/>
      <c r="J16" s="37"/>
      <c r="K16" s="38"/>
      <c r="L16" s="30"/>
      <c r="M16" s="101" t="s">
        <v>78</v>
      </c>
      <c r="N16" s="102"/>
      <c r="O16" s="102"/>
      <c r="P16" s="103"/>
      <c r="Q16" s="11"/>
    </row>
    <row r="17" spans="2:17" ht="30" customHeight="1" thickBot="1">
      <c r="B17" s="9"/>
      <c r="C17" s="18" t="s">
        <v>22</v>
      </c>
      <c r="D17" s="170"/>
      <c r="E17" s="162"/>
      <c r="F17" s="12" t="s">
        <v>16</v>
      </c>
      <c r="G17" s="77" t="s">
        <v>21</v>
      </c>
      <c r="H17" s="18" t="s">
        <v>24</v>
      </c>
      <c r="I17" s="39" t="str">
        <f>IF(D14="","",DATEDIF(D14,S2,"d")+1)</f>
        <v/>
      </c>
      <c r="J17" s="40" t="s">
        <v>42</v>
      </c>
      <c r="K17" s="10"/>
      <c r="L17" s="78" t="s">
        <v>15</v>
      </c>
      <c r="M17" s="18" t="s">
        <v>26</v>
      </c>
      <c r="N17" s="136" t="str">
        <f>IF(D17="","",ROUNDUP(D17/I17*0.4,0))</f>
        <v/>
      </c>
      <c r="O17" s="137"/>
      <c r="P17" s="12" t="s">
        <v>16</v>
      </c>
      <c r="Q17" s="11"/>
    </row>
    <row r="18" spans="2:17" ht="23.25" customHeight="1" thickBot="1">
      <c r="B18" s="9"/>
      <c r="C18" s="10" t="s">
        <v>46</v>
      </c>
      <c r="D18" s="10"/>
      <c r="E18" s="10"/>
      <c r="F18" s="10"/>
      <c r="G18" s="10"/>
      <c r="H18" s="10"/>
      <c r="I18" s="17"/>
      <c r="J18" s="17"/>
      <c r="K18" s="17"/>
      <c r="L18" s="10"/>
      <c r="M18" s="10"/>
      <c r="N18" s="10" t="s">
        <v>23</v>
      </c>
      <c r="O18" s="10"/>
      <c r="P18" s="10"/>
      <c r="Q18" s="11"/>
    </row>
    <row r="19" spans="2:17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1" t="s">
        <v>40</v>
      </c>
      <c r="N19" s="102"/>
      <c r="O19" s="102"/>
      <c r="P19" s="103"/>
      <c r="Q19" s="11"/>
    </row>
    <row r="20" spans="2:17" ht="30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1" t="s">
        <v>27</v>
      </c>
      <c r="N20" s="42" t="str">
        <f>IF(N17="","",IF(ROUNDUP(N17/1000,0)&gt;=100,100,(IF(N17="","",IF(ROUNDUP(N17/1000,0)&lt;=30,30,ROUNDUP(N17/1000,0))))))</f>
        <v/>
      </c>
      <c r="O20" s="43" t="str">
        <f>IF(N20&lt;&gt;"",",000","")</f>
        <v/>
      </c>
      <c r="P20" s="44" t="s">
        <v>16</v>
      </c>
      <c r="Q20" s="11"/>
    </row>
    <row r="21" spans="2:17" ht="19.5" thickBo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98" t="s">
        <v>43</v>
      </c>
      <c r="N21" s="99"/>
      <c r="O21" s="99"/>
      <c r="P21" s="100"/>
      <c r="Q21" s="11"/>
    </row>
    <row r="22" spans="2:17">
      <c r="B22" s="9"/>
      <c r="C22" s="10"/>
      <c r="D22" s="45"/>
      <c r="E22" s="46"/>
      <c r="F22" s="15"/>
      <c r="G22" s="46"/>
      <c r="H22" s="15"/>
      <c r="I22" s="47"/>
      <c r="J22" s="47"/>
      <c r="K22" s="15"/>
      <c r="L22" s="48"/>
      <c r="M22" s="15"/>
      <c r="N22" s="49"/>
      <c r="O22" s="19"/>
      <c r="P22" s="10"/>
      <c r="Q22" s="11"/>
    </row>
    <row r="23" spans="2:17" ht="19.5" thickBo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2:17">
      <c r="B24" s="9"/>
      <c r="C24" s="101" t="s">
        <v>40</v>
      </c>
      <c r="D24" s="102"/>
      <c r="E24" s="102"/>
      <c r="F24" s="103"/>
      <c r="G24" s="104" t="s">
        <v>25</v>
      </c>
      <c r="H24" s="101" t="s">
        <v>84</v>
      </c>
      <c r="I24" s="102"/>
      <c r="J24" s="102"/>
      <c r="K24" s="103"/>
      <c r="L24" s="105" t="s">
        <v>15</v>
      </c>
      <c r="M24" s="101" t="s">
        <v>12</v>
      </c>
      <c r="N24" s="102"/>
      <c r="O24" s="102"/>
      <c r="P24" s="103"/>
      <c r="Q24" s="11"/>
    </row>
    <row r="25" spans="2:17" ht="30" customHeight="1" thickBot="1">
      <c r="B25" s="9"/>
      <c r="C25" s="18" t="s">
        <v>27</v>
      </c>
      <c r="D25" s="24" t="str">
        <f>IF(N20="","",N20)</f>
        <v/>
      </c>
      <c r="E25" s="27" t="str">
        <f>IF(D25="","",",000")</f>
        <v/>
      </c>
      <c r="F25" s="12" t="s">
        <v>16</v>
      </c>
      <c r="G25" s="104"/>
      <c r="H25" s="18" t="s">
        <v>28</v>
      </c>
      <c r="I25" s="162"/>
      <c r="J25" s="162"/>
      <c r="K25" s="12" t="s">
        <v>14</v>
      </c>
      <c r="L25" s="105"/>
      <c r="M25" s="18" t="s">
        <v>31</v>
      </c>
      <c r="N25" s="26" t="str">
        <f>IF(D25="","",D25*I25)</f>
        <v/>
      </c>
      <c r="O25" s="27" t="str">
        <f>IF(N25="","",",000")</f>
        <v/>
      </c>
      <c r="P25" s="12" t="s">
        <v>16</v>
      </c>
      <c r="Q25" s="11"/>
    </row>
    <row r="26" spans="2:17">
      <c r="B26" s="9"/>
      <c r="C26" s="10"/>
      <c r="D26" s="10"/>
      <c r="E26" s="10"/>
      <c r="F26" s="10"/>
      <c r="G26" s="10"/>
      <c r="H26" s="76" t="s">
        <v>56</v>
      </c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3" t="s">
        <v>17</v>
      </c>
      <c r="D27" s="10" t="s">
        <v>18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2:17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</row>
    <row r="29" spans="2:17">
      <c r="D29" s="82" t="s">
        <v>91</v>
      </c>
    </row>
    <row r="31" spans="2:17">
      <c r="B31" s="4" t="s">
        <v>79</v>
      </c>
    </row>
    <row r="32" spans="2:17" ht="7.5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2:17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101" t="s">
        <v>40</v>
      </c>
      <c r="D35" s="102"/>
      <c r="E35" s="102"/>
      <c r="F35" s="103"/>
      <c r="G35" s="160" t="s">
        <v>25</v>
      </c>
      <c r="H35" s="101" t="s">
        <v>11</v>
      </c>
      <c r="I35" s="102"/>
      <c r="J35" s="102"/>
      <c r="K35" s="103"/>
      <c r="L35" s="161" t="s">
        <v>15</v>
      </c>
      <c r="M35" s="101" t="s">
        <v>12</v>
      </c>
      <c r="N35" s="102"/>
      <c r="O35" s="102"/>
      <c r="P35" s="103"/>
      <c r="Q35" s="11"/>
    </row>
    <row r="36" spans="2:17" ht="30" customHeight="1" thickBot="1">
      <c r="B36" s="9"/>
      <c r="C36" s="18" t="s">
        <v>20</v>
      </c>
      <c r="D36" s="137" t="s">
        <v>44</v>
      </c>
      <c r="E36" s="137"/>
      <c r="F36" s="12" t="s">
        <v>16</v>
      </c>
      <c r="G36" s="160"/>
      <c r="H36" s="18" t="s">
        <v>22</v>
      </c>
      <c r="I36" s="162"/>
      <c r="J36" s="162"/>
      <c r="K36" s="12" t="s">
        <v>14</v>
      </c>
      <c r="L36" s="161"/>
      <c r="M36" s="18" t="s">
        <v>24</v>
      </c>
      <c r="N36" s="26" t="str">
        <f>IF(I36="","",30*I36)</f>
        <v/>
      </c>
      <c r="O36" s="27" t="str">
        <f>IF(N36="","",",000")</f>
        <v/>
      </c>
      <c r="P36" s="12" t="s">
        <v>16</v>
      </c>
      <c r="Q36" s="11"/>
    </row>
    <row r="37" spans="2:17">
      <c r="B37" s="9"/>
      <c r="C37" s="10"/>
      <c r="D37" s="10"/>
      <c r="E37" s="10"/>
      <c r="F37" s="10"/>
      <c r="G37" s="10"/>
      <c r="H37" s="76" t="s">
        <v>56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 ht="15" customHeight="1">
      <c r="B38" s="9"/>
      <c r="C38" s="3" t="s">
        <v>17</v>
      </c>
      <c r="D38" s="10" t="s">
        <v>18</v>
      </c>
      <c r="E38" s="10"/>
      <c r="F38" s="10"/>
      <c r="G38" s="10"/>
      <c r="H38" s="163" t="s">
        <v>89</v>
      </c>
      <c r="I38" s="164"/>
      <c r="J38" s="164"/>
      <c r="K38" s="164"/>
      <c r="L38" s="164"/>
      <c r="M38" s="164"/>
      <c r="N38" s="164"/>
      <c r="O38" s="10"/>
      <c r="P38" s="10"/>
      <c r="Q38" s="11"/>
    </row>
    <row r="39" spans="2:17">
      <c r="B39" s="14"/>
      <c r="C39" s="15"/>
      <c r="D39" s="15"/>
      <c r="E39" s="15"/>
      <c r="F39" s="15"/>
      <c r="G39" s="15"/>
      <c r="H39" s="165"/>
      <c r="I39" s="165"/>
      <c r="J39" s="165"/>
      <c r="K39" s="165"/>
      <c r="L39" s="165"/>
      <c r="M39" s="165"/>
      <c r="N39" s="16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  <row r="43" spans="2:17">
      <c r="C43" s="82"/>
      <c r="D43" s="83"/>
    </row>
    <row r="44" spans="2:17">
      <c r="C44" s="83"/>
      <c r="D44" s="83"/>
    </row>
    <row r="45" spans="2:17">
      <c r="C45" s="83"/>
      <c r="D45" s="83"/>
    </row>
    <row r="46" spans="2:17">
      <c r="C46" s="83"/>
      <c r="D46" s="83"/>
    </row>
    <row r="47" spans="2:17">
      <c r="C47" s="83"/>
      <c r="D47" s="83"/>
    </row>
    <row r="48" spans="2:17">
      <c r="C48" s="83"/>
      <c r="D48" s="83"/>
    </row>
    <row r="49" spans="3:4">
      <c r="C49" s="83"/>
      <c r="D49" s="83"/>
    </row>
  </sheetData>
  <sheetProtection sheet="1" objects="1" scenarios="1"/>
  <mergeCells count="31">
    <mergeCell ref="H38:N39"/>
    <mergeCell ref="K2:P2"/>
    <mergeCell ref="B4:P4"/>
    <mergeCell ref="B6:P6"/>
    <mergeCell ref="C13:F13"/>
    <mergeCell ref="H13:K13"/>
    <mergeCell ref="B5:P5"/>
    <mergeCell ref="B7:P7"/>
    <mergeCell ref="B8:P8"/>
    <mergeCell ref="D14:F14"/>
    <mergeCell ref="I14:J14"/>
    <mergeCell ref="C16:F16"/>
    <mergeCell ref="H16:I16"/>
    <mergeCell ref="M16:P16"/>
    <mergeCell ref="D17:E17"/>
    <mergeCell ref="N17:O17"/>
    <mergeCell ref="M19:P19"/>
    <mergeCell ref="M21:P21"/>
    <mergeCell ref="C24:F24"/>
    <mergeCell ref="G24:G25"/>
    <mergeCell ref="H24:K24"/>
    <mergeCell ref="L24:L25"/>
    <mergeCell ref="M24:P24"/>
    <mergeCell ref="I25:J25"/>
    <mergeCell ref="C35:F35"/>
    <mergeCell ref="G35:G36"/>
    <mergeCell ref="H35:K35"/>
    <mergeCell ref="L35:L36"/>
    <mergeCell ref="M35:P35"/>
    <mergeCell ref="D36:E36"/>
    <mergeCell ref="I36:J36"/>
  </mergeCells>
  <phoneticPr fontId="2"/>
  <pageMargins left="0.7" right="0.7" top="0.75" bottom="0.75" header="0.3" footer="0.3"/>
  <pageSetup paperSize="9" scale="91" orientation="portrait" r:id="rId1"/>
  <headerFooter>
    <oddHeader>&amp;L※課税事業主の場合は売上高は全て&amp;"-,太字"&amp;14&amp;U&amp;KFF0000税抜き&amp;"-,標準"&amp;11&amp;U&amp;K01+000で記入してください。&amp;R&amp;12【別紙②&amp;"-,太字"&amp;U&amp;KFF0000（Ｃ区域６／１～６／２０）&amp;"-,標準"&amp;U&amp;K01+000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9"/>
  <sheetViews>
    <sheetView view="pageBreakPreview" zoomScaleNormal="100" zoomScaleSheetLayoutView="100" workbookViewId="0">
      <selection activeCell="S12" sqref="S12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14.625" style="4" customWidth="1"/>
    <col min="10" max="10" width="7.625" style="4" bestFit="1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/>
    <col min="19" max="19" width="10.5" style="4" bestFit="1" customWidth="1"/>
    <col min="20" max="16384" width="9" style="4"/>
  </cols>
  <sheetData>
    <row r="1" spans="2:19" ht="9.75" customHeight="1"/>
    <row r="2" spans="2:19" ht="19.5" customHeight="1">
      <c r="J2" s="5" t="s">
        <v>0</v>
      </c>
      <c r="K2" s="128"/>
      <c r="L2" s="129"/>
      <c r="M2" s="129"/>
      <c r="N2" s="129"/>
      <c r="O2" s="129"/>
      <c r="P2" s="130"/>
      <c r="S2" s="34">
        <f>IF(M12=1,DATE(2021,4,25),IF(M13=1,DATE(2021,5,8),DATE(2021,5,31)))</f>
        <v>44347</v>
      </c>
    </row>
    <row r="3" spans="2:19">
      <c r="S3" s="89"/>
    </row>
    <row r="4" spans="2:19">
      <c r="B4" s="131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S4" s="35"/>
    </row>
    <row r="5" spans="2:19">
      <c r="B5" s="131" t="s">
        <v>45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S5" s="35"/>
    </row>
    <row r="6" spans="2:19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S6" s="35"/>
    </row>
    <row r="7" spans="2:19" ht="24">
      <c r="B7" s="132" t="s">
        <v>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2:19" ht="20.25" customHeight="1">
      <c r="B8" s="134" t="s">
        <v>87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9" ht="13.5" customHeight="1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S9" s="35"/>
    </row>
    <row r="10" spans="2:19">
      <c r="B10" s="4" t="s">
        <v>80</v>
      </c>
      <c r="I10" s="36"/>
    </row>
    <row r="11" spans="2:19" ht="6.75" customHeight="1" thickBot="1">
      <c r="B11" s="84"/>
      <c r="C11" s="85"/>
      <c r="D11" s="85"/>
      <c r="E11" s="85"/>
      <c r="F11" s="85"/>
      <c r="G11" s="85"/>
      <c r="H11" s="85"/>
      <c r="I11" s="42"/>
      <c r="J11" s="85"/>
      <c r="K11" s="85"/>
      <c r="L11" s="85"/>
      <c r="M11" s="85"/>
      <c r="N11" s="85"/>
      <c r="O11" s="85"/>
      <c r="P11" s="85"/>
      <c r="Q11" s="86"/>
    </row>
    <row r="12" spans="2:19" ht="21" customHeight="1" thickBot="1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5"/>
      <c r="N12" s="90" t="s">
        <v>93</v>
      </c>
      <c r="O12" s="10"/>
      <c r="P12" s="10"/>
      <c r="Q12" s="11"/>
    </row>
    <row r="13" spans="2:19" ht="19.5" thickBot="1">
      <c r="B13" s="9"/>
      <c r="C13" s="101" t="s">
        <v>39</v>
      </c>
      <c r="D13" s="102"/>
      <c r="E13" s="102"/>
      <c r="F13" s="103"/>
      <c r="G13" s="17"/>
      <c r="H13" s="166"/>
      <c r="I13" s="166"/>
      <c r="J13" s="166"/>
      <c r="K13" s="166"/>
      <c r="L13" s="30"/>
      <c r="M13" s="96"/>
      <c r="N13" s="97" t="s">
        <v>94</v>
      </c>
      <c r="O13" s="38"/>
      <c r="P13" s="38"/>
      <c r="Q13" s="11"/>
    </row>
    <row r="14" spans="2:19" ht="30" customHeight="1" thickBot="1">
      <c r="B14" s="9"/>
      <c r="C14" s="18" t="s">
        <v>20</v>
      </c>
      <c r="D14" s="167"/>
      <c r="E14" s="167"/>
      <c r="F14" s="168"/>
      <c r="G14" s="53"/>
      <c r="H14" s="10"/>
      <c r="I14" s="169"/>
      <c r="J14" s="169"/>
      <c r="K14" s="10"/>
      <c r="L14" s="54"/>
      <c r="M14" s="91" t="s">
        <v>92</v>
      </c>
      <c r="N14" s="92"/>
      <c r="O14" s="88"/>
      <c r="P14" s="81"/>
      <c r="Q14" s="11"/>
    </row>
    <row r="15" spans="2:19" ht="19.5" thickBo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2:19">
      <c r="B16" s="9"/>
      <c r="C16" s="101" t="s">
        <v>76</v>
      </c>
      <c r="D16" s="102"/>
      <c r="E16" s="102"/>
      <c r="F16" s="103"/>
      <c r="G16" s="17"/>
      <c r="H16" s="101" t="s">
        <v>77</v>
      </c>
      <c r="I16" s="103"/>
      <c r="J16" s="37"/>
      <c r="K16" s="38"/>
      <c r="L16" s="30"/>
      <c r="M16" s="101" t="s">
        <v>78</v>
      </c>
      <c r="N16" s="102"/>
      <c r="O16" s="102"/>
      <c r="P16" s="103"/>
      <c r="Q16" s="11"/>
    </row>
    <row r="17" spans="2:17" ht="30" customHeight="1" thickBot="1">
      <c r="B17" s="9"/>
      <c r="C17" s="18" t="s">
        <v>22</v>
      </c>
      <c r="D17" s="170"/>
      <c r="E17" s="162"/>
      <c r="F17" s="12" t="s">
        <v>16</v>
      </c>
      <c r="G17" s="77" t="s">
        <v>21</v>
      </c>
      <c r="H17" s="18" t="s">
        <v>24</v>
      </c>
      <c r="I17" s="39" t="str">
        <f>IF(D14="","",DATEDIF(D14,S2,"d")+1)</f>
        <v/>
      </c>
      <c r="J17" s="40" t="s">
        <v>81</v>
      </c>
      <c r="K17" s="10"/>
      <c r="L17" s="78" t="s">
        <v>15</v>
      </c>
      <c r="M17" s="18" t="s">
        <v>26</v>
      </c>
      <c r="N17" s="136" t="str">
        <f>IF(D17="","",ROUNDUP(D17/I17*0.3,0))</f>
        <v/>
      </c>
      <c r="O17" s="137"/>
      <c r="P17" s="12" t="s">
        <v>16</v>
      </c>
      <c r="Q17" s="11"/>
    </row>
    <row r="18" spans="2:17" ht="23.25" customHeight="1" thickBot="1">
      <c r="B18" s="9"/>
      <c r="C18" s="10" t="s">
        <v>46</v>
      </c>
      <c r="D18" s="10"/>
      <c r="E18" s="10"/>
      <c r="F18" s="10"/>
      <c r="G18" s="10"/>
      <c r="H18" s="10"/>
      <c r="I18" s="17"/>
      <c r="J18" s="17"/>
      <c r="K18" s="17"/>
      <c r="L18" s="10"/>
      <c r="M18" s="10"/>
      <c r="N18" s="10" t="s">
        <v>23</v>
      </c>
      <c r="O18" s="10"/>
      <c r="P18" s="10"/>
      <c r="Q18" s="11"/>
    </row>
    <row r="19" spans="2:17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43" t="s">
        <v>40</v>
      </c>
      <c r="N19" s="102"/>
      <c r="O19" s="102"/>
      <c r="P19" s="103"/>
      <c r="Q19" s="11"/>
    </row>
    <row r="20" spans="2:17" ht="30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1" t="s">
        <v>27</v>
      </c>
      <c r="N20" s="42" t="str">
        <f>IF(N17="","",IF(ROUNDUP(N17/1000,0)&gt;=75,75,(IF(N17="","",IF(ROUNDUP(N17/1000,0)&lt;=25,25,ROUNDUP(N17/1000,0))))))</f>
        <v/>
      </c>
      <c r="O20" s="43" t="str">
        <f>IF(N20&lt;&gt;"",",000","")</f>
        <v/>
      </c>
      <c r="P20" s="44" t="s">
        <v>16</v>
      </c>
      <c r="Q20" s="11"/>
    </row>
    <row r="21" spans="2:17" ht="19.5" thickBo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98" t="s">
        <v>55</v>
      </c>
      <c r="N21" s="99"/>
      <c r="O21" s="99"/>
      <c r="P21" s="100"/>
      <c r="Q21" s="11"/>
    </row>
    <row r="22" spans="2:17">
      <c r="B22" s="9"/>
      <c r="C22" s="10"/>
      <c r="D22" s="45"/>
      <c r="E22" s="46"/>
      <c r="F22" s="15"/>
      <c r="G22" s="46"/>
      <c r="H22" s="15"/>
      <c r="I22" s="47"/>
      <c r="J22" s="47"/>
      <c r="K22" s="15"/>
      <c r="L22" s="48"/>
      <c r="M22" s="15"/>
      <c r="N22" s="49"/>
      <c r="O22" s="53"/>
      <c r="P22" s="10"/>
      <c r="Q22" s="11"/>
    </row>
    <row r="23" spans="2:17" ht="19.5" thickBo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2:17">
      <c r="B24" s="9"/>
      <c r="C24" s="101" t="s">
        <v>40</v>
      </c>
      <c r="D24" s="102"/>
      <c r="E24" s="102"/>
      <c r="F24" s="103"/>
      <c r="G24" s="104" t="s">
        <v>25</v>
      </c>
      <c r="H24" s="101" t="s">
        <v>85</v>
      </c>
      <c r="I24" s="102"/>
      <c r="J24" s="102"/>
      <c r="K24" s="103"/>
      <c r="L24" s="105" t="s">
        <v>15</v>
      </c>
      <c r="M24" s="101" t="s">
        <v>12</v>
      </c>
      <c r="N24" s="102"/>
      <c r="O24" s="102"/>
      <c r="P24" s="103"/>
      <c r="Q24" s="11"/>
    </row>
    <row r="25" spans="2:17" ht="30" customHeight="1" thickBot="1">
      <c r="B25" s="9"/>
      <c r="C25" s="18" t="s">
        <v>27</v>
      </c>
      <c r="D25" s="24" t="str">
        <f>IF(N20="","",N20)</f>
        <v/>
      </c>
      <c r="E25" s="27" t="str">
        <f>IF(D25="","",",000")</f>
        <v/>
      </c>
      <c r="F25" s="12" t="s">
        <v>16</v>
      </c>
      <c r="G25" s="104"/>
      <c r="H25" s="18" t="s">
        <v>28</v>
      </c>
      <c r="I25" s="162"/>
      <c r="J25" s="162"/>
      <c r="K25" s="12" t="s">
        <v>14</v>
      </c>
      <c r="L25" s="105"/>
      <c r="M25" s="18" t="s">
        <v>31</v>
      </c>
      <c r="N25" s="26" t="str">
        <f>IF(D25="","",D25*I25)</f>
        <v/>
      </c>
      <c r="O25" s="27" t="str">
        <f>IF(N25="","",",000")</f>
        <v/>
      </c>
      <c r="P25" s="12" t="s">
        <v>16</v>
      </c>
      <c r="Q25" s="11"/>
    </row>
    <row r="26" spans="2:17">
      <c r="B26" s="9"/>
      <c r="C26" s="10"/>
      <c r="D26" s="10"/>
      <c r="E26" s="10"/>
      <c r="F26" s="10"/>
      <c r="G26" s="10"/>
      <c r="H26" s="76" t="s">
        <v>56</v>
      </c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3" t="s">
        <v>17</v>
      </c>
      <c r="D27" s="10" t="s">
        <v>18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2:17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</row>
    <row r="29" spans="2:17">
      <c r="D29" s="82" t="s">
        <v>91</v>
      </c>
    </row>
    <row r="31" spans="2:17">
      <c r="B31" s="4" t="s">
        <v>88</v>
      </c>
    </row>
    <row r="32" spans="2:17" ht="7.5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2:17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101" t="s">
        <v>40</v>
      </c>
      <c r="D35" s="102"/>
      <c r="E35" s="102"/>
      <c r="F35" s="103"/>
      <c r="G35" s="104" t="s">
        <v>25</v>
      </c>
      <c r="H35" s="101" t="s">
        <v>11</v>
      </c>
      <c r="I35" s="102"/>
      <c r="J35" s="102"/>
      <c r="K35" s="103"/>
      <c r="L35" s="105" t="s">
        <v>15</v>
      </c>
      <c r="M35" s="101" t="s">
        <v>12</v>
      </c>
      <c r="N35" s="102"/>
      <c r="O35" s="102"/>
      <c r="P35" s="103"/>
      <c r="Q35" s="11"/>
    </row>
    <row r="36" spans="2:17" ht="30" customHeight="1" thickBot="1">
      <c r="B36" s="9"/>
      <c r="C36" s="18" t="s">
        <v>20</v>
      </c>
      <c r="D36" s="137" t="s">
        <v>82</v>
      </c>
      <c r="E36" s="137"/>
      <c r="F36" s="12" t="s">
        <v>16</v>
      </c>
      <c r="G36" s="104"/>
      <c r="H36" s="18" t="s">
        <v>22</v>
      </c>
      <c r="I36" s="162"/>
      <c r="J36" s="162"/>
      <c r="K36" s="12" t="s">
        <v>14</v>
      </c>
      <c r="L36" s="105"/>
      <c r="M36" s="18" t="s">
        <v>24</v>
      </c>
      <c r="N36" s="26" t="str">
        <f>IF(I36="","",25*I36)</f>
        <v/>
      </c>
      <c r="O36" s="27" t="str">
        <f>IF(N36="","",",000")</f>
        <v/>
      </c>
      <c r="P36" s="12" t="s">
        <v>16</v>
      </c>
      <c r="Q36" s="11"/>
    </row>
    <row r="37" spans="2:17">
      <c r="B37" s="9"/>
      <c r="C37" s="10"/>
      <c r="D37" s="10"/>
      <c r="E37" s="10"/>
      <c r="F37" s="10"/>
      <c r="G37" s="10"/>
      <c r="H37" s="76" t="s">
        <v>56</v>
      </c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63" t="s">
        <v>90</v>
      </c>
      <c r="I38" s="171"/>
      <c r="J38" s="171"/>
      <c r="K38" s="171"/>
      <c r="L38" s="171"/>
      <c r="M38" s="171"/>
      <c r="N38" s="171"/>
      <c r="O38" s="10"/>
      <c r="P38" s="10"/>
      <c r="Q38" s="11"/>
    </row>
    <row r="39" spans="2:17">
      <c r="B39" s="14"/>
      <c r="C39" s="15"/>
      <c r="D39" s="15"/>
      <c r="E39" s="15"/>
      <c r="F39" s="15"/>
      <c r="G39" s="15"/>
      <c r="H39" s="172"/>
      <c r="I39" s="172"/>
      <c r="J39" s="172"/>
      <c r="K39" s="172"/>
      <c r="L39" s="172"/>
      <c r="M39" s="172"/>
      <c r="N39" s="172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  <row r="43" spans="2:17">
      <c r="C43" s="82"/>
      <c r="D43" s="83"/>
    </row>
    <row r="44" spans="2:17">
      <c r="C44" s="83"/>
      <c r="D44" s="83"/>
    </row>
    <row r="45" spans="2:17">
      <c r="C45" s="83"/>
      <c r="D45" s="83"/>
    </row>
    <row r="46" spans="2:17">
      <c r="C46" s="83"/>
      <c r="D46" s="83"/>
    </row>
    <row r="47" spans="2:17">
      <c r="C47" s="83"/>
      <c r="D47" s="83"/>
    </row>
    <row r="48" spans="2:17">
      <c r="C48" s="83"/>
      <c r="D48" s="83"/>
    </row>
    <row r="49" spans="3:4">
      <c r="C49" s="83"/>
      <c r="D49" s="83"/>
    </row>
  </sheetData>
  <sheetProtection sheet="1" objects="1" scenarios="1"/>
  <mergeCells count="31">
    <mergeCell ref="H38:N39"/>
    <mergeCell ref="C35:F35"/>
    <mergeCell ref="G35:G36"/>
    <mergeCell ref="H35:K35"/>
    <mergeCell ref="L35:L36"/>
    <mergeCell ref="M35:P35"/>
    <mergeCell ref="D36:E36"/>
    <mergeCell ref="I36:J36"/>
    <mergeCell ref="M21:P21"/>
    <mergeCell ref="C24:F24"/>
    <mergeCell ref="G24:G25"/>
    <mergeCell ref="H24:K24"/>
    <mergeCell ref="L24:L25"/>
    <mergeCell ref="M24:P24"/>
    <mergeCell ref="I25:J25"/>
    <mergeCell ref="M19:P19"/>
    <mergeCell ref="C13:F13"/>
    <mergeCell ref="H13:K13"/>
    <mergeCell ref="D14:F14"/>
    <mergeCell ref="I14:J14"/>
    <mergeCell ref="C16:F16"/>
    <mergeCell ref="H16:I16"/>
    <mergeCell ref="M16:P16"/>
    <mergeCell ref="D17:E17"/>
    <mergeCell ref="N17:O17"/>
    <mergeCell ref="B8:P8"/>
    <mergeCell ref="K2:P2"/>
    <mergeCell ref="B4:P4"/>
    <mergeCell ref="B5:P5"/>
    <mergeCell ref="B6:P6"/>
    <mergeCell ref="B7:P7"/>
  </mergeCells>
  <phoneticPr fontId="2"/>
  <pageMargins left="0.7" right="0.7" top="0.75" bottom="0.75" header="0.3" footer="0.3"/>
  <pageSetup paperSize="9" scale="91" orientation="portrait" r:id="rId1"/>
  <headerFooter>
    <oddHeader>&amp;L※課税事業主の場合は売上高は全て&amp;"-,太字"&amp;14&amp;U&amp;KFF0000税抜き&amp;"-,標準"&amp;11&amp;U&amp;K01+000で記入してください。&amp;R&amp;12【別紙②&amp;"-,太字"&amp;U&amp;KFF0000（Ｃ区域６／２１～６／３０）&amp;"-,標準"&amp;U&amp;K01+000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売上高方式 (６月１日～６月２０日分)</vt:lpstr>
      <vt:lpstr>売上高方式 (６月２１日～６月３０日分)</vt:lpstr>
      <vt:lpstr>売上高減少額方式（６月１日～６月２０日分）</vt:lpstr>
      <vt:lpstr>売上高減少額方式（６月２１日～６月３０日分）</vt:lpstr>
      <vt:lpstr>新規開業店特例（６月１日～６月２０日）</vt:lpstr>
      <vt:lpstr>新規開業店特例（６月２１日～６月３０日）</vt:lpstr>
      <vt:lpstr>'新規開業店特例（６月１日～６月２０日）'!Print_Area</vt:lpstr>
      <vt:lpstr>'新規開業店特例（６月２１日～６月３０日）'!Print_Area</vt:lpstr>
      <vt:lpstr>'売上高減少額方式（６月１日～６月２０日分）'!Print_Area</vt:lpstr>
      <vt:lpstr>'売上高減少額方式（６月２１日～６月３０日分）'!Print_Area</vt:lpstr>
      <vt:lpstr>'売上高方式 (６月１日～６月２０日分)'!Print_Area</vt:lpstr>
      <vt:lpstr>'売上高方式 (６月２１日～６月３０日分)'!Print_Area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2021-06-24T10:44:39Z</cp:lastPrinted>
  <dcterms:created xsi:type="dcterms:W3CDTF">2021-05-20T09:26:20Z</dcterms:created>
  <dcterms:modified xsi:type="dcterms:W3CDTF">2021-06-28T04:37:44Z</dcterms:modified>
</cp:coreProperties>
</file>