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7170" tabRatio="819" activeTab="0"/>
  </bookViews>
  <sheets>
    <sheet name="当年度" sheetId="1" r:id="rId1"/>
    <sheet name="前年度" sheetId="2" r:id="rId2"/>
    <sheet name="増減額" sheetId="3" r:id="rId3"/>
    <sheet name="増減率" sheetId="4" r:id="rId4"/>
    <sheet name="率・当" sheetId="5" r:id="rId5"/>
    <sheet name="率・前" sheetId="6" r:id="rId6"/>
    <sheet name="率・差" sheetId="7" r:id="rId7"/>
    <sheet name="率・当(臨財含)" sheetId="8" r:id="rId8"/>
    <sheet name="率・前(臨財含)" sheetId="9" r:id="rId9"/>
    <sheet name="率・差(臨財含)" sheetId="10" r:id="rId10"/>
    <sheet name="参考" sheetId="11" r:id="rId11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0">'参考'!$B$2:$BJ$75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Area" localSheetId="6">'率・差'!$C$2:$O$43</definedName>
    <definedName name="_xlnm.Print_Area" localSheetId="9">'率・差(臨財含)'!$C$2:$K$43</definedName>
    <definedName name="_xlnm.Print_Area" localSheetId="5">'率・前'!$C$2:$O$43</definedName>
    <definedName name="_xlnm.Print_Area" localSheetId="8">'率・前(臨財含)'!$C$2:$K$43</definedName>
    <definedName name="_xlnm.Print_Area" localSheetId="4">'率・当'!$C$2:$O$43</definedName>
    <definedName name="_xlnm.Print_Area" localSheetId="7">'率・当(臨財含)'!$C$2:$K$43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  <definedName name="_xlnm.Print_Titles" localSheetId="6">'率・差'!$B:$B</definedName>
    <definedName name="_xlnm.Print_Titles" localSheetId="9">'率・差(臨財含)'!$B:$B</definedName>
    <definedName name="_xlnm.Print_Titles" localSheetId="5">'率・前'!$B:$B</definedName>
    <definedName name="_xlnm.Print_Titles" localSheetId="8">'率・前(臨財含)'!$B:$B</definedName>
    <definedName name="_xlnm.Print_Titles" localSheetId="4">'率・当'!$B:$B</definedName>
    <definedName name="_xlnm.Print_Titles" localSheetId="7">'率・当(臨財含)'!$B:$B</definedName>
  </definedNames>
  <calcPr fullCalcOnLoad="1"/>
</workbook>
</file>

<file path=xl/sharedStrings.xml><?xml version="1.0" encoding="utf-8"?>
<sst xmlns="http://schemas.openxmlformats.org/spreadsheetml/2006/main" count="1517" uniqueCount="220">
  <si>
    <t>(単位:千円)</t>
  </si>
  <si>
    <t>(単位:％)</t>
  </si>
  <si>
    <t>人 件 費</t>
  </si>
  <si>
    <t>物 件 費</t>
  </si>
  <si>
    <t>維持補修費</t>
  </si>
  <si>
    <t>扶 助 費</t>
  </si>
  <si>
    <t>補助費等</t>
  </si>
  <si>
    <t>公 債 費</t>
  </si>
  <si>
    <t>投資及び出資</t>
  </si>
  <si>
    <t>繰 出 金</t>
  </si>
  <si>
    <t>経常経費充</t>
  </si>
  <si>
    <t>経常一般</t>
  </si>
  <si>
    <t>金・貸付金</t>
  </si>
  <si>
    <t>当一般財源</t>
  </si>
  <si>
    <t>財    源</t>
  </si>
  <si>
    <t>津    市</t>
  </si>
  <si>
    <t>四日市市</t>
  </si>
  <si>
    <t>伊 勢 市</t>
  </si>
  <si>
    <t>松 阪 市</t>
  </si>
  <si>
    <t>桑 名 市</t>
  </si>
  <si>
    <t>上 野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</si>
  <si>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</si>
  <si>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</si>
  <si>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</si>
  <si>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</si>
  <si>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</si>
  <si>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</si>
  <si>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</si>
  <si>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多 度 町</t>
  </si>
  <si>
    <t>長 島 町</t>
  </si>
  <si>
    <t>木曽岬町</t>
  </si>
  <si>
    <t>北 勢 町</t>
  </si>
  <si>
    <t>員 弁 町</t>
  </si>
  <si>
    <t>大 安 町</t>
  </si>
  <si>
    <t>東 員 町</t>
  </si>
  <si>
    <t>藤 原 町</t>
  </si>
  <si>
    <t>菰 野 町</t>
  </si>
  <si>
    <t>楠    町</t>
  </si>
  <si>
    <t>朝 日 町</t>
  </si>
  <si>
    <t>川 越 町</t>
  </si>
  <si>
    <t>関   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</si>
  <si>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</si>
  <si>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</si>
  <si>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</si>
  <si>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</si>
  <si>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</si>
  <si>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</si>
  <si>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</si>
  <si>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嬉 野 町</t>
  </si>
  <si>
    <t>美 杉 村</t>
  </si>
  <si>
    <t>三 雲 町</t>
  </si>
  <si>
    <t>飯 南 町</t>
  </si>
  <si>
    <t>飯 高 町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</si>
  <si>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</si>
  <si>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</si>
  <si>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</si>
  <si>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</si>
  <si>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</si>
  <si>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</si>
  <si>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</si>
  <si>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</si>
  <si>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</si>
  <si>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</si>
  <si>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大 宮 町</t>
  </si>
  <si>
    <t>紀 勢 町</t>
  </si>
  <si>
    <t>御 薗 村</t>
  </si>
  <si>
    <t>大内山村</t>
  </si>
  <si>
    <t>度 会 町</t>
  </si>
  <si>
    <t>伊 賀 町</t>
  </si>
  <si>
    <t>島ヶ原村</t>
  </si>
  <si>
    <t>阿 山 町</t>
  </si>
  <si>
    <t>大山田村</t>
  </si>
  <si>
    <t>青 山 町</t>
  </si>
  <si>
    <t>浜 島 町</t>
  </si>
  <si>
    <t>大 王 町</t>
  </si>
  <si>
    <t>志 摩 町</t>
  </si>
  <si>
    <t>阿 児 町</t>
  </si>
  <si>
    <t>磯 部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</si>
  <si>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</si>
  <si>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</si>
  <si>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</si>
  <si>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</si>
  <si>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</si>
  <si>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</si>
  <si>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</si>
  <si>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&lt;県　計&gt;</t>
  </si>
  <si>
    <t>（単位：％）</t>
  </si>
  <si>
    <t>経常収支</t>
  </si>
  <si>
    <t>標準財政規模</t>
  </si>
  <si>
    <t>比　　率</t>
  </si>
  <si>
    <t>財源比率</t>
  </si>
  <si>
    <t>&lt;市 平 均&gt;</t>
  </si>
  <si>
    <t>&lt;県 平 均&gt;</t>
  </si>
  <si>
    <t>＊加重平均</t>
  </si>
  <si>
    <t>＊単純平均</t>
  </si>
  <si>
    <t xml:space="preserve">&lt;参　考&gt; </t>
  </si>
  <si>
    <t>＊単純平均</t>
  </si>
  <si>
    <t>　</t>
  </si>
  <si>
    <t xml:space="preserve"> </t>
  </si>
  <si>
    <t>いなべ市</t>
  </si>
  <si>
    <t>(単位：％）</t>
  </si>
  <si>
    <t>いなべ市</t>
  </si>
  <si>
    <t>志 摩 市</t>
  </si>
  <si>
    <t>伊 賀 市</t>
  </si>
  <si>
    <t>大 紀 町</t>
  </si>
  <si>
    <t>南伊勢町</t>
  </si>
  <si>
    <t>紀 北 町</t>
  </si>
  <si>
    <t>参考</t>
  </si>
  <si>
    <t>(単位：％）</t>
  </si>
  <si>
    <t>（特例分）</t>
  </si>
  <si>
    <t>臨時財政対策</t>
  </si>
  <si>
    <t>債発行可能額</t>
  </si>
  <si>
    <t>(含む臨財)</t>
  </si>
  <si>
    <t>当年度経常収支比率（減収補てん債特例分、臨時財政対策債を含む）</t>
  </si>
  <si>
    <t>増減率（経常収支比率・減収補てん債特例分、臨時財政対策債を含む）</t>
  </si>
  <si>
    <t>前年度経常収支比率（減収補てん債特例分、臨時財政対策債を含む）</t>
  </si>
  <si>
    <t>金・貸付金</t>
  </si>
  <si>
    <t>南伊勢町</t>
  </si>
  <si>
    <t>四日市市</t>
  </si>
  <si>
    <t>木曽岬町</t>
  </si>
  <si>
    <t>伊 賀 市</t>
  </si>
  <si>
    <t>尾 鷲 市</t>
  </si>
  <si>
    <t>紀 宝 町</t>
  </si>
  <si>
    <t>大 紀 町</t>
  </si>
  <si>
    <t>松 阪 市</t>
  </si>
  <si>
    <t>津    市</t>
  </si>
  <si>
    <t>鈴 鹿 市</t>
  </si>
  <si>
    <t>多 気 町</t>
  </si>
  <si>
    <t>大 台 町</t>
  </si>
  <si>
    <t>伊 勢 市</t>
  </si>
  <si>
    <t>菰 野 町</t>
  </si>
  <si>
    <t>紀 北 町</t>
  </si>
  <si>
    <t>朝 日 町</t>
  </si>
  <si>
    <t>御 浜 町</t>
  </si>
  <si>
    <t>熊 野 市</t>
  </si>
  <si>
    <t>鳥 羽 市</t>
  </si>
  <si>
    <t>玉 城 町</t>
  </si>
  <si>
    <t>東 員 町</t>
  </si>
  <si>
    <t>明 和 町</t>
  </si>
  <si>
    <t>度 会 町</t>
  </si>
  <si>
    <t>平成10年度</t>
  </si>
  <si>
    <t>桑 名 市</t>
  </si>
  <si>
    <t>減収補填債</t>
  </si>
  <si>
    <t>臨時財政</t>
  </si>
  <si>
    <t>対 策 債</t>
  </si>
  <si>
    <t>投資及び出資</t>
  </si>
  <si>
    <t>（単位：千円､％）</t>
  </si>
  <si>
    <t>&lt;町　計&gt;</t>
  </si>
  <si>
    <t>&lt;町 平 均&gt;</t>
  </si>
  <si>
    <t>&lt;町 平 均&gt;</t>
  </si>
  <si>
    <t>減収補填､臨財債含む</t>
  </si>
  <si>
    <t>小数点2位</t>
  </si>
  <si>
    <t>経常経費の状況（当年度）</t>
  </si>
  <si>
    <t>経常経費の状況（増減額）</t>
  </si>
  <si>
    <t>経常経費の状況（増減率）</t>
  </si>
  <si>
    <t>当年度経常収支比率</t>
  </si>
  <si>
    <t>増減率（経常収支比率）</t>
  </si>
  <si>
    <t>前年度経常収支比率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</si>
  <si>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</si>
  <si>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</si>
  <si>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</si>
  <si>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</si>
  <si>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</si>
  <si>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</si>
  <si>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</si>
  <si>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</si>
  <si>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</si>
  <si>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</si>
  <si>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</si>
  <si>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</si>
  <si>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</si>
  <si>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</si>
  <si>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</si>
  <si>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</si>
  <si>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</si>
  <si>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</si>
  <si>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</si>
  <si>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</si>
  <si>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</si>
  <si>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</si>
  <si>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</si>
  <si>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</si>
  <si>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</si>
  <si>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</si>
  <si>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(含む減税)</t>
  </si>
  <si>
    <t>●</t>
  </si>
  <si>
    <t>順位</t>
  </si>
  <si>
    <t>伊 賀 市</t>
  </si>
  <si>
    <t>志 摩 市</t>
  </si>
  <si>
    <t>大 紀 町</t>
  </si>
  <si>
    <t>紀 北 町</t>
  </si>
  <si>
    <t>紀 宝 町</t>
  </si>
  <si>
    <t>比　　率</t>
  </si>
  <si>
    <t>(含む減税)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</si>
  <si>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</si>
  <si>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</si>
  <si>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</si>
  <si>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</si>
  <si>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</si>
  <si>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</si>
  <si>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</si>
  <si>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</si>
  <si>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</si>
  <si>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</si>
  <si>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</si>
  <si>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</si>
  <si>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経常経費の状況（当年度）</t>
  </si>
  <si>
    <t>　</t>
  </si>
  <si>
    <t>減収補填債</t>
  </si>
  <si>
    <t>臨時財政</t>
  </si>
  <si>
    <t>（特例分）</t>
  </si>
  <si>
    <t>対 策 債</t>
  </si>
  <si>
    <t>&lt;町　計&gt;</t>
  </si>
  <si>
    <t>小数点4位</t>
  </si>
  <si>
    <t>平成28年度</t>
  </si>
  <si>
    <t>平成30年度</t>
  </si>
  <si>
    <t>令和元年度</t>
  </si>
  <si>
    <t>平成30年度</t>
  </si>
  <si>
    <t>経常収支</t>
  </si>
  <si>
    <t>令和元年度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</si>
</sst>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▲ &quot;#,##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  <numFmt numFmtId="183" formatCode="#,##0.00\ ;&quot;▲&quot;#,##0.00\ "/>
    <numFmt numFmtId="184" formatCode="#,##0.000;\-#,##0.000"/>
    <numFmt numFmtId="185" formatCode="#,##0.0000;\-#,##0.0000"/>
    <numFmt numFmtId="186" formatCode="#,##0.00000;\-#,##0.00000"/>
    <numFmt numFmtId="187" formatCode="#,##0.000\ ;&quot;▲&quot;#,##0.000\ "/>
    <numFmt numFmtId="188" formatCode="#,##0.0000\ ;&quot;▲&quot;#,##0.0000\ "/>
    <numFmt numFmtId="189" formatCode="#,##0.00000\ ;&quot;▲&quot;#,##0.0000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9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6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37" fontId="0" fillId="0" borderId="11" xfId="0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4" xfId="0" applyBorder="1" applyAlignment="1">
      <alignment/>
    </xf>
    <xf numFmtId="37" fontId="0" fillId="0" borderId="13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0" xfId="0" applyAlignment="1">
      <alignment horizontal="right"/>
    </xf>
    <xf numFmtId="177" fontId="0" fillId="0" borderId="0" xfId="0" applyNumberFormat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 applyProtection="1">
      <alignment horizontal="left" shrinkToFit="1"/>
      <protection/>
    </xf>
    <xf numFmtId="37" fontId="2" fillId="0" borderId="0" xfId="0" applyNumberFormat="1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0" fillId="0" borderId="14" xfId="0" applyBorder="1" applyAlignment="1">
      <alignment horizontal="center"/>
    </xf>
    <xf numFmtId="37" fontId="0" fillId="0" borderId="0" xfId="0" applyBorder="1" applyAlignment="1" applyProtection="1">
      <alignment horizontal="center" shrinkToFit="1"/>
      <protection/>
    </xf>
    <xf numFmtId="177" fontId="0" fillId="0" borderId="0" xfId="0" applyNumberFormat="1" applyBorder="1" applyAlignment="1">
      <alignment/>
    </xf>
    <xf numFmtId="37" fontId="0" fillId="0" borderId="0" xfId="0" applyFill="1" applyAlignment="1">
      <alignment/>
    </xf>
    <xf numFmtId="37" fontId="0" fillId="0" borderId="0" xfId="0" applyFill="1" applyBorder="1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10" xfId="0" applyFill="1" applyBorder="1" applyAlignment="1">
      <alignment/>
    </xf>
    <xf numFmtId="37" fontId="0" fillId="0" borderId="10" xfId="0" applyFill="1" applyBorder="1" applyAlignment="1" applyProtection="1">
      <alignment horizontal="center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13" xfId="0" applyBorder="1" applyAlignment="1" applyProtection="1">
      <alignment horizontal="center" shrinkToFit="1"/>
      <protection/>
    </xf>
    <xf numFmtId="37" fontId="0" fillId="0" borderId="12" xfId="0" applyBorder="1" applyAlignment="1">
      <alignment horizontal="center"/>
    </xf>
    <xf numFmtId="177" fontId="0" fillId="0" borderId="0" xfId="0" applyNumberFormat="1" applyFill="1" applyAlignment="1">
      <alignment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7" xfId="0" applyNumberFormat="1" applyFill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9" xfId="0" applyNumberFormat="1" applyBorder="1" applyAlignment="1" applyProtection="1">
      <alignment shrinkToFit="1"/>
      <protection/>
    </xf>
    <xf numFmtId="181" fontId="0" fillId="0" borderId="19" xfId="0" applyNumberFormat="1" applyFill="1" applyBorder="1" applyAlignment="1" applyProtection="1">
      <alignment shrinkToFit="1"/>
      <protection/>
    </xf>
    <xf numFmtId="181" fontId="0" fillId="0" borderId="20" xfId="0" applyNumberFormat="1" applyBorder="1" applyAlignment="1" applyProtection="1">
      <alignment shrinkToFit="1"/>
      <protection/>
    </xf>
    <xf numFmtId="181" fontId="0" fillId="0" borderId="20" xfId="0" applyNumberFormat="1" applyFill="1" applyBorder="1" applyAlignment="1" applyProtection="1">
      <alignment shrinkToFit="1"/>
      <protection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6" xfId="0" applyNumberFormat="1" applyFill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7" xfId="0" applyNumberFormat="1" applyFill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9" xfId="0" applyNumberFormat="1" applyBorder="1" applyAlignment="1" applyProtection="1">
      <alignment horizontal="right" shrinkToFit="1"/>
      <protection/>
    </xf>
    <xf numFmtId="182" fontId="0" fillId="0" borderId="19" xfId="0" applyNumberFormat="1" applyFill="1" applyBorder="1" applyAlignment="1" applyProtection="1">
      <alignment horizontal="right" shrinkToFit="1"/>
      <protection/>
    </xf>
    <xf numFmtId="182" fontId="0" fillId="0" borderId="20" xfId="0" applyNumberFormat="1" applyBorder="1" applyAlignment="1" applyProtection="1">
      <alignment horizontal="right" shrinkToFit="1"/>
      <protection/>
    </xf>
    <xf numFmtId="182" fontId="0" fillId="0" borderId="20" xfId="0" applyNumberFormat="1" applyFill="1" applyBorder="1" applyAlignment="1" applyProtection="1">
      <alignment horizontal="right" shrinkToFit="1"/>
      <protection/>
    </xf>
    <xf numFmtId="182" fontId="0" fillId="0" borderId="17" xfId="0" applyNumberFormat="1" applyBorder="1" applyAlignment="1" applyProtection="1">
      <alignment/>
      <protection/>
    </xf>
    <xf numFmtId="182" fontId="0" fillId="0" borderId="17" xfId="0" applyNumberFormat="1" applyFill="1" applyBorder="1" applyAlignment="1" applyProtection="1">
      <alignment/>
      <protection/>
    </xf>
    <xf numFmtId="182" fontId="0" fillId="0" borderId="18" xfId="0" applyNumberFormat="1" applyBorder="1" applyAlignment="1" applyProtection="1">
      <alignment/>
      <protection/>
    </xf>
    <xf numFmtId="182" fontId="0" fillId="0" borderId="19" xfId="0" applyNumberFormat="1" applyBorder="1" applyAlignment="1" applyProtection="1">
      <alignment/>
      <protection/>
    </xf>
    <xf numFmtId="182" fontId="0" fillId="0" borderId="19" xfId="0" applyNumberFormat="1" applyFill="1" applyBorder="1" applyAlignment="1" applyProtection="1">
      <alignment/>
      <protection/>
    </xf>
    <xf numFmtId="182" fontId="0" fillId="0" borderId="20" xfId="0" applyNumberFormat="1" applyBorder="1" applyAlignment="1" applyProtection="1">
      <alignment/>
      <protection/>
    </xf>
    <xf numFmtId="182" fontId="0" fillId="0" borderId="23" xfId="0" applyNumberFormat="1" applyBorder="1" applyAlignment="1" applyProtection="1">
      <alignment/>
      <protection/>
    </xf>
    <xf numFmtId="182" fontId="0" fillId="0" borderId="24" xfId="0" applyNumberFormat="1" applyFill="1" applyBorder="1" applyAlignment="1" applyProtection="1">
      <alignment/>
      <protection/>
    </xf>
    <xf numFmtId="182" fontId="0" fillId="0" borderId="16" xfId="0" applyNumberFormat="1" applyBorder="1" applyAlignment="1" applyProtection="1">
      <alignment/>
      <protection/>
    </xf>
    <xf numFmtId="182" fontId="0" fillId="0" borderId="12" xfId="0" applyNumberFormat="1" applyBorder="1" applyAlignment="1" applyProtection="1">
      <alignment/>
      <protection/>
    </xf>
    <xf numFmtId="182" fontId="0" fillId="0" borderId="13" xfId="0" applyNumberFormat="1" applyBorder="1" applyAlignment="1" applyProtection="1">
      <alignment/>
      <protection/>
    </xf>
    <xf numFmtId="182" fontId="0" fillId="0" borderId="25" xfId="0" applyNumberFormat="1" applyBorder="1" applyAlignment="1" applyProtection="1">
      <alignment/>
      <protection/>
    </xf>
    <xf numFmtId="181" fontId="4" fillId="0" borderId="16" xfId="0" applyNumberFormat="1" applyFont="1" applyBorder="1" applyAlignment="1" applyProtection="1">
      <alignment/>
      <protection locked="0"/>
    </xf>
    <xf numFmtId="181" fontId="4" fillId="0" borderId="13" xfId="0" applyNumberFormat="1" applyFont="1" applyBorder="1" applyAlignment="1" applyProtection="1">
      <alignment/>
      <protection locked="0"/>
    </xf>
    <xf numFmtId="181" fontId="4" fillId="0" borderId="17" xfId="0" applyNumberFormat="1" applyFont="1" applyBorder="1" applyAlignment="1" applyProtection="1">
      <alignment/>
      <protection locked="0"/>
    </xf>
    <xf numFmtId="181" fontId="4" fillId="0" borderId="18" xfId="0" applyNumberFormat="1" applyFont="1" applyBorder="1" applyAlignment="1" applyProtection="1">
      <alignment/>
      <protection locked="0"/>
    </xf>
    <xf numFmtId="181" fontId="4" fillId="0" borderId="25" xfId="0" applyNumberFormat="1" applyFont="1" applyBorder="1" applyAlignment="1" applyProtection="1">
      <alignment/>
      <protection locked="0"/>
    </xf>
    <xf numFmtId="181" fontId="4" fillId="0" borderId="19" xfId="0" applyNumberFormat="1" applyFont="1" applyBorder="1" applyAlignment="1" applyProtection="1">
      <alignment/>
      <protection locked="0"/>
    </xf>
    <xf numFmtId="181" fontId="0" fillId="0" borderId="20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19" xfId="0" applyNumberFormat="1" applyBorder="1" applyAlignment="1">
      <alignment/>
    </xf>
    <xf numFmtId="182" fontId="0" fillId="0" borderId="22" xfId="0" applyNumberFormat="1" applyBorder="1" applyAlignment="1" applyProtection="1">
      <alignment/>
      <protection/>
    </xf>
    <xf numFmtId="182" fontId="0" fillId="0" borderId="20" xfId="0" applyNumberFormat="1" applyFill="1" applyBorder="1" applyAlignment="1" applyProtection="1">
      <alignment/>
      <protection/>
    </xf>
    <xf numFmtId="182" fontId="0" fillId="0" borderId="18" xfId="0" applyNumberFormat="1" applyFill="1" applyBorder="1" applyAlignment="1" applyProtection="1">
      <alignment/>
      <protection/>
    </xf>
    <xf numFmtId="37" fontId="0" fillId="0" borderId="28" xfId="0" applyBorder="1" applyAlignment="1">
      <alignment/>
    </xf>
    <xf numFmtId="37" fontId="0" fillId="0" borderId="29" xfId="0" applyBorder="1" applyAlignment="1" applyProtection="1">
      <alignment horizontal="center"/>
      <protection/>
    </xf>
    <xf numFmtId="37" fontId="0" fillId="0" borderId="30" xfId="0" applyBorder="1" applyAlignment="1" applyProtection="1">
      <alignment horizontal="center"/>
      <protection/>
    </xf>
    <xf numFmtId="176" fontId="0" fillId="0" borderId="31" xfId="0" applyNumberFormat="1" applyFill="1" applyBorder="1" applyAlignment="1" applyProtection="1">
      <alignment/>
      <protection/>
    </xf>
    <xf numFmtId="37" fontId="4" fillId="0" borderId="31" xfId="0" applyNumberFormat="1" applyFont="1" applyFill="1" applyBorder="1" applyAlignment="1" applyProtection="1">
      <alignment/>
      <protection locked="0"/>
    </xf>
    <xf numFmtId="176" fontId="4" fillId="0" borderId="31" xfId="0" applyNumberFormat="1" applyFont="1" applyFill="1" applyBorder="1" applyAlignment="1" applyProtection="1">
      <alignment/>
      <protection/>
    </xf>
    <xf numFmtId="37" fontId="4" fillId="0" borderId="31" xfId="0" applyFont="1" applyFill="1" applyBorder="1" applyAlignment="1" applyProtection="1">
      <alignment/>
      <protection locked="0"/>
    </xf>
    <xf numFmtId="182" fontId="0" fillId="33" borderId="31" xfId="0" applyNumberFormat="1" applyFill="1" applyBorder="1" applyAlignment="1" applyProtection="1">
      <alignment/>
      <protection/>
    </xf>
    <xf numFmtId="182" fontId="0" fillId="34" borderId="31" xfId="0" applyNumberFormat="1" applyFill="1" applyBorder="1" applyAlignment="1" applyProtection="1">
      <alignment/>
      <protection/>
    </xf>
    <xf numFmtId="182" fontId="0" fillId="35" borderId="31" xfId="0" applyNumberFormat="1" applyFill="1" applyBorder="1" applyAlignment="1" applyProtection="1">
      <alignment/>
      <protection/>
    </xf>
    <xf numFmtId="182" fontId="0" fillId="36" borderId="31" xfId="0" applyNumberFormat="1" applyFill="1" applyBorder="1" applyAlignment="1" applyProtection="1">
      <alignment/>
      <protection/>
    </xf>
    <xf numFmtId="37" fontId="0" fillId="0" borderId="28" xfId="0" applyBorder="1" applyAlignment="1" applyProtection="1">
      <alignment horizontal="center"/>
      <protection/>
    </xf>
    <xf numFmtId="37" fontId="0" fillId="0" borderId="30" xfId="0" applyBorder="1" applyAlignment="1" applyProtection="1" quotePrefix="1">
      <alignment horizontal="center"/>
      <protection/>
    </xf>
    <xf numFmtId="176" fontId="0" fillId="0" borderId="32" xfId="0" applyNumberFormat="1" applyFill="1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Fill="1" applyBorder="1" applyAlignment="1" applyProtection="1">
      <alignment/>
      <protection/>
    </xf>
    <xf numFmtId="182" fontId="0" fillId="33" borderId="33" xfId="0" applyNumberFormat="1" applyFill="1" applyBorder="1" applyAlignment="1" applyProtection="1">
      <alignment/>
      <protection/>
    </xf>
    <xf numFmtId="182" fontId="0" fillId="35" borderId="32" xfId="0" applyNumberForma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21" xfId="0" applyNumberFormat="1" applyBorder="1" applyAlignment="1" applyProtection="1">
      <alignment horizontal="left"/>
      <protection/>
    </xf>
    <xf numFmtId="0" fontId="0" fillId="0" borderId="10" xfId="0" applyNumberFormat="1" applyBorder="1" applyAlignment="1" applyProtection="1">
      <alignment horizontal="left"/>
      <protection/>
    </xf>
    <xf numFmtId="0" fontId="0" fillId="0" borderId="34" xfId="0" applyNumberFormat="1" applyBorder="1" applyAlignment="1" applyProtection="1">
      <alignment horizontal="center"/>
      <protection/>
    </xf>
    <xf numFmtId="0" fontId="0" fillId="33" borderId="35" xfId="0" applyNumberFormat="1" applyFill="1" applyBorder="1" applyAlignment="1" applyProtection="1">
      <alignment horizontal="center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0" fillId="34" borderId="23" xfId="0" applyNumberFormat="1" applyFill="1" applyBorder="1" applyAlignment="1" applyProtection="1">
      <alignment horizontal="center"/>
      <protection/>
    </xf>
    <xf numFmtId="0" fontId="0" fillId="36" borderId="23" xfId="0" applyNumberFormat="1" applyFill="1" applyBorder="1" applyAlignment="1" applyProtection="1">
      <alignment horizontal="center"/>
      <protection/>
    </xf>
    <xf numFmtId="0" fontId="0" fillId="35" borderId="23" xfId="0" applyNumberFormat="1" applyFill="1" applyBorder="1" applyAlignment="1" applyProtection="1">
      <alignment horizontal="center"/>
      <protection/>
    </xf>
    <xf numFmtId="0" fontId="0" fillId="35" borderId="24" xfId="0" applyNumberForma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/>
      <protection/>
    </xf>
    <xf numFmtId="0" fontId="0" fillId="0" borderId="37" xfId="0" applyNumberForma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4" fillId="0" borderId="36" xfId="0" applyNumberFormat="1" applyFont="1" applyFill="1" applyBorder="1" applyAlignment="1" applyProtection="1">
      <alignment/>
      <protection locked="0"/>
    </xf>
    <xf numFmtId="0" fontId="4" fillId="0" borderId="36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2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3" xfId="0" applyNumberForma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 shrinkToFit="1"/>
      <protection/>
    </xf>
    <xf numFmtId="0" fontId="0" fillId="0" borderId="24" xfId="0" applyNumberFormat="1" applyFill="1" applyBorder="1" applyAlignment="1" applyProtection="1">
      <alignment/>
      <protection/>
    </xf>
    <xf numFmtId="37" fontId="0" fillId="0" borderId="12" xfId="0" applyFont="1" applyBorder="1" applyAlignment="1">
      <alignment shrinkToFit="1"/>
    </xf>
    <xf numFmtId="37" fontId="0" fillId="0" borderId="12" xfId="0" applyFont="1" applyFill="1" applyBorder="1" applyAlignment="1">
      <alignment shrinkToFit="1"/>
    </xf>
    <xf numFmtId="37" fontId="0" fillId="0" borderId="13" xfId="0" applyFont="1" applyBorder="1" applyAlignment="1" applyProtection="1">
      <alignment horizontal="center" shrinkToFit="1"/>
      <protection/>
    </xf>
    <xf numFmtId="37" fontId="0" fillId="0" borderId="13" xfId="0" applyFont="1" applyFill="1" applyBorder="1" applyAlignment="1" applyProtection="1">
      <alignment horizontal="center" shrinkToFit="1"/>
      <protection/>
    </xf>
    <xf numFmtId="37" fontId="0" fillId="0" borderId="13" xfId="0" applyFont="1" applyBorder="1" applyAlignment="1">
      <alignment horizontal="center" shrinkToFit="1"/>
    </xf>
    <xf numFmtId="37" fontId="0" fillId="0" borderId="14" xfId="0" applyFont="1" applyBorder="1" applyAlignment="1">
      <alignment vertical="top" shrinkToFit="1"/>
    </xf>
    <xf numFmtId="37" fontId="0" fillId="0" borderId="14" xfId="0" applyFont="1" applyBorder="1" applyAlignment="1" applyProtection="1">
      <alignment horizontal="center" vertical="top" shrinkToFit="1"/>
      <protection/>
    </xf>
    <xf numFmtId="37" fontId="0" fillId="0" borderId="14" xfId="0" applyFont="1" applyFill="1" applyBorder="1" applyAlignment="1" applyProtection="1">
      <alignment horizontal="center" vertical="top" shrinkToFit="1"/>
      <protection/>
    </xf>
    <xf numFmtId="183" fontId="0" fillId="0" borderId="0" xfId="0" applyNumberFormat="1" applyAlignment="1">
      <alignment/>
    </xf>
    <xf numFmtId="37" fontId="0" fillId="0" borderId="0" xfId="0" applyAlignment="1">
      <alignment horizontal="center"/>
    </xf>
    <xf numFmtId="37" fontId="0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37" fontId="7" fillId="0" borderId="0" xfId="0" applyFont="1" applyAlignment="1">
      <alignment/>
    </xf>
    <xf numFmtId="182" fontId="0" fillId="33" borderId="28" xfId="0" applyNumberFormat="1" applyFill="1" applyBorder="1" applyAlignment="1" applyProtection="1">
      <alignment/>
      <protection/>
    </xf>
    <xf numFmtId="182" fontId="0" fillId="33" borderId="38" xfId="0" applyNumberFormat="1" applyFill="1" applyBorder="1" applyAlignment="1" applyProtection="1">
      <alignment/>
      <protection/>
    </xf>
    <xf numFmtId="182" fontId="0" fillId="37" borderId="31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 horizontal="center"/>
      <protection/>
    </xf>
    <xf numFmtId="0" fontId="0" fillId="0" borderId="39" xfId="0" applyNumberFormat="1" applyFill="1" applyBorder="1" applyAlignment="1" applyProtection="1">
      <alignment horizontal="center"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34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shrinkToFit="1"/>
      <protection/>
    </xf>
    <xf numFmtId="0" fontId="0" fillId="0" borderId="40" xfId="0" applyNumberFormat="1" applyFill="1" applyBorder="1" applyAlignment="1">
      <alignment/>
    </xf>
    <xf numFmtId="0" fontId="0" fillId="0" borderId="41" xfId="0" applyNumberFormat="1" applyFill="1" applyBorder="1" applyAlignment="1">
      <alignment/>
    </xf>
    <xf numFmtId="0" fontId="0" fillId="0" borderId="42" xfId="0" applyNumberFormat="1" applyFill="1" applyBorder="1" applyAlignment="1" applyProtection="1">
      <alignment horizontal="center"/>
      <protection/>
    </xf>
    <xf numFmtId="0" fontId="0" fillId="0" borderId="40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43" xfId="0" applyNumberForma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>
      <alignment horizontal="right"/>
    </xf>
    <xf numFmtId="0" fontId="0" fillId="0" borderId="40" xfId="0" applyNumberFormat="1" applyFill="1" applyBorder="1" applyAlignment="1" applyProtection="1">
      <alignment horizontal="left"/>
      <protection/>
    </xf>
    <xf numFmtId="0" fontId="0" fillId="0" borderId="41" xfId="0" applyNumberFormat="1" applyFill="1" applyBorder="1" applyAlignment="1" applyProtection="1">
      <alignment horizontal="left"/>
      <protection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8" fontId="0" fillId="0" borderId="0" xfId="0" applyNumberFormat="1" applyAlignment="1">
      <alignment/>
    </xf>
    <xf numFmtId="37" fontId="0" fillId="0" borderId="44" xfId="0" applyBorder="1" applyAlignment="1">
      <alignment/>
    </xf>
    <xf numFmtId="37" fontId="0" fillId="0" borderId="0" xfId="0" applyBorder="1" applyAlignment="1" applyProtection="1">
      <alignment horizontal="center"/>
      <protection/>
    </xf>
    <xf numFmtId="182" fontId="0" fillId="33" borderId="45" xfId="0" applyNumberFormat="1" applyFill="1" applyBorder="1" applyAlignment="1" applyProtection="1">
      <alignment/>
      <protection/>
    </xf>
    <xf numFmtId="182" fontId="0" fillId="37" borderId="45" xfId="0" applyNumberFormat="1" applyFill="1" applyBorder="1" applyAlignment="1" applyProtection="1">
      <alignment/>
      <protection/>
    </xf>
    <xf numFmtId="182" fontId="0" fillId="33" borderId="46" xfId="0" applyNumberFormat="1" applyFill="1" applyBorder="1" applyAlignment="1" applyProtection="1">
      <alignment/>
      <protection/>
    </xf>
    <xf numFmtId="176" fontId="0" fillId="0" borderId="45" xfId="0" applyNumberForma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 locked="0"/>
    </xf>
    <xf numFmtId="176" fontId="4" fillId="0" borderId="45" xfId="0" applyNumberFormat="1" applyFont="1" applyFill="1" applyBorder="1" applyAlignment="1" applyProtection="1">
      <alignment/>
      <protection/>
    </xf>
    <xf numFmtId="37" fontId="4" fillId="0" borderId="45" xfId="0" applyFont="1" applyFill="1" applyBorder="1" applyAlignment="1" applyProtection="1">
      <alignment/>
      <protection locked="0"/>
    </xf>
    <xf numFmtId="176" fontId="0" fillId="0" borderId="47" xfId="0" applyNumberFormat="1" applyFill="1" applyBorder="1" applyAlignment="1" applyProtection="1">
      <alignment/>
      <protection/>
    </xf>
    <xf numFmtId="176" fontId="0" fillId="0" borderId="36" xfId="0" applyNumberFormat="1" applyFill="1" applyBorder="1" applyAlignment="1" applyProtection="1">
      <alignment/>
      <protection/>
    </xf>
    <xf numFmtId="37" fontId="4" fillId="0" borderId="36" xfId="0" applyNumberFormat="1" applyFont="1" applyFill="1" applyBorder="1" applyAlignment="1" applyProtection="1">
      <alignment/>
      <protection locked="0"/>
    </xf>
    <xf numFmtId="176" fontId="4" fillId="0" borderId="36" xfId="0" applyNumberFormat="1" applyFont="1" applyFill="1" applyBorder="1" applyAlignment="1" applyProtection="1">
      <alignment/>
      <protection/>
    </xf>
    <xf numFmtId="37" fontId="4" fillId="0" borderId="36" xfId="0" applyFont="1" applyFill="1" applyBorder="1" applyAlignment="1" applyProtection="1">
      <alignment/>
      <protection locked="0"/>
    </xf>
    <xf numFmtId="176" fontId="0" fillId="0" borderId="37" xfId="0" applyNumberFormat="1" applyFill="1" applyBorder="1" applyAlignment="1" applyProtection="1">
      <alignment/>
      <protection/>
    </xf>
    <xf numFmtId="37" fontId="0" fillId="0" borderId="40" xfId="0" applyBorder="1" applyAlignment="1">
      <alignment/>
    </xf>
    <xf numFmtId="37" fontId="0" fillId="0" borderId="41" xfId="0" applyBorder="1" applyAlignment="1" applyProtection="1">
      <alignment horizontal="center"/>
      <protection/>
    </xf>
    <xf numFmtId="37" fontId="0" fillId="0" borderId="48" xfId="0" applyBorder="1" applyAlignment="1">
      <alignment/>
    </xf>
    <xf numFmtId="182" fontId="42" fillId="9" borderId="44" xfId="22" applyNumberFormat="1" applyFont="1" applyBorder="1" applyAlignment="1" applyProtection="1">
      <alignment/>
      <protection/>
    </xf>
    <xf numFmtId="182" fontId="42" fillId="9" borderId="45" xfId="22" applyNumberFormat="1" applyFont="1" applyBorder="1" applyAlignment="1" applyProtection="1">
      <alignment/>
      <protection/>
    </xf>
    <xf numFmtId="182" fontId="42" fillId="9" borderId="28" xfId="22" applyNumberFormat="1" applyFont="1" applyBorder="1" applyAlignment="1" applyProtection="1">
      <alignment/>
      <protection/>
    </xf>
    <xf numFmtId="182" fontId="42" fillId="9" borderId="31" xfId="22" applyNumberFormat="1" applyFont="1" applyBorder="1" applyAlignment="1" applyProtection="1">
      <alignment/>
      <protection/>
    </xf>
    <xf numFmtId="37" fontId="0" fillId="0" borderId="44" xfId="0" applyBorder="1" applyAlignment="1" applyProtection="1">
      <alignment horizontal="center"/>
      <protection/>
    </xf>
    <xf numFmtId="182" fontId="0" fillId="33" borderId="44" xfId="0" applyNumberFormat="1" applyFill="1" applyBorder="1" applyAlignment="1" applyProtection="1">
      <alignment/>
      <protection/>
    </xf>
    <xf numFmtId="182" fontId="0" fillId="33" borderId="0" xfId="0" applyNumberFormat="1" applyFill="1" applyBorder="1" applyAlignment="1" applyProtection="1">
      <alignment/>
      <protection/>
    </xf>
    <xf numFmtId="182" fontId="0" fillId="0" borderId="44" xfId="0" applyNumberFormat="1" applyFill="1" applyBorder="1" applyAlignment="1" applyProtection="1">
      <alignment/>
      <protection/>
    </xf>
    <xf numFmtId="182" fontId="0" fillId="0" borderId="45" xfId="0" applyNumberFormat="1" applyFill="1" applyBorder="1" applyAlignment="1" applyProtection="1">
      <alignment/>
      <protection/>
    </xf>
    <xf numFmtId="182" fontId="0" fillId="9" borderId="28" xfId="0" applyNumberFormat="1" applyFill="1" applyBorder="1" applyAlignment="1" applyProtection="1">
      <alignment/>
      <protection/>
    </xf>
    <xf numFmtId="182" fontId="0" fillId="9" borderId="31" xfId="0" applyNumberForma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5"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showGridLines="0" tabSelected="1" view="pageBreakPreview" zoomScale="65" zoomScaleNormal="50" zoomScaleSheetLayoutView="65" workbookViewId="0" topLeftCell="A1">
      <selection activeCell="E2" sqref="E2"/>
    </sheetView>
  </sheetViews>
  <sheetFormatPr defaultColWidth="8.66015625" defaultRowHeight="18"/>
  <cols>
    <col min="1" max="1" width="8.83203125" style="18" customWidth="1"/>
    <col min="2" max="2" width="11.66015625" style="18" customWidth="1"/>
    <col min="3" max="14" width="12.66015625" style="0" customWidth="1"/>
  </cols>
  <sheetData>
    <row r="1" spans="2:13" ht="17.25">
      <c r="B1" s="150" t="s">
        <v>152</v>
      </c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0</v>
      </c>
    </row>
    <row r="3" spans="2:14" ht="17.25">
      <c r="B3" s="20"/>
      <c r="C3" s="139"/>
      <c r="D3" s="139"/>
      <c r="E3" s="139"/>
      <c r="F3" s="139"/>
      <c r="G3" s="139"/>
      <c r="H3" s="139"/>
      <c r="I3" s="139"/>
      <c r="J3" s="139"/>
      <c r="K3" s="139"/>
      <c r="L3" s="140"/>
      <c r="M3" s="140"/>
      <c r="N3" s="140"/>
    </row>
    <row r="4" spans="2:14" ht="17.25">
      <c r="B4" s="21"/>
      <c r="C4" s="141" t="s">
        <v>2</v>
      </c>
      <c r="D4" s="141" t="s">
        <v>3</v>
      </c>
      <c r="E4" s="141" t="s">
        <v>4</v>
      </c>
      <c r="F4" s="141" t="s">
        <v>5</v>
      </c>
      <c r="G4" s="141" t="s">
        <v>6</v>
      </c>
      <c r="H4" s="141" t="s">
        <v>7</v>
      </c>
      <c r="I4" s="141" t="s">
        <v>8</v>
      </c>
      <c r="J4" s="141" t="s">
        <v>9</v>
      </c>
      <c r="K4" s="141" t="s">
        <v>10</v>
      </c>
      <c r="L4" s="142" t="s">
        <v>11</v>
      </c>
      <c r="M4" s="142" t="s">
        <v>142</v>
      </c>
      <c r="N4" s="143" t="s">
        <v>143</v>
      </c>
    </row>
    <row r="5" spans="2:14" ht="17.25">
      <c r="B5" s="22"/>
      <c r="C5" s="144"/>
      <c r="D5" s="144"/>
      <c r="E5" s="144"/>
      <c r="F5" s="144"/>
      <c r="G5" s="144"/>
      <c r="H5" s="144"/>
      <c r="I5" s="145" t="s">
        <v>12</v>
      </c>
      <c r="J5" s="144"/>
      <c r="K5" s="145" t="s">
        <v>13</v>
      </c>
      <c r="L5" s="146" t="s">
        <v>14</v>
      </c>
      <c r="M5" s="146" t="s">
        <v>109</v>
      </c>
      <c r="N5" s="145" t="s">
        <v>144</v>
      </c>
    </row>
    <row r="6" spans="2:14" ht="21.75" customHeight="1">
      <c r="B6" s="23" t="s">
        <v>15</v>
      </c>
      <c r="C6" s="56">
        <v>20442112</v>
      </c>
      <c r="D6" s="56">
        <v>12864125</v>
      </c>
      <c r="E6" s="56">
        <v>626781</v>
      </c>
      <c r="F6" s="56">
        <v>7060528</v>
      </c>
      <c r="G6" s="56">
        <v>7108780</v>
      </c>
      <c r="H6" s="57">
        <v>10779725</v>
      </c>
      <c r="I6" s="56">
        <v>0</v>
      </c>
      <c r="J6" s="56">
        <v>8266793</v>
      </c>
      <c r="K6" s="49">
        <v>67148844</v>
      </c>
      <c r="L6" s="56">
        <v>65594867</v>
      </c>
      <c r="M6" s="56">
        <v>125200</v>
      </c>
      <c r="N6" s="56">
        <v>3138300</v>
      </c>
    </row>
    <row r="7" spans="2:14" ht="21.75" customHeight="1">
      <c r="B7" s="24" t="s">
        <v>16</v>
      </c>
      <c r="C7" s="48">
        <v>19179240</v>
      </c>
      <c r="D7" s="48">
        <v>11807690</v>
      </c>
      <c r="E7" s="48">
        <v>2460975</v>
      </c>
      <c r="F7" s="48">
        <v>8121462</v>
      </c>
      <c r="G7" s="48">
        <v>8240029</v>
      </c>
      <c r="H7" s="48">
        <v>6786971</v>
      </c>
      <c r="I7" s="48">
        <v>0</v>
      </c>
      <c r="J7" s="48">
        <v>7082971</v>
      </c>
      <c r="K7" s="51">
        <v>63679338</v>
      </c>
      <c r="L7" s="48">
        <v>81576483</v>
      </c>
      <c r="M7" s="48">
        <v>0</v>
      </c>
      <c r="N7" s="48">
        <v>0</v>
      </c>
    </row>
    <row r="8" spans="2:14" ht="21.75" customHeight="1">
      <c r="B8" s="24" t="s">
        <v>17</v>
      </c>
      <c r="C8" s="48">
        <v>8253883</v>
      </c>
      <c r="D8" s="48">
        <v>4339325</v>
      </c>
      <c r="E8" s="48">
        <v>192475</v>
      </c>
      <c r="F8" s="48">
        <v>3480524</v>
      </c>
      <c r="G8" s="48">
        <v>3414717</v>
      </c>
      <c r="H8" s="48">
        <v>5697108</v>
      </c>
      <c r="I8" s="48">
        <v>0</v>
      </c>
      <c r="J8" s="48">
        <v>3802953</v>
      </c>
      <c r="K8" s="51">
        <v>29180985</v>
      </c>
      <c r="L8" s="48">
        <v>29153479</v>
      </c>
      <c r="M8" s="48">
        <v>57000</v>
      </c>
      <c r="N8" s="48">
        <v>1489000</v>
      </c>
    </row>
    <row r="9" spans="2:14" ht="21.75" customHeight="1">
      <c r="B9" s="25" t="s">
        <v>18</v>
      </c>
      <c r="C9" s="51">
        <v>10524987</v>
      </c>
      <c r="D9" s="51">
        <v>5118365</v>
      </c>
      <c r="E9" s="51">
        <v>621658</v>
      </c>
      <c r="F9" s="51">
        <v>4528636</v>
      </c>
      <c r="G9" s="51">
        <v>5116368</v>
      </c>
      <c r="H9" s="51">
        <v>4460098</v>
      </c>
      <c r="I9" s="51">
        <v>87260</v>
      </c>
      <c r="J9" s="51">
        <v>5120511</v>
      </c>
      <c r="K9" s="51">
        <v>35577883</v>
      </c>
      <c r="L9" s="51">
        <v>41730567</v>
      </c>
      <c r="M9" s="51">
        <v>85016</v>
      </c>
      <c r="N9" s="51">
        <v>2468694</v>
      </c>
    </row>
    <row r="10" spans="2:14" ht="21.75" customHeight="1">
      <c r="B10" s="25" t="s">
        <v>19</v>
      </c>
      <c r="C10" s="51">
        <v>8052519</v>
      </c>
      <c r="D10" s="51">
        <v>4757082</v>
      </c>
      <c r="E10" s="51">
        <v>190151</v>
      </c>
      <c r="F10" s="51">
        <v>2939835</v>
      </c>
      <c r="G10" s="51">
        <v>3025805</v>
      </c>
      <c r="H10" s="51">
        <v>5863584</v>
      </c>
      <c r="I10" s="51">
        <v>0</v>
      </c>
      <c r="J10" s="51">
        <v>3364665</v>
      </c>
      <c r="K10" s="51">
        <v>28193641</v>
      </c>
      <c r="L10" s="51">
        <v>29336648</v>
      </c>
      <c r="M10" s="51">
        <v>111039</v>
      </c>
      <c r="N10" s="51">
        <v>1868000</v>
      </c>
    </row>
    <row r="11" spans="2:14" ht="21.75" customHeight="1">
      <c r="B11" s="25" t="s">
        <v>21</v>
      </c>
      <c r="C11" s="51">
        <v>12599170</v>
      </c>
      <c r="D11" s="51">
        <v>7220733</v>
      </c>
      <c r="E11" s="51">
        <v>941651</v>
      </c>
      <c r="F11" s="51">
        <v>4716733</v>
      </c>
      <c r="G11" s="51">
        <v>2490996</v>
      </c>
      <c r="H11" s="51">
        <v>3828039</v>
      </c>
      <c r="I11" s="51">
        <v>0</v>
      </c>
      <c r="J11" s="51">
        <v>4232825</v>
      </c>
      <c r="K11" s="51">
        <v>36030147</v>
      </c>
      <c r="L11" s="51">
        <v>37479759</v>
      </c>
      <c r="M11" s="51">
        <v>0</v>
      </c>
      <c r="N11" s="51">
        <v>1660000</v>
      </c>
    </row>
    <row r="12" spans="2:14" ht="21.75" customHeight="1">
      <c r="B12" s="25" t="s">
        <v>22</v>
      </c>
      <c r="C12" s="51">
        <v>4343361</v>
      </c>
      <c r="D12" s="51">
        <v>1849370</v>
      </c>
      <c r="E12" s="51">
        <v>218013</v>
      </c>
      <c r="F12" s="51">
        <v>2359600</v>
      </c>
      <c r="G12" s="51">
        <v>2782475</v>
      </c>
      <c r="H12" s="51">
        <v>3127004</v>
      </c>
      <c r="I12" s="51">
        <v>0</v>
      </c>
      <c r="J12" s="51">
        <v>1986568</v>
      </c>
      <c r="K12" s="51">
        <v>16666391</v>
      </c>
      <c r="L12" s="51">
        <v>15520916</v>
      </c>
      <c r="M12" s="51">
        <v>108400</v>
      </c>
      <c r="N12" s="51">
        <v>1013400</v>
      </c>
    </row>
    <row r="13" spans="2:14" ht="21.75" customHeight="1">
      <c r="B13" s="25" t="s">
        <v>23</v>
      </c>
      <c r="C13" s="51">
        <v>1460522</v>
      </c>
      <c r="D13" s="51">
        <v>918626</v>
      </c>
      <c r="E13" s="51">
        <v>70116</v>
      </c>
      <c r="F13" s="51">
        <v>487524</v>
      </c>
      <c r="G13" s="51">
        <v>944951</v>
      </c>
      <c r="H13" s="51">
        <v>1240124</v>
      </c>
      <c r="I13" s="51">
        <v>0</v>
      </c>
      <c r="J13" s="51">
        <v>859463</v>
      </c>
      <c r="K13" s="51">
        <v>5981326</v>
      </c>
      <c r="L13" s="51">
        <v>5810773</v>
      </c>
      <c r="M13" s="51">
        <v>13200</v>
      </c>
      <c r="N13" s="51">
        <v>227800</v>
      </c>
    </row>
    <row r="14" spans="2:14" ht="21.75" customHeight="1">
      <c r="B14" s="25" t="s">
        <v>24</v>
      </c>
      <c r="C14" s="51">
        <v>4105935</v>
      </c>
      <c r="D14" s="51">
        <v>2192685</v>
      </c>
      <c r="E14" s="51">
        <v>118405</v>
      </c>
      <c r="F14" s="51">
        <v>820200</v>
      </c>
      <c r="G14" s="51">
        <v>761660</v>
      </c>
      <c r="H14" s="51">
        <v>1850777</v>
      </c>
      <c r="I14" s="51">
        <v>0</v>
      </c>
      <c r="J14" s="51">
        <v>1487937</v>
      </c>
      <c r="K14" s="51">
        <v>11337599</v>
      </c>
      <c r="L14" s="51">
        <v>12342783</v>
      </c>
      <c r="M14" s="51">
        <v>0</v>
      </c>
      <c r="N14" s="51">
        <v>911500</v>
      </c>
    </row>
    <row r="15" spans="2:14" ht="21.75" customHeight="1">
      <c r="B15" s="25" t="s">
        <v>25</v>
      </c>
      <c r="C15" s="51">
        <v>2214256</v>
      </c>
      <c r="D15" s="51">
        <v>735248</v>
      </c>
      <c r="E15" s="51">
        <v>27210</v>
      </c>
      <c r="F15" s="51">
        <v>443879</v>
      </c>
      <c r="G15" s="51">
        <v>391554</v>
      </c>
      <c r="H15" s="51">
        <v>1307110</v>
      </c>
      <c r="I15" s="51">
        <v>0</v>
      </c>
      <c r="J15" s="51">
        <v>773945</v>
      </c>
      <c r="K15" s="51">
        <v>5893202</v>
      </c>
      <c r="L15" s="51">
        <v>6434230</v>
      </c>
      <c r="M15" s="51">
        <v>0</v>
      </c>
      <c r="N15" s="51">
        <v>270400</v>
      </c>
    </row>
    <row r="16" spans="2:14" ht="21.75" customHeight="1">
      <c r="B16" s="24" t="s">
        <v>26</v>
      </c>
      <c r="C16" s="48">
        <v>2317900</v>
      </c>
      <c r="D16" s="48">
        <v>637679</v>
      </c>
      <c r="E16" s="48">
        <v>18223</v>
      </c>
      <c r="F16" s="48">
        <v>401688</v>
      </c>
      <c r="G16" s="48">
        <v>293504</v>
      </c>
      <c r="H16" s="48">
        <v>1624404</v>
      </c>
      <c r="I16" s="48">
        <v>148387</v>
      </c>
      <c r="J16" s="48">
        <v>961942</v>
      </c>
      <c r="K16" s="51">
        <v>6403727</v>
      </c>
      <c r="L16" s="48">
        <v>7182074</v>
      </c>
      <c r="M16" s="48">
        <v>14467</v>
      </c>
      <c r="N16" s="48">
        <v>0</v>
      </c>
    </row>
    <row r="17" spans="2:14" ht="21.75" customHeight="1">
      <c r="B17" s="25" t="s">
        <v>101</v>
      </c>
      <c r="C17" s="51">
        <v>3290859</v>
      </c>
      <c r="D17" s="51">
        <v>2570954</v>
      </c>
      <c r="E17" s="51">
        <v>43664</v>
      </c>
      <c r="F17" s="51">
        <v>863625</v>
      </c>
      <c r="G17" s="51">
        <v>1873640</v>
      </c>
      <c r="H17" s="51">
        <v>2870824</v>
      </c>
      <c r="I17" s="51">
        <v>92866</v>
      </c>
      <c r="J17" s="51">
        <v>1191263</v>
      </c>
      <c r="K17" s="51">
        <v>12797695</v>
      </c>
      <c r="L17" s="51">
        <v>13524287</v>
      </c>
      <c r="M17" s="51">
        <v>0</v>
      </c>
      <c r="N17" s="51">
        <v>931165</v>
      </c>
    </row>
    <row r="18" spans="2:14" ht="21.75" customHeight="1">
      <c r="B18" s="25" t="s">
        <v>102</v>
      </c>
      <c r="C18" s="51">
        <v>4271902</v>
      </c>
      <c r="D18" s="51">
        <v>1585957</v>
      </c>
      <c r="E18" s="51">
        <v>129920</v>
      </c>
      <c r="F18" s="51">
        <v>1186087</v>
      </c>
      <c r="G18" s="51">
        <v>3151947</v>
      </c>
      <c r="H18" s="51">
        <v>4547568</v>
      </c>
      <c r="I18" s="51">
        <v>0</v>
      </c>
      <c r="J18" s="51">
        <v>2088660</v>
      </c>
      <c r="K18" s="51">
        <v>16962041</v>
      </c>
      <c r="L18" s="51">
        <v>16049052</v>
      </c>
      <c r="M18" s="51">
        <v>0</v>
      </c>
      <c r="N18" s="51">
        <v>621700</v>
      </c>
    </row>
    <row r="19" spans="2:14" ht="21.75" customHeight="1">
      <c r="B19" s="26" t="s">
        <v>103</v>
      </c>
      <c r="C19" s="52">
        <v>8865765</v>
      </c>
      <c r="D19" s="52">
        <v>4731121</v>
      </c>
      <c r="E19" s="52">
        <v>277350</v>
      </c>
      <c r="F19" s="52">
        <v>2098644</v>
      </c>
      <c r="G19" s="52">
        <v>2227861</v>
      </c>
      <c r="H19" s="53">
        <v>5787374</v>
      </c>
      <c r="I19" s="52">
        <v>0</v>
      </c>
      <c r="J19" s="52">
        <v>2846693</v>
      </c>
      <c r="K19" s="53">
        <v>26834808</v>
      </c>
      <c r="L19" s="52">
        <v>26233599</v>
      </c>
      <c r="M19" s="52">
        <v>0</v>
      </c>
      <c r="N19" s="52">
        <v>1405059</v>
      </c>
    </row>
    <row r="20" spans="2:14" ht="21.75" customHeight="1">
      <c r="B20" s="25" t="s">
        <v>30</v>
      </c>
      <c r="C20" s="51">
        <v>560769</v>
      </c>
      <c r="D20" s="51">
        <v>417423</v>
      </c>
      <c r="E20" s="51">
        <v>9188</v>
      </c>
      <c r="F20" s="51">
        <v>67592</v>
      </c>
      <c r="G20" s="51">
        <v>227160</v>
      </c>
      <c r="H20" s="51">
        <v>218817</v>
      </c>
      <c r="I20" s="51">
        <v>0</v>
      </c>
      <c r="J20" s="51">
        <v>310179</v>
      </c>
      <c r="K20" s="51">
        <v>1811128</v>
      </c>
      <c r="L20" s="51">
        <v>1756251</v>
      </c>
      <c r="M20" s="51">
        <v>0</v>
      </c>
      <c r="N20" s="51">
        <v>62500</v>
      </c>
    </row>
    <row r="21" spans="2:14" ht="21.75" customHeight="1">
      <c r="B21" s="25" t="s">
        <v>34</v>
      </c>
      <c r="C21" s="51">
        <v>1971397</v>
      </c>
      <c r="D21" s="51">
        <v>1067056</v>
      </c>
      <c r="E21" s="51">
        <v>59884</v>
      </c>
      <c r="F21" s="51">
        <v>390247</v>
      </c>
      <c r="G21" s="51">
        <v>727562</v>
      </c>
      <c r="H21" s="51">
        <v>531432</v>
      </c>
      <c r="I21" s="51">
        <v>0</v>
      </c>
      <c r="J21" s="51">
        <v>650699</v>
      </c>
      <c r="K21" s="51">
        <v>5398277</v>
      </c>
      <c r="L21" s="51">
        <v>5624977</v>
      </c>
      <c r="M21" s="51">
        <v>0</v>
      </c>
      <c r="N21" s="51">
        <v>436400</v>
      </c>
    </row>
    <row r="22" spans="2:14" ht="21.75" customHeight="1">
      <c r="B22" s="25" t="s">
        <v>36</v>
      </c>
      <c r="C22" s="51">
        <v>3130184</v>
      </c>
      <c r="D22" s="51">
        <v>1572748</v>
      </c>
      <c r="E22" s="51">
        <v>245598</v>
      </c>
      <c r="F22" s="51">
        <v>618517</v>
      </c>
      <c r="G22" s="51">
        <v>793778</v>
      </c>
      <c r="H22" s="51">
        <v>802417</v>
      </c>
      <c r="I22" s="51">
        <v>99</v>
      </c>
      <c r="J22" s="51">
        <v>1007303</v>
      </c>
      <c r="K22" s="51">
        <v>8170644</v>
      </c>
      <c r="L22" s="51">
        <v>8574339</v>
      </c>
      <c r="M22" s="51">
        <v>26676</v>
      </c>
      <c r="N22" s="51">
        <v>566225</v>
      </c>
    </row>
    <row r="23" spans="2:14" ht="21.75" customHeight="1">
      <c r="B23" s="25" t="s">
        <v>38</v>
      </c>
      <c r="C23" s="51">
        <v>1086475</v>
      </c>
      <c r="D23" s="51">
        <v>393760</v>
      </c>
      <c r="E23" s="51">
        <v>15439</v>
      </c>
      <c r="F23" s="51">
        <v>172828</v>
      </c>
      <c r="G23" s="51">
        <v>252792</v>
      </c>
      <c r="H23" s="51">
        <v>334022</v>
      </c>
      <c r="I23" s="51">
        <v>0</v>
      </c>
      <c r="J23" s="51">
        <v>406267</v>
      </c>
      <c r="K23" s="51">
        <v>2661583</v>
      </c>
      <c r="L23" s="51">
        <v>2884443</v>
      </c>
      <c r="M23" s="51">
        <v>0</v>
      </c>
      <c r="N23" s="51">
        <v>236100</v>
      </c>
    </row>
    <row r="24" spans="2:14" ht="21.75" customHeight="1">
      <c r="B24" s="25" t="s">
        <v>39</v>
      </c>
      <c r="C24" s="51">
        <v>1130092</v>
      </c>
      <c r="D24" s="51">
        <v>859581</v>
      </c>
      <c r="E24" s="51">
        <v>36583</v>
      </c>
      <c r="F24" s="51">
        <v>293909</v>
      </c>
      <c r="G24" s="51">
        <v>519027</v>
      </c>
      <c r="H24" s="51">
        <v>50068</v>
      </c>
      <c r="I24" s="51">
        <v>2224</v>
      </c>
      <c r="J24" s="51">
        <v>811252</v>
      </c>
      <c r="K24" s="51">
        <v>3702736</v>
      </c>
      <c r="L24" s="51">
        <v>5375353</v>
      </c>
      <c r="M24" s="51">
        <v>0</v>
      </c>
      <c r="N24" s="51">
        <v>0</v>
      </c>
    </row>
    <row r="25" spans="2:14" ht="21.75" customHeight="1">
      <c r="B25" s="24" t="s">
        <v>53</v>
      </c>
      <c r="C25" s="48">
        <v>1367234</v>
      </c>
      <c r="D25" s="48">
        <v>703920</v>
      </c>
      <c r="E25" s="48">
        <v>134791</v>
      </c>
      <c r="F25" s="48">
        <v>328232</v>
      </c>
      <c r="G25" s="48">
        <v>1034310</v>
      </c>
      <c r="H25" s="48">
        <v>578991</v>
      </c>
      <c r="I25" s="48">
        <v>0</v>
      </c>
      <c r="J25" s="48">
        <v>570239</v>
      </c>
      <c r="K25" s="51">
        <v>4717717</v>
      </c>
      <c r="L25" s="48">
        <v>5045437</v>
      </c>
      <c r="M25" s="48">
        <v>0</v>
      </c>
      <c r="N25" s="48">
        <v>0</v>
      </c>
    </row>
    <row r="26" spans="2:14" ht="21.75" customHeight="1">
      <c r="B26" s="25" t="s">
        <v>54</v>
      </c>
      <c r="C26" s="51">
        <v>1356643</v>
      </c>
      <c r="D26" s="51">
        <v>654107</v>
      </c>
      <c r="E26" s="51">
        <v>31990</v>
      </c>
      <c r="F26" s="51">
        <v>415837</v>
      </c>
      <c r="G26" s="51">
        <v>630632</v>
      </c>
      <c r="H26" s="51">
        <v>849776</v>
      </c>
      <c r="I26" s="51">
        <v>45068</v>
      </c>
      <c r="J26" s="51">
        <v>1042335</v>
      </c>
      <c r="K26" s="51">
        <v>5026388</v>
      </c>
      <c r="L26" s="51">
        <v>5565760</v>
      </c>
      <c r="M26" s="51">
        <v>0</v>
      </c>
      <c r="N26" s="51">
        <v>300000</v>
      </c>
    </row>
    <row r="27" spans="2:14" ht="21.75" customHeight="1">
      <c r="B27" s="24" t="s">
        <v>55</v>
      </c>
      <c r="C27" s="48">
        <v>1226534</v>
      </c>
      <c r="D27" s="48">
        <v>567685</v>
      </c>
      <c r="E27" s="48">
        <v>38255</v>
      </c>
      <c r="F27" s="48">
        <v>207377</v>
      </c>
      <c r="G27" s="48">
        <v>827990</v>
      </c>
      <c r="H27" s="48">
        <v>1051006</v>
      </c>
      <c r="I27" s="48">
        <v>0</v>
      </c>
      <c r="J27" s="48">
        <v>556672</v>
      </c>
      <c r="K27" s="51">
        <v>4475519</v>
      </c>
      <c r="L27" s="48">
        <v>4880924</v>
      </c>
      <c r="M27" s="48">
        <v>0</v>
      </c>
      <c r="N27" s="48">
        <v>143700</v>
      </c>
    </row>
    <row r="28" spans="2:14" ht="21.75" customHeight="1">
      <c r="B28" s="25" t="s">
        <v>58</v>
      </c>
      <c r="C28" s="51">
        <v>947135</v>
      </c>
      <c r="D28" s="51">
        <v>642975</v>
      </c>
      <c r="E28" s="51">
        <v>2270</v>
      </c>
      <c r="F28" s="51">
        <v>218799</v>
      </c>
      <c r="G28" s="51">
        <v>552413</v>
      </c>
      <c r="H28" s="51">
        <v>402276</v>
      </c>
      <c r="I28" s="51">
        <v>0</v>
      </c>
      <c r="J28" s="51">
        <v>412107</v>
      </c>
      <c r="K28" s="51">
        <v>3177975</v>
      </c>
      <c r="L28" s="51">
        <v>4149762</v>
      </c>
      <c r="M28" s="51">
        <v>0</v>
      </c>
      <c r="N28" s="51">
        <v>140900</v>
      </c>
    </row>
    <row r="29" spans="2:14" ht="21.75" customHeight="1">
      <c r="B29" s="25" t="s">
        <v>67</v>
      </c>
      <c r="C29" s="51">
        <v>681500</v>
      </c>
      <c r="D29" s="51">
        <v>390878</v>
      </c>
      <c r="E29" s="51">
        <v>36945</v>
      </c>
      <c r="F29" s="51">
        <v>116111</v>
      </c>
      <c r="G29" s="51">
        <v>316438</v>
      </c>
      <c r="H29" s="51">
        <v>318486</v>
      </c>
      <c r="I29" s="51">
        <v>18159</v>
      </c>
      <c r="J29" s="51">
        <v>129985</v>
      </c>
      <c r="K29" s="51">
        <v>2008502</v>
      </c>
      <c r="L29" s="51">
        <v>2819042</v>
      </c>
      <c r="M29" s="51">
        <v>0</v>
      </c>
      <c r="N29" s="51">
        <v>92500</v>
      </c>
    </row>
    <row r="30" spans="2:14" ht="21.75" customHeight="1">
      <c r="B30" s="25" t="s">
        <v>104</v>
      </c>
      <c r="C30" s="51">
        <v>1004675</v>
      </c>
      <c r="D30" s="51">
        <v>391004</v>
      </c>
      <c r="E30" s="51">
        <v>85207</v>
      </c>
      <c r="F30" s="51">
        <v>147721</v>
      </c>
      <c r="G30" s="51">
        <v>680012</v>
      </c>
      <c r="H30" s="51">
        <v>1240912</v>
      </c>
      <c r="I30" s="51">
        <v>0</v>
      </c>
      <c r="J30" s="51">
        <v>488252</v>
      </c>
      <c r="K30" s="51">
        <v>4037783</v>
      </c>
      <c r="L30" s="51">
        <v>4575733</v>
      </c>
      <c r="M30" s="51">
        <v>0</v>
      </c>
      <c r="N30" s="51">
        <v>127600</v>
      </c>
    </row>
    <row r="31" spans="2:14" ht="21.75" customHeight="1">
      <c r="B31" s="24" t="s">
        <v>105</v>
      </c>
      <c r="C31" s="48">
        <v>1529845</v>
      </c>
      <c r="D31" s="48">
        <v>761927</v>
      </c>
      <c r="E31" s="48">
        <v>1132</v>
      </c>
      <c r="F31" s="48">
        <v>166529</v>
      </c>
      <c r="G31" s="48">
        <v>925943</v>
      </c>
      <c r="H31" s="48">
        <v>1217585</v>
      </c>
      <c r="I31" s="48">
        <v>192</v>
      </c>
      <c r="J31" s="48">
        <v>1004499</v>
      </c>
      <c r="K31" s="51">
        <v>5607652</v>
      </c>
      <c r="L31" s="48">
        <v>5874317</v>
      </c>
      <c r="M31" s="48">
        <v>0</v>
      </c>
      <c r="N31" s="48">
        <v>166397</v>
      </c>
    </row>
    <row r="32" spans="2:14" ht="21.75" customHeight="1">
      <c r="B32" s="24" t="s">
        <v>106</v>
      </c>
      <c r="C32" s="48">
        <v>1772364</v>
      </c>
      <c r="D32" s="48">
        <v>878140</v>
      </c>
      <c r="E32" s="48">
        <v>97663</v>
      </c>
      <c r="F32" s="48">
        <v>305327</v>
      </c>
      <c r="G32" s="48">
        <v>746306</v>
      </c>
      <c r="H32" s="48">
        <v>1367636</v>
      </c>
      <c r="I32" s="48">
        <v>0</v>
      </c>
      <c r="J32" s="48">
        <v>438298</v>
      </c>
      <c r="K32" s="51">
        <v>5605734</v>
      </c>
      <c r="L32" s="48">
        <v>5936114</v>
      </c>
      <c r="M32" s="48">
        <v>0</v>
      </c>
      <c r="N32" s="48">
        <v>186398</v>
      </c>
    </row>
    <row r="33" spans="2:14" ht="21.75" customHeight="1">
      <c r="B33" s="25" t="s">
        <v>80</v>
      </c>
      <c r="C33" s="51">
        <v>997536</v>
      </c>
      <c r="D33" s="51">
        <v>374792</v>
      </c>
      <c r="E33" s="51">
        <v>27408</v>
      </c>
      <c r="F33" s="51">
        <v>137439</v>
      </c>
      <c r="G33" s="51">
        <v>583217</v>
      </c>
      <c r="H33" s="51">
        <v>531824</v>
      </c>
      <c r="I33" s="51">
        <v>37355</v>
      </c>
      <c r="J33" s="51">
        <v>508121</v>
      </c>
      <c r="K33" s="51">
        <v>3197692</v>
      </c>
      <c r="L33" s="51">
        <v>3251899</v>
      </c>
      <c r="M33" s="51">
        <v>0</v>
      </c>
      <c r="N33" s="51">
        <v>105500</v>
      </c>
    </row>
    <row r="34" spans="2:14" ht="21.75" customHeight="1">
      <c r="B34" s="24" t="s">
        <v>81</v>
      </c>
      <c r="C34" s="48">
        <v>1068505</v>
      </c>
      <c r="D34" s="48">
        <v>486286</v>
      </c>
      <c r="E34" s="48">
        <v>47185</v>
      </c>
      <c r="F34" s="48">
        <v>203356</v>
      </c>
      <c r="G34" s="48">
        <v>663691</v>
      </c>
      <c r="H34" s="48">
        <v>919467</v>
      </c>
      <c r="I34" s="48">
        <v>0</v>
      </c>
      <c r="J34" s="48">
        <v>466086</v>
      </c>
      <c r="K34" s="51">
        <v>3854576</v>
      </c>
      <c r="L34" s="48">
        <v>4162308</v>
      </c>
      <c r="M34" s="48">
        <v>0</v>
      </c>
      <c r="N34" s="48">
        <v>132298</v>
      </c>
    </row>
    <row r="35" spans="2:14" ht="24.75" customHeight="1">
      <c r="B35" s="27" t="s">
        <v>84</v>
      </c>
      <c r="C35" s="54">
        <f>SUM(C6:C19)</f>
        <v>109922411</v>
      </c>
      <c r="D35" s="54">
        <f aca="true" t="shared" si="0" ref="D35:N35">SUM(D6:D19)</f>
        <v>61328960</v>
      </c>
      <c r="E35" s="54">
        <f t="shared" si="0"/>
        <v>5936592</v>
      </c>
      <c r="F35" s="54">
        <f t="shared" si="0"/>
        <v>39508965</v>
      </c>
      <c r="G35" s="54">
        <f t="shared" si="0"/>
        <v>41824287</v>
      </c>
      <c r="H35" s="55">
        <f t="shared" si="0"/>
        <v>59770710</v>
      </c>
      <c r="I35" s="54">
        <f t="shared" si="0"/>
        <v>328513</v>
      </c>
      <c r="J35" s="54">
        <f t="shared" si="0"/>
        <v>44067189</v>
      </c>
      <c r="K35" s="55">
        <f t="shared" si="0"/>
        <v>362687627</v>
      </c>
      <c r="L35" s="54">
        <f t="shared" si="0"/>
        <v>387969517</v>
      </c>
      <c r="M35" s="54">
        <f t="shared" si="0"/>
        <v>514322</v>
      </c>
      <c r="N35" s="54">
        <f t="shared" si="0"/>
        <v>16005018</v>
      </c>
    </row>
    <row r="36" spans="2:14" ht="24.75" customHeight="1">
      <c r="B36" s="27" t="s">
        <v>147</v>
      </c>
      <c r="C36" s="54">
        <f aca="true" t="shared" si="1" ref="C36:N36">SUM(C20:C34)</f>
        <v>19830888</v>
      </c>
      <c r="D36" s="54">
        <f t="shared" si="1"/>
        <v>10162282</v>
      </c>
      <c r="E36" s="54">
        <f t="shared" si="1"/>
        <v>869538</v>
      </c>
      <c r="F36" s="54">
        <f t="shared" si="1"/>
        <v>3789821</v>
      </c>
      <c r="G36" s="54">
        <f t="shared" si="1"/>
        <v>9481271</v>
      </c>
      <c r="H36" s="55">
        <f t="shared" si="1"/>
        <v>10414715</v>
      </c>
      <c r="I36" s="54">
        <f t="shared" si="1"/>
        <v>103097</v>
      </c>
      <c r="J36" s="54">
        <f t="shared" si="1"/>
        <v>8802294</v>
      </c>
      <c r="K36" s="55">
        <f t="shared" si="1"/>
        <v>63453906</v>
      </c>
      <c r="L36" s="54">
        <f t="shared" si="1"/>
        <v>70476659</v>
      </c>
      <c r="M36" s="54">
        <f t="shared" si="1"/>
        <v>26676</v>
      </c>
      <c r="N36" s="54">
        <f t="shared" si="1"/>
        <v>2696518</v>
      </c>
    </row>
    <row r="37" spans="2:14" ht="24.75" customHeight="1">
      <c r="B37" s="27" t="s">
        <v>85</v>
      </c>
      <c r="C37" s="54">
        <f aca="true" t="shared" si="2" ref="C37:L37">SUM(C6:C34)</f>
        <v>129753299</v>
      </c>
      <c r="D37" s="54">
        <f t="shared" si="2"/>
        <v>71491242</v>
      </c>
      <c r="E37" s="54">
        <f t="shared" si="2"/>
        <v>6806130</v>
      </c>
      <c r="F37" s="54">
        <f t="shared" si="2"/>
        <v>43298786</v>
      </c>
      <c r="G37" s="54">
        <f t="shared" si="2"/>
        <v>51305558</v>
      </c>
      <c r="H37" s="55">
        <f t="shared" si="2"/>
        <v>70185425</v>
      </c>
      <c r="I37" s="54">
        <f t="shared" si="2"/>
        <v>431610</v>
      </c>
      <c r="J37" s="54">
        <f t="shared" si="2"/>
        <v>52869483</v>
      </c>
      <c r="K37" s="55">
        <f t="shared" si="2"/>
        <v>426141533</v>
      </c>
      <c r="L37" s="54">
        <f t="shared" si="2"/>
        <v>458446176</v>
      </c>
      <c r="M37" s="54">
        <f>M36+M35</f>
        <v>540998</v>
      </c>
      <c r="N37" s="54">
        <f>N36+N35</f>
        <v>18701536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5" r:id="rId1"/>
  <headerFooter alignWithMargins="0">
    <oddHeader>&amp;L&amp;"ＭＳ ゴシック,標準"&amp;24 ９ 経常経費の状況（Ｒ２年度決算額）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N43"/>
  <sheetViews>
    <sheetView showGridLines="0" view="pageBreakPreview" zoomScale="65" zoomScaleNormal="50" zoomScaleSheetLayoutView="65" workbookViewId="0" topLeftCell="B6">
      <selection activeCell="E2" sqref="E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3" max="14" width="13.16015625" style="0" customWidth="1"/>
    <col min="15" max="15" width="11.66015625" style="0" customWidth="1"/>
  </cols>
  <sheetData>
    <row r="1" ht="17.25">
      <c r="B1" s="151" t="s">
        <v>114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8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</row>
    <row r="5" spans="2:11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</row>
    <row r="6" spans="2:11" ht="17.25">
      <c r="B6" s="23" t="s">
        <v>15</v>
      </c>
      <c r="C6" s="65">
        <f>+'率・当(臨財含)'!C6-'率・前(臨財含)'!C6</f>
        <v>2.5</v>
      </c>
      <c r="D6" s="65">
        <f>+'率・当(臨財含)'!D6-'率・前(臨財含)'!D6</f>
        <v>-1.3000000000000007</v>
      </c>
      <c r="E6" s="65">
        <f>+'率・当(臨財含)'!E6-'率・前(臨財含)'!E6</f>
        <v>-0.20000000000000007</v>
      </c>
      <c r="F6" s="65">
        <f>+'率・当(臨財含)'!F6-'率・前(臨財含)'!F6</f>
        <v>-0.29999999999999893</v>
      </c>
      <c r="G6" s="65">
        <f>+'率・当(臨財含)'!G6-'率・前(臨財含)'!G6</f>
        <v>-0.5999999999999996</v>
      </c>
      <c r="H6" s="65">
        <f>+'率・当(臨財含)'!H6-'率・前(臨財含)'!H6</f>
        <v>-0.10000000000000142</v>
      </c>
      <c r="I6" s="65">
        <f>+'率・当(臨財含)'!I6-'率・前(臨財含)'!I6</f>
        <v>0</v>
      </c>
      <c r="J6" s="65">
        <f>+'率・当(臨財含)'!J6-'率・前(臨財含)'!J6</f>
        <v>0.1999999999999993</v>
      </c>
      <c r="K6" s="66">
        <f>+'率・当(臨財含)'!K6-'率・前(臨財含)'!K6</f>
        <v>0.20000000000000284</v>
      </c>
    </row>
    <row r="7" spans="2:11" ht="17.25">
      <c r="B7" s="24" t="s">
        <v>16</v>
      </c>
      <c r="C7" s="65">
        <f>+'率・当(臨財含)'!C7-'率・前(臨財含)'!C7</f>
        <v>5.5</v>
      </c>
      <c r="D7" s="65">
        <f>+'率・当(臨財含)'!D7-'率・前(臨財含)'!D7</f>
        <v>-2.6000000000000014</v>
      </c>
      <c r="E7" s="65">
        <f>+'率・当(臨財含)'!E7-'率・前(臨財含)'!E7</f>
        <v>0.3999999999999999</v>
      </c>
      <c r="F7" s="65">
        <f>+'率・当(臨財含)'!F7-'率・前(臨財含)'!F7</f>
        <v>0.3000000000000007</v>
      </c>
      <c r="G7" s="65">
        <f>+'率・当(臨財含)'!G7-'率・前(臨財含)'!G7</f>
        <v>-0.3000000000000007</v>
      </c>
      <c r="H7" s="65">
        <f>+'率・当(臨財含)'!H7-'率・前(臨財含)'!H7</f>
        <v>-0.5999999999999996</v>
      </c>
      <c r="I7" s="65">
        <f>+'率・当(臨財含)'!I7-'率・前(臨財含)'!I7</f>
        <v>0</v>
      </c>
      <c r="J7" s="65">
        <f>+'率・当(臨財含)'!J7-'率・前(臨財含)'!J7</f>
        <v>0.5999999999999996</v>
      </c>
      <c r="K7" s="65">
        <f>+'率・当(臨財含)'!K7-'率・前(臨財含)'!K7</f>
        <v>3.299999999999997</v>
      </c>
    </row>
    <row r="8" spans="2:11" ht="17.25">
      <c r="B8" s="24" t="s">
        <v>17</v>
      </c>
      <c r="C8" s="65">
        <f>+'率・当(臨財含)'!C8-'率・前(臨財含)'!C8</f>
        <v>3.299999999999997</v>
      </c>
      <c r="D8" s="65">
        <f>+'率・当(臨財含)'!D8-'率・前(臨財含)'!D8</f>
        <v>-3.0000000000000018</v>
      </c>
      <c r="E8" s="65">
        <f>+'率・当(臨財含)'!E8-'率・前(臨財含)'!E8</f>
        <v>0</v>
      </c>
      <c r="F8" s="65">
        <f>+'率・当(臨財含)'!F8-'率・前(臨財含)'!F8</f>
        <v>-0.5999999999999996</v>
      </c>
      <c r="G8" s="65">
        <f>+'率・当(臨財含)'!G8-'率・前(臨財含)'!G8</f>
        <v>0.5</v>
      </c>
      <c r="H8" s="65">
        <f>+'率・当(臨財含)'!H8-'率・前(臨財含)'!H8</f>
        <v>0</v>
      </c>
      <c r="I8" s="65">
        <f>+'率・当(臨財含)'!I8-'率・前(臨財含)'!I8</f>
        <v>0</v>
      </c>
      <c r="J8" s="65">
        <f>+'率・当(臨財含)'!J8-'率・前(臨財含)'!J8</f>
        <v>0.40000000000000036</v>
      </c>
      <c r="K8" s="65">
        <f>+'率・当(臨財含)'!K8-'率・前(臨財含)'!K8</f>
        <v>0.6999999999999886</v>
      </c>
    </row>
    <row r="9" spans="2:11" ht="17.25">
      <c r="B9" s="25" t="s">
        <v>18</v>
      </c>
      <c r="C9" s="67">
        <f>+'率・当(臨財含)'!C9-'率・前(臨財含)'!C9</f>
        <v>1.6999999999999993</v>
      </c>
      <c r="D9" s="67">
        <f>+'率・当(臨財含)'!D9-'率・前(臨財含)'!D9</f>
        <v>-2.8000000000000007</v>
      </c>
      <c r="E9" s="67">
        <f>+'率・当(臨財含)'!E9-'率・前(臨財含)'!E9</f>
        <v>-0.10000000000000009</v>
      </c>
      <c r="F9" s="67">
        <f>+'率・当(臨財含)'!F9-'率・前(臨財含)'!F9</f>
        <v>-1.6000000000000014</v>
      </c>
      <c r="G9" s="67">
        <f>+'率・当(臨財含)'!G9-'率・前(臨財含)'!G9</f>
        <v>-1.5</v>
      </c>
      <c r="H9" s="67">
        <f>+'率・当(臨財含)'!H9-'率・前(臨財含)'!H9</f>
        <v>-0.9000000000000004</v>
      </c>
      <c r="I9" s="67">
        <f>+'率・当(臨財含)'!I9-'率・前(臨財含)'!I9</f>
        <v>0</v>
      </c>
      <c r="J9" s="67">
        <f>+'率・当(臨財含)'!J9-'率・前(臨財含)'!J9</f>
        <v>-0.3000000000000007</v>
      </c>
      <c r="K9" s="67">
        <f>+'率・当(臨財含)'!K9-'率・前(臨財含)'!K9</f>
        <v>-5.700000000000003</v>
      </c>
    </row>
    <row r="10" spans="2:11" ht="17.25">
      <c r="B10" s="25" t="s">
        <v>19</v>
      </c>
      <c r="C10" s="67">
        <f>+'率・当(臨財含)'!C10-'率・前(臨財含)'!C10</f>
        <v>2.599999999999998</v>
      </c>
      <c r="D10" s="67">
        <f>+'率・当(臨財含)'!D10-'率・前(臨財含)'!D10</f>
        <v>-1.6000000000000014</v>
      </c>
      <c r="E10" s="67">
        <f>+'率・当(臨財含)'!E10-'率・前(臨財含)'!E10</f>
        <v>-0.09999999999999998</v>
      </c>
      <c r="F10" s="67">
        <f>+'率・当(臨財含)'!F10-'率・前(臨財含)'!F10</f>
        <v>-0.5</v>
      </c>
      <c r="G10" s="67">
        <f>+'率・当(臨財含)'!G10-'率・前(臨財含)'!G10</f>
        <v>-2.9000000000000004</v>
      </c>
      <c r="H10" s="67">
        <f>+'率・当(臨財含)'!H10-'率・前(臨財含)'!H10</f>
        <v>-1.1000000000000014</v>
      </c>
      <c r="I10" s="67">
        <f>+'率・当(臨財含)'!I10-'率・前(臨財含)'!I10</f>
        <v>0</v>
      </c>
      <c r="J10" s="67">
        <f>+'率・当(臨財含)'!J10-'率・前(臨財含)'!J10</f>
        <v>0.5</v>
      </c>
      <c r="K10" s="67">
        <f>+'率・当(臨財含)'!K10-'率・前(臨財含)'!K10</f>
        <v>-3</v>
      </c>
    </row>
    <row r="11" spans="2:11" ht="17.25">
      <c r="B11" s="25" t="s">
        <v>21</v>
      </c>
      <c r="C11" s="67">
        <f>+'率・当(臨財含)'!C11-'率・前(臨財含)'!C11</f>
        <v>3.700000000000003</v>
      </c>
      <c r="D11" s="67">
        <f>+'率・当(臨財含)'!D11-'率・前(臨財含)'!D11</f>
        <v>-2.1000000000000014</v>
      </c>
      <c r="E11" s="67">
        <f>+'率・当(臨財含)'!E11-'率・前(臨財含)'!E11</f>
        <v>-0.10000000000000009</v>
      </c>
      <c r="F11" s="67">
        <f>+'率・当(臨財含)'!F11-'率・前(臨財含)'!F11</f>
        <v>-0.5999999999999996</v>
      </c>
      <c r="G11" s="67">
        <f>+'率・当(臨財含)'!G11-'率・前(臨財含)'!G11</f>
        <v>0.10000000000000053</v>
      </c>
      <c r="H11" s="67">
        <f>+'率・当(臨財含)'!H11-'率・前(臨財含)'!H11</f>
        <v>0.6000000000000014</v>
      </c>
      <c r="I11" s="67">
        <f>+'率・当(臨財含)'!I11-'率・前(臨財含)'!I11</f>
        <v>0</v>
      </c>
      <c r="J11" s="67">
        <f>+'率・当(臨財含)'!J11-'率・前(臨財含)'!J11</f>
        <v>0.10000000000000142</v>
      </c>
      <c r="K11" s="67">
        <f>+'率・当(臨財含)'!K11-'率・前(臨財含)'!K11</f>
        <v>1.6999999999999886</v>
      </c>
    </row>
    <row r="12" spans="2:11" ht="17.25">
      <c r="B12" s="25" t="s">
        <v>22</v>
      </c>
      <c r="C12" s="67">
        <f>+'率・当(臨財含)'!C12-'率・前(臨財含)'!C12</f>
        <v>0.7000000000000028</v>
      </c>
      <c r="D12" s="67">
        <f>+'率・当(臨財含)'!D12-'率・前(臨財含)'!D12</f>
        <v>-1</v>
      </c>
      <c r="E12" s="67">
        <f>+'率・当(臨財含)'!E12-'率・前(臨財含)'!E12</f>
        <v>0.10000000000000009</v>
      </c>
      <c r="F12" s="67">
        <f>+'率・当(臨財含)'!F12-'率・前(臨財含)'!F12</f>
        <v>-0.40000000000000036</v>
      </c>
      <c r="G12" s="67">
        <f>+'率・当(臨財含)'!G12-'率・前(臨財含)'!G12</f>
        <v>3</v>
      </c>
      <c r="H12" s="67">
        <f>+'率・当(臨財含)'!H12-'率・前(臨財含)'!H12</f>
        <v>-0.3000000000000007</v>
      </c>
      <c r="I12" s="67">
        <f>+'率・当(臨財含)'!I12-'率・前(臨財含)'!I12</f>
        <v>0</v>
      </c>
      <c r="J12" s="67">
        <f>+'率・当(臨財含)'!J12-'率・前(臨財含)'!J12</f>
        <v>-2.1999999999999993</v>
      </c>
      <c r="K12" s="67">
        <f>+'率・当(臨財含)'!K12-'率・前(臨財含)'!K12</f>
        <v>-0.20000000000000284</v>
      </c>
    </row>
    <row r="13" spans="2:11" ht="17.25">
      <c r="B13" s="25" t="s">
        <v>23</v>
      </c>
      <c r="C13" s="67">
        <f>+'率・当(臨財含)'!C13-'率・前(臨財含)'!C13</f>
        <v>1.8000000000000007</v>
      </c>
      <c r="D13" s="67">
        <f>+'率・当(臨財含)'!D13-'率・前(臨財含)'!D13</f>
        <v>0.09999999999999964</v>
      </c>
      <c r="E13" s="67">
        <f>+'率・当(臨財含)'!E13-'率・前(臨財含)'!E13</f>
        <v>0.19999999999999996</v>
      </c>
      <c r="F13" s="67">
        <f>+'率・当(臨財含)'!F13-'率・前(臨財含)'!F13</f>
        <v>-0.5999999999999996</v>
      </c>
      <c r="G13" s="67">
        <f>+'率・当(臨財含)'!G13-'率・前(臨財含)'!G13</f>
        <v>-0.20000000000000107</v>
      </c>
      <c r="H13" s="67">
        <f>+'率・当(臨財含)'!H13-'率・前(臨財含)'!H13</f>
        <v>-0.5</v>
      </c>
      <c r="I13" s="67">
        <f>+'率・当(臨財含)'!I13-'率・前(臨財含)'!I13</f>
        <v>0</v>
      </c>
      <c r="J13" s="67">
        <f>+'率・当(臨財含)'!J13-'率・前(臨財含)'!J13</f>
        <v>0</v>
      </c>
      <c r="K13" s="67">
        <f>+'率・当(臨財含)'!K13-'率・前(臨財含)'!K13</f>
        <v>0.5999999999999943</v>
      </c>
    </row>
    <row r="14" spans="2:11" ht="17.25">
      <c r="B14" s="25" t="s">
        <v>24</v>
      </c>
      <c r="C14" s="67">
        <f>+'率・当(臨財含)'!C14-'率・前(臨財含)'!C14</f>
        <v>5.300000000000001</v>
      </c>
      <c r="D14" s="67">
        <f>+'率・当(臨財含)'!D14-'率・前(臨財含)'!D14</f>
        <v>-5.300000000000001</v>
      </c>
      <c r="E14" s="67">
        <f>+'率・当(臨財含)'!E14-'率・前(臨財含)'!E14</f>
        <v>0.30000000000000004</v>
      </c>
      <c r="F14" s="67">
        <f>+'率・当(臨財含)'!F14-'率・前(臨財含)'!F14</f>
        <v>-1.3999999999999995</v>
      </c>
      <c r="G14" s="67">
        <f>+'率・当(臨財含)'!G14-'率・前(臨財含)'!G14</f>
        <v>-0.7999999999999998</v>
      </c>
      <c r="H14" s="67">
        <f>+'率・当(臨財含)'!H14-'率・前(臨財含)'!H14</f>
        <v>-0.5</v>
      </c>
      <c r="I14" s="67">
        <f>+'率・当(臨財含)'!I14-'率・前(臨財含)'!I14</f>
        <v>0</v>
      </c>
      <c r="J14" s="67">
        <f>+'率・当(臨財含)'!J14-'率・前(臨財含)'!J14</f>
        <v>-0.20000000000000107</v>
      </c>
      <c r="K14" s="67">
        <f>+'率・当(臨財含)'!K14-'率・前(臨財含)'!K14</f>
        <v>-2.5999999999999943</v>
      </c>
    </row>
    <row r="15" spans="2:11" ht="17.25">
      <c r="B15" s="25" t="s">
        <v>25</v>
      </c>
      <c r="C15" s="67">
        <f>+'率・当(臨財含)'!C15-'率・前(臨財含)'!C15</f>
        <v>3</v>
      </c>
      <c r="D15" s="67">
        <f>+'率・当(臨財含)'!D15-'率・前(臨財含)'!D15</f>
        <v>-2.1999999999999993</v>
      </c>
      <c r="E15" s="67">
        <f>+'率・当(臨財含)'!E15-'率・前(臨財含)'!E15</f>
        <v>-0.09999999999999998</v>
      </c>
      <c r="F15" s="67">
        <f>+'率・当(臨財含)'!F15-'率・前(臨財含)'!F15</f>
        <v>-0.6000000000000005</v>
      </c>
      <c r="G15" s="67">
        <f>+'率・当(臨財含)'!G15-'率・前(臨財含)'!G15</f>
        <v>-1.6000000000000005</v>
      </c>
      <c r="H15" s="67">
        <f>+'率・当(臨財含)'!H15-'率・前(臨財含)'!H15</f>
        <v>-0.6000000000000014</v>
      </c>
      <c r="I15" s="67">
        <f>+'率・当(臨財含)'!I15-'率・前(臨財含)'!I15</f>
        <v>0</v>
      </c>
      <c r="J15" s="67">
        <f>+'率・当(臨財含)'!J15-'率・前(臨財含)'!J15</f>
        <v>0.3000000000000007</v>
      </c>
      <c r="K15" s="67">
        <f>+'率・当(臨財含)'!K15-'率・前(臨財含)'!K15</f>
        <v>-1.5999999999999943</v>
      </c>
    </row>
    <row r="16" spans="2:11" ht="17.25">
      <c r="B16" s="24" t="s">
        <v>26</v>
      </c>
      <c r="C16" s="67">
        <f>+'率・当(臨財含)'!C16-'率・前(臨財含)'!C16</f>
        <v>5.400000000000002</v>
      </c>
      <c r="D16" s="67">
        <f>+'率・当(臨財含)'!D16-'率・前(臨財含)'!D16</f>
        <v>-7.9</v>
      </c>
      <c r="E16" s="67">
        <f>+'率・当(臨財含)'!E16-'率・前(臨財含)'!E16</f>
        <v>0</v>
      </c>
      <c r="F16" s="67">
        <f>+'率・当(臨財含)'!F16-'率・前(臨財含)'!F16</f>
        <v>-1.2000000000000002</v>
      </c>
      <c r="G16" s="67">
        <f>+'率・当(臨財含)'!G16-'率・前(臨財含)'!G16</f>
        <v>0</v>
      </c>
      <c r="H16" s="67">
        <f>+'率・当(臨財含)'!H16-'率・前(臨財含)'!H16</f>
        <v>0.8000000000000007</v>
      </c>
      <c r="I16" s="67">
        <f>+'率・当(臨財含)'!I16-'率・前(臨財含)'!I16</f>
        <v>1.3</v>
      </c>
      <c r="J16" s="67">
        <f>+'率・当(臨財含)'!J16-'率・前(臨財含)'!J16</f>
        <v>0</v>
      </c>
      <c r="K16" s="67">
        <f>+'率・当(臨財含)'!K16-'率・前(臨財含)'!K16</f>
        <v>-1.7999999999999972</v>
      </c>
    </row>
    <row r="17" spans="2:14" ht="17.25">
      <c r="B17" s="25" t="s">
        <v>101</v>
      </c>
      <c r="C17" s="67">
        <f>+'率・当(臨財含)'!C17-'率・前(臨財含)'!C17</f>
        <v>1.8000000000000007</v>
      </c>
      <c r="D17" s="67">
        <f>+'率・当(臨財含)'!D17-'率・前(臨財含)'!D17</f>
        <v>-5.699999999999999</v>
      </c>
      <c r="E17" s="67">
        <f>+'率・当(臨財含)'!E17-'率・前(臨財含)'!E17</f>
        <v>0.09999999999999998</v>
      </c>
      <c r="F17" s="67">
        <f>+'率・当(臨財含)'!F17-'率・前(臨財含)'!F17</f>
        <v>-1.4000000000000004</v>
      </c>
      <c r="G17" s="67">
        <f>+'率・当(臨財含)'!G17-'率・前(臨財含)'!G17</f>
        <v>-1.6999999999999993</v>
      </c>
      <c r="H17" s="67">
        <f>+'率・当(臨財含)'!H17-'率・前(臨財含)'!H17</f>
        <v>1.7999999999999972</v>
      </c>
      <c r="I17" s="67">
        <f>+'率・当(臨財含)'!I17-'率・前(臨財含)'!I17</f>
        <v>0.6</v>
      </c>
      <c r="J17" s="67">
        <f>+'率・当(臨財含)'!J17-'率・前(臨財含)'!J17</f>
        <v>-0.5</v>
      </c>
      <c r="K17" s="67">
        <f>+'率・当(臨財含)'!K17-'率・前(臨財含)'!K17</f>
        <v>-5</v>
      </c>
      <c r="M17" s="3"/>
      <c r="N17" s="3"/>
    </row>
    <row r="18" spans="2:14" ht="17.25">
      <c r="B18" s="25" t="s">
        <v>102</v>
      </c>
      <c r="C18" s="67">
        <f>+'率・当(臨財含)'!C18-'率・前(臨財含)'!C18</f>
        <v>2.700000000000003</v>
      </c>
      <c r="D18" s="67">
        <f>+'率・当(臨財含)'!D18-'率・前(臨財含)'!D18</f>
        <v>-1.6999999999999993</v>
      </c>
      <c r="E18" s="67">
        <f>+'率・当(臨財含)'!E18-'率・前(臨財含)'!E18</f>
        <v>0.20000000000000007</v>
      </c>
      <c r="F18" s="67">
        <f>+'率・当(臨財含)'!F18-'率・前(臨財含)'!F18</f>
        <v>-0.3000000000000007</v>
      </c>
      <c r="G18" s="67">
        <f>+'率・当(臨財含)'!G18-'率・前(臨財含)'!G18</f>
        <v>1.3999999999999986</v>
      </c>
      <c r="H18" s="67">
        <f>+'率・当(臨財含)'!H18-'率・前(臨財含)'!H18</f>
        <v>-0.5999999999999979</v>
      </c>
      <c r="I18" s="67">
        <f>+'率・当(臨財含)'!I18-'率・前(臨財含)'!I18</f>
        <v>0</v>
      </c>
      <c r="J18" s="67">
        <f>+'率・当(臨財含)'!J18-'率・前(臨財含)'!J18</f>
        <v>-1.4000000000000004</v>
      </c>
      <c r="K18" s="67">
        <f>+'率・当(臨財含)'!K18-'率・前(臨財含)'!K18</f>
        <v>0.29999999999999716</v>
      </c>
      <c r="M18" s="3"/>
      <c r="N18" s="3"/>
    </row>
    <row r="19" spans="2:14" ht="17.25">
      <c r="B19" s="26" t="s">
        <v>103</v>
      </c>
      <c r="C19" s="68">
        <f>+'率・当(臨財含)'!C19-'率・前(臨財含)'!C19</f>
        <v>3</v>
      </c>
      <c r="D19" s="68">
        <f>+'率・当(臨財含)'!D19-'率・前(臨財含)'!D19</f>
        <v>0.10000000000000142</v>
      </c>
      <c r="E19" s="68">
        <f>+'率・当(臨財含)'!E19-'率・前(臨財含)'!E19</f>
        <v>0.09999999999999998</v>
      </c>
      <c r="F19" s="68">
        <f>+'率・当(臨財含)'!F19-'率・前(臨財含)'!F19</f>
        <v>-2</v>
      </c>
      <c r="G19" s="68">
        <f>+'率・当(臨財含)'!G19-'率・前(臨財含)'!G19</f>
        <v>-0.3000000000000007</v>
      </c>
      <c r="H19" s="68">
        <f>+'率・当(臨財含)'!H19-'率・前(臨財含)'!H19</f>
        <v>-1.6000000000000014</v>
      </c>
      <c r="I19" s="68">
        <f>+'率・当(臨財含)'!I19-'率・前(臨財含)'!I19</f>
        <v>0</v>
      </c>
      <c r="J19" s="68">
        <f>+'率・当(臨財含)'!J19-'率・前(臨財含)'!J19</f>
        <v>0</v>
      </c>
      <c r="K19" s="69">
        <f>+'率・当(臨財含)'!K19-'率・前(臨財含)'!K19</f>
        <v>-0.7000000000000028</v>
      </c>
      <c r="M19" s="3"/>
      <c r="N19" s="3"/>
    </row>
    <row r="20" spans="2:11" ht="17.25">
      <c r="B20" s="25" t="s">
        <v>30</v>
      </c>
      <c r="C20" s="67">
        <f>+'率・当(臨財含)'!C20-'率・前(臨財含)'!C20</f>
        <v>11</v>
      </c>
      <c r="D20" s="67">
        <f>+'率・当(臨財含)'!D20-'率・前(臨財含)'!D20</f>
        <v>6.300000000000001</v>
      </c>
      <c r="E20" s="67">
        <f>+'率・当(臨財含)'!E20-'率・前(臨財含)'!E20</f>
        <v>0.3</v>
      </c>
      <c r="F20" s="67">
        <f>+'率・当(臨財含)'!F20-'率・前(臨財含)'!F20</f>
        <v>1</v>
      </c>
      <c r="G20" s="67">
        <f>+'率・当(臨財含)'!G20-'率・前(臨財含)'!G20</f>
        <v>3.1999999999999993</v>
      </c>
      <c r="H20" s="67">
        <f>+'率・当(臨財含)'!H20-'率・前(臨財含)'!H20</f>
        <v>2.6999999999999993</v>
      </c>
      <c r="I20" s="67">
        <f>+'率・当(臨財含)'!I20-'率・前(臨財含)'!I20</f>
        <v>0</v>
      </c>
      <c r="J20" s="67">
        <f>+'率・当(臨財含)'!J20-'率・前(臨財含)'!J20</f>
        <v>4.500000000000002</v>
      </c>
      <c r="K20" s="67">
        <f>+'率・当(臨財含)'!K20-'率・前(臨財含)'!K20</f>
        <v>28.89999999999999</v>
      </c>
    </row>
    <row r="21" spans="2:11" ht="17.25">
      <c r="B21" s="25" t="s">
        <v>34</v>
      </c>
      <c r="C21" s="67">
        <f>+'率・当(臨財含)'!C21-'率・前(臨財含)'!C21</f>
        <v>4</v>
      </c>
      <c r="D21" s="67">
        <f>+'率・当(臨財含)'!D21-'率・前(臨財含)'!D21</f>
        <v>-0.09999999999999787</v>
      </c>
      <c r="E21" s="67">
        <f>+'率・当(臨財含)'!E21-'率・前(臨財含)'!E21</f>
        <v>0</v>
      </c>
      <c r="F21" s="67">
        <f>+'率・当(臨財含)'!F21-'率・前(臨財含)'!F21</f>
        <v>0.10000000000000053</v>
      </c>
      <c r="G21" s="67">
        <f>+'率・当(臨財含)'!G21-'率・前(臨財含)'!G21</f>
        <v>-2.9000000000000004</v>
      </c>
      <c r="H21" s="67">
        <f>+'率・当(臨財含)'!H21-'率・前(臨財含)'!H21</f>
        <v>-0.3999999999999986</v>
      </c>
      <c r="I21" s="67">
        <f>+'率・当(臨財含)'!I21-'率・前(臨財含)'!I21</f>
        <v>0</v>
      </c>
      <c r="J21" s="67">
        <f>+'率・当(臨財含)'!J21-'率・前(臨財含)'!J21</f>
        <v>1.1999999999999993</v>
      </c>
      <c r="K21" s="67">
        <f>+'率・当(臨財含)'!K21-'率・前(臨財含)'!K21</f>
        <v>1.8999999999999915</v>
      </c>
    </row>
    <row r="22" spans="2:11" ht="17.25">
      <c r="B22" s="25" t="s">
        <v>36</v>
      </c>
      <c r="C22" s="67">
        <f>+'率・当(臨財含)'!C22-'率・前(臨財含)'!C22</f>
        <v>6.600000000000001</v>
      </c>
      <c r="D22" s="67">
        <f>+'率・当(臨財含)'!D22-'率・前(臨財含)'!D22</f>
        <v>-5.800000000000001</v>
      </c>
      <c r="E22" s="67">
        <f>+'率・当(臨財含)'!E22-'率・前(臨財含)'!E22</f>
        <v>-0.19999999999999973</v>
      </c>
      <c r="F22" s="67">
        <f>+'率・当(臨財含)'!F22-'率・前(臨財含)'!F22</f>
        <v>-0.09999999999999964</v>
      </c>
      <c r="G22" s="67">
        <f>+'率・当(臨財含)'!G22-'率・前(臨財含)'!G22</f>
        <v>-1.4000000000000004</v>
      </c>
      <c r="H22" s="67">
        <f>+'率・当(臨財含)'!H22-'率・前(臨財含)'!H22</f>
        <v>1.4000000000000004</v>
      </c>
      <c r="I22" s="67">
        <f>+'率・当(臨財含)'!I22-'率・前(臨財含)'!I22</f>
        <v>-0.1</v>
      </c>
      <c r="J22" s="67">
        <f>+'率・当(臨財含)'!J22-'率・前(臨財含)'!J22</f>
        <v>-0.09999999999999964</v>
      </c>
      <c r="K22" s="67">
        <f>+'率・当(臨財含)'!K22-'率・前(臨財含)'!K22</f>
        <v>0.19999999999998863</v>
      </c>
    </row>
    <row r="23" spans="2:11" ht="17.25">
      <c r="B23" s="25" t="s">
        <v>38</v>
      </c>
      <c r="C23" s="67">
        <f>+'率・当(臨財含)'!C23-'率・前(臨財含)'!C23</f>
        <v>6.199999999999996</v>
      </c>
      <c r="D23" s="67">
        <f>+'率・当(臨財含)'!D23-'率・前(臨財含)'!D23</f>
        <v>-8.4</v>
      </c>
      <c r="E23" s="67">
        <f>+'率・当(臨財含)'!E23-'率・前(臨財含)'!E23</f>
        <v>-0.19999999999999996</v>
      </c>
      <c r="F23" s="67">
        <f>+'率・当(臨財含)'!F23-'率・前(臨財含)'!F23</f>
        <v>0.20000000000000018</v>
      </c>
      <c r="G23" s="67">
        <f>+'率・当(臨財含)'!G23-'率・前(臨財含)'!G23</f>
        <v>-2.4000000000000004</v>
      </c>
      <c r="H23" s="67">
        <f>+'率・当(臨財含)'!H23-'率・前(臨財含)'!H23</f>
        <v>-0.9000000000000004</v>
      </c>
      <c r="I23" s="67">
        <f>+'率・当(臨財含)'!I23-'率・前(臨財含)'!I23</f>
        <v>0</v>
      </c>
      <c r="J23" s="67">
        <f>+'率・当(臨財含)'!J23-'率・前(臨財含)'!J23</f>
        <v>-1.5</v>
      </c>
      <c r="K23" s="67">
        <f>+'率・当(臨財含)'!K23-'率・前(臨財含)'!K23</f>
        <v>-6.799999999999997</v>
      </c>
    </row>
    <row r="24" spans="2:11" ht="17.25">
      <c r="B24" s="25" t="s">
        <v>39</v>
      </c>
      <c r="C24" s="67">
        <f>+'率・当(臨財含)'!C24-'率・前(臨財含)'!C24</f>
        <v>4.600000000000001</v>
      </c>
      <c r="D24" s="67">
        <f>+'率・当(臨財含)'!D24-'率・前(臨財含)'!D24</f>
        <v>-3.8000000000000007</v>
      </c>
      <c r="E24" s="67">
        <f>+'率・当(臨財含)'!E24-'率・前(臨財含)'!E24</f>
        <v>0.19999999999999996</v>
      </c>
      <c r="F24" s="67">
        <f>+'率・当(臨財含)'!F24-'率・前(臨財含)'!F24</f>
        <v>0.2999999999999998</v>
      </c>
      <c r="G24" s="67">
        <f>+'率・当(臨財含)'!G24-'率・前(臨財含)'!G24</f>
        <v>-0.10000000000000142</v>
      </c>
      <c r="H24" s="67">
        <f>+'率・当(臨財含)'!H24-'率・前(臨財含)'!H24</f>
        <v>-0.09999999999999998</v>
      </c>
      <c r="I24" s="67">
        <f>+'率・当(臨財含)'!I24-'率・前(臨財含)'!I24</f>
        <v>-0.1</v>
      </c>
      <c r="J24" s="67">
        <f>+'率・当(臨財含)'!J24-'率・前(臨財含)'!J24</f>
        <v>-0.8000000000000007</v>
      </c>
      <c r="K24" s="67">
        <f>+'率・当(臨財含)'!K24-'率・前(臨財含)'!K24</f>
        <v>0.20000000000000284</v>
      </c>
    </row>
    <row r="25" spans="2:11" ht="17.25">
      <c r="B25" s="24" t="s">
        <v>53</v>
      </c>
      <c r="C25" s="67">
        <f>+'率・当(臨財含)'!C25-'率・前(臨財含)'!C25</f>
        <v>6.400000000000002</v>
      </c>
      <c r="D25" s="67">
        <f>+'率・当(臨財含)'!D25-'率・前(臨財含)'!D25</f>
        <v>-2.6000000000000014</v>
      </c>
      <c r="E25" s="67">
        <f>+'率・当(臨財含)'!E25-'率・前(臨財含)'!E25</f>
        <v>0.30000000000000027</v>
      </c>
      <c r="F25" s="67">
        <f>+'率・当(臨財含)'!F25-'率・前(臨財含)'!F25</f>
        <v>-2.5999999999999996</v>
      </c>
      <c r="G25" s="67">
        <f>+'率・当(臨財含)'!G25-'率・前(臨財含)'!G25</f>
        <v>4.399999999999999</v>
      </c>
      <c r="H25" s="67">
        <f>+'率・当(臨財含)'!H25-'率・前(臨財含)'!H25</f>
        <v>-1.1999999999999993</v>
      </c>
      <c r="I25" s="67">
        <f>+'率・当(臨財含)'!I25-'率・前(臨財含)'!I25</f>
        <v>0</v>
      </c>
      <c r="J25" s="67">
        <f>+'率・当(臨財含)'!J25-'率・前(臨財含)'!J25</f>
        <v>-1.0999999999999996</v>
      </c>
      <c r="K25" s="67">
        <f>+'率・当(臨財含)'!K25-'率・前(臨財含)'!K25</f>
        <v>3.5</v>
      </c>
    </row>
    <row r="26" spans="2:11" ht="17.25">
      <c r="B26" s="25" t="s">
        <v>54</v>
      </c>
      <c r="C26" s="67">
        <f>+'率・当(臨財含)'!C26-'率・前(臨財含)'!C26</f>
        <v>-1.1999999999999993</v>
      </c>
      <c r="D26" s="67">
        <f>+'率・当(臨財含)'!D26-'率・前(臨財含)'!D26</f>
        <v>-3.1000000000000014</v>
      </c>
      <c r="E26" s="67">
        <f>+'率・当(臨財含)'!E26-'率・前(臨財含)'!E26</f>
        <v>0</v>
      </c>
      <c r="F26" s="67">
        <f>+'率・当(臨財含)'!F26-'率・前(臨財含)'!F26</f>
        <v>-0.8000000000000007</v>
      </c>
      <c r="G26" s="67">
        <f>+'率・当(臨財含)'!G26-'率・前(臨財含)'!G26</f>
        <v>-1.299999999999999</v>
      </c>
      <c r="H26" s="67">
        <f>+'率・当(臨財含)'!H26-'率・前(臨財含)'!H26</f>
        <v>0.1999999999999993</v>
      </c>
      <c r="I26" s="67">
        <f>+'率・当(臨財含)'!I26-'率・前(臨財含)'!I26</f>
        <v>0.8</v>
      </c>
      <c r="J26" s="67">
        <f>+'率・当(臨財含)'!J26-'率・前(臨財含)'!J26</f>
        <v>0.5</v>
      </c>
      <c r="K26" s="67">
        <f>+'率・当(臨財含)'!K26-'率・前(臨財含)'!K26</f>
        <v>-4.8999999999999915</v>
      </c>
    </row>
    <row r="27" spans="2:11" ht="17.25">
      <c r="B27" s="24" t="s">
        <v>55</v>
      </c>
      <c r="C27" s="67">
        <f>+'率・当(臨財含)'!C27-'率・前(臨財含)'!C27</f>
        <v>2.3999999999999986</v>
      </c>
      <c r="D27" s="67">
        <f>+'率・当(臨財含)'!D27-'率・前(臨財含)'!D27</f>
        <v>-2.0999999999999996</v>
      </c>
      <c r="E27" s="67">
        <f>+'率・当(臨財含)'!E27-'率・前(臨財含)'!E27</f>
        <v>0.10000000000000009</v>
      </c>
      <c r="F27" s="67">
        <f>+'率・当(臨財含)'!F27-'率・前(臨財含)'!F27</f>
        <v>-1.2000000000000002</v>
      </c>
      <c r="G27" s="67">
        <f>+'率・当(臨財含)'!G27-'率・前(臨財含)'!G27</f>
        <v>-0.3000000000000007</v>
      </c>
      <c r="H27" s="67">
        <f>+'率・当(臨財含)'!H27-'率・前(臨財含)'!H27</f>
        <v>-1.3000000000000007</v>
      </c>
      <c r="I27" s="67">
        <f>+'率・当(臨財含)'!I27-'率・前(臨財含)'!I27</f>
        <v>0</v>
      </c>
      <c r="J27" s="67">
        <f>+'率・当(臨財含)'!J27-'率・前(臨財含)'!J27</f>
        <v>-0.20000000000000107</v>
      </c>
      <c r="K27" s="67">
        <f>+'率・当(臨財含)'!K27-'率・前(臨財含)'!K27</f>
        <v>-2.6000000000000085</v>
      </c>
    </row>
    <row r="28" spans="2:11" ht="17.25">
      <c r="B28" s="25" t="s">
        <v>58</v>
      </c>
      <c r="C28" s="67">
        <f>+'率・当(臨財含)'!C28-'率・前(臨財含)'!C28</f>
        <v>3.200000000000003</v>
      </c>
      <c r="D28" s="67">
        <f>+'率・当(臨財含)'!D28-'率・前(臨財含)'!D28</f>
        <v>-3</v>
      </c>
      <c r="E28" s="67">
        <f>+'率・当(臨財含)'!E28-'率・前(臨財含)'!E28</f>
        <v>0</v>
      </c>
      <c r="F28" s="67">
        <f>+'率・当(臨財含)'!F28-'率・前(臨財含)'!F28</f>
        <v>-0.8000000000000007</v>
      </c>
      <c r="G28" s="67">
        <f>+'率・当(臨財含)'!G28-'率・前(臨財含)'!G28</f>
        <v>0</v>
      </c>
      <c r="H28" s="67">
        <f>+'率・当(臨財含)'!H28-'率・前(臨財含)'!H28</f>
        <v>-0.5999999999999996</v>
      </c>
      <c r="I28" s="67">
        <f>+'率・当(臨財含)'!I28-'率・前(臨財含)'!I28</f>
        <v>0</v>
      </c>
      <c r="J28" s="67">
        <f>+'率・当(臨財含)'!J28-'率・前(臨財含)'!J28</f>
        <v>1</v>
      </c>
      <c r="K28" s="67">
        <f>+'率・当(臨財含)'!K28-'率・前(臨財含)'!K28</f>
        <v>-0.30000000000001137</v>
      </c>
    </row>
    <row r="29" spans="2:11" ht="17.25">
      <c r="B29" s="25" t="s">
        <v>67</v>
      </c>
      <c r="C29" s="67">
        <f>+'率・当(臨財含)'!C29-'率・前(臨財含)'!C29</f>
        <v>-0.8000000000000007</v>
      </c>
      <c r="D29" s="67">
        <f>+'率・当(臨財含)'!D29-'率・前(臨財含)'!D29</f>
        <v>-2</v>
      </c>
      <c r="E29" s="67">
        <f>+'率・当(臨財含)'!E29-'率・前(臨財含)'!E29</f>
        <v>-0.09999999999999987</v>
      </c>
      <c r="F29" s="67">
        <f>+'率・当(臨財含)'!F29-'率・前(臨財含)'!F29</f>
        <v>-0.40000000000000036</v>
      </c>
      <c r="G29" s="67">
        <f>+'率・当(臨財含)'!G29-'率・前(臨財含)'!G29</f>
        <v>-0.9000000000000004</v>
      </c>
      <c r="H29" s="67">
        <f>+'率・当(臨財含)'!H29-'率・前(臨財含)'!H29</f>
        <v>-0.7999999999999989</v>
      </c>
      <c r="I29" s="67">
        <f>+'率・当(臨財含)'!I29-'率・前(臨財含)'!I29</f>
        <v>0.09999999999999998</v>
      </c>
      <c r="J29" s="67">
        <f>+'率・当(臨財含)'!J29-'率・前(臨財含)'!J29</f>
        <v>-0.5</v>
      </c>
      <c r="K29" s="67">
        <f>+'率・当(臨財含)'!K29-'率・前(臨財含)'!K29</f>
        <v>-5.400000000000006</v>
      </c>
    </row>
    <row r="30" spans="2:11" ht="17.25">
      <c r="B30" s="25" t="s">
        <v>104</v>
      </c>
      <c r="C30" s="67">
        <f>+'率・当(臨財含)'!C30-'率・前(臨財含)'!C30</f>
        <v>0.8999999999999986</v>
      </c>
      <c r="D30" s="67">
        <f>+'率・当(臨財含)'!D30-'率・前(臨財含)'!D30</f>
        <v>0.5000000000000009</v>
      </c>
      <c r="E30" s="67">
        <f>+'率・当(臨財含)'!E30-'率・前(臨財含)'!E30</f>
        <v>0</v>
      </c>
      <c r="F30" s="67">
        <f>+'率・当(臨財含)'!F30-'率・前(臨財含)'!F30</f>
        <v>-1.4999999999999996</v>
      </c>
      <c r="G30" s="67">
        <f>+'率・当(臨財含)'!G30-'率・前(臨財含)'!G30</f>
        <v>2.0999999999999996</v>
      </c>
      <c r="H30" s="67">
        <f>+'率・当(臨財含)'!H30-'率・前(臨財含)'!H30</f>
        <v>-1</v>
      </c>
      <c r="I30" s="67">
        <f>+'率・当(臨財含)'!I30-'率・前(臨財含)'!I30</f>
        <v>0</v>
      </c>
      <c r="J30" s="67">
        <f>+'率・当(臨財含)'!J30-'率・前(臨財含)'!J30</f>
        <v>0.20000000000000107</v>
      </c>
      <c r="K30" s="67">
        <f>+'率・当(臨財含)'!K30-'率・前(臨財含)'!K30</f>
        <v>1.0999999999999943</v>
      </c>
    </row>
    <row r="31" spans="2:11" ht="17.25">
      <c r="B31" s="24" t="s">
        <v>105</v>
      </c>
      <c r="C31" s="65">
        <f>+'率・当(臨財含)'!C31-'率・前(臨財含)'!C31</f>
        <v>0.5</v>
      </c>
      <c r="D31" s="65">
        <f>+'率・当(臨財含)'!D31-'率・前(臨財含)'!D31</f>
        <v>-1.200000000000001</v>
      </c>
      <c r="E31" s="65">
        <f>+'率・当(臨財含)'!E31-'率・前(臨財含)'!E31</f>
        <v>0</v>
      </c>
      <c r="F31" s="65">
        <f>+'率・当(臨財含)'!F31-'率・前(臨財含)'!F31</f>
        <v>-0.10000000000000009</v>
      </c>
      <c r="G31" s="65">
        <f>+'率・当(臨財含)'!G31-'率・前(臨財含)'!G31</f>
        <v>1.200000000000001</v>
      </c>
      <c r="H31" s="65">
        <f>+'率・当(臨財含)'!H31-'率・前(臨財含)'!H31</f>
        <v>0.5999999999999979</v>
      </c>
      <c r="I31" s="65">
        <f>+'率・当(臨財含)'!I31-'率・前(臨財含)'!I31</f>
        <v>0</v>
      </c>
      <c r="J31" s="65">
        <f>+'率・当(臨財含)'!J31-'率・前(臨財含)'!J31</f>
        <v>-0.8999999999999986</v>
      </c>
      <c r="K31" s="65">
        <f>+'率・当(臨財含)'!K31-'率・前(臨財含)'!K31</f>
        <v>0</v>
      </c>
    </row>
    <row r="32" spans="2:11" ht="17.25">
      <c r="B32" s="24" t="s">
        <v>106</v>
      </c>
      <c r="C32" s="65">
        <f>+'率・当(臨財含)'!C32-'率・前(臨財含)'!C32</f>
        <v>4.899999999999999</v>
      </c>
      <c r="D32" s="65">
        <f>+'率・当(臨財含)'!D32-'率・前(臨財含)'!D32</f>
        <v>-2</v>
      </c>
      <c r="E32" s="65">
        <f>+'率・当(臨財含)'!E32-'率・前(臨財含)'!E32</f>
        <v>-0.2999999999999998</v>
      </c>
      <c r="F32" s="65">
        <f>+'率・当(臨財含)'!F32-'率・前(臨財含)'!F32</f>
        <v>-0.9000000000000004</v>
      </c>
      <c r="G32" s="65">
        <f>+'率・当(臨財含)'!G32-'率・前(臨財含)'!G32</f>
        <v>0.29999999999999893</v>
      </c>
      <c r="H32" s="65">
        <f>+'率・当(臨財含)'!H32-'率・前(臨財含)'!H32</f>
        <v>0.3000000000000007</v>
      </c>
      <c r="I32" s="65">
        <f>+'率・当(臨財含)'!I32-'率・前(臨財含)'!I32</f>
        <v>0</v>
      </c>
      <c r="J32" s="65">
        <f>+'率・当(臨財含)'!J32-'率・前(臨財含)'!J32</f>
        <v>-0.2999999999999998</v>
      </c>
      <c r="K32" s="65">
        <f>+'率・当(臨財含)'!K32-'率・前(臨財含)'!K32</f>
        <v>2.0999999999999943</v>
      </c>
    </row>
    <row r="33" spans="2:11" ht="17.25">
      <c r="B33" s="25" t="s">
        <v>80</v>
      </c>
      <c r="C33" s="67">
        <f>+'率・当(臨財含)'!C33-'率・前(臨財含)'!C33</f>
        <v>5.199999999999999</v>
      </c>
      <c r="D33" s="67">
        <f>+'率・当(臨財含)'!D33-'率・前(臨財含)'!D33</f>
        <v>-0.6000000000000014</v>
      </c>
      <c r="E33" s="67">
        <f>+'率・当(臨財含)'!E33-'率・前(臨財含)'!E33</f>
        <v>0.20000000000000007</v>
      </c>
      <c r="F33" s="67">
        <f>+'率・当(臨財含)'!F33-'率・前(臨財含)'!F33</f>
        <v>-3</v>
      </c>
      <c r="G33" s="67">
        <f>+'率・当(臨財含)'!G33-'率・前(臨財含)'!G33</f>
        <v>-1.5</v>
      </c>
      <c r="H33" s="67">
        <f>+'率・当(臨財含)'!H33-'率・前(臨財含)'!H33</f>
        <v>-0.5</v>
      </c>
      <c r="I33" s="67">
        <f>+'率・当(臨財含)'!I33-'率・前(臨財含)'!I33</f>
        <v>1.1</v>
      </c>
      <c r="J33" s="67">
        <f>+'率・当(臨財含)'!J33-'率・前(臨財含)'!J33</f>
        <v>0.09999999999999964</v>
      </c>
      <c r="K33" s="67">
        <f>+'率・当(臨財含)'!K33-'率・前(臨財含)'!K33</f>
        <v>1</v>
      </c>
    </row>
    <row r="34" spans="2:11" ht="17.25">
      <c r="B34" s="24" t="s">
        <v>81</v>
      </c>
      <c r="C34" s="67">
        <f>+'率・当(臨財含)'!C34-'率・前(臨財含)'!C34</f>
        <v>2.5</v>
      </c>
      <c r="D34" s="67">
        <f>+'率・当(臨財含)'!D34-'率・前(臨財含)'!D34</f>
        <v>-4.299999999999999</v>
      </c>
      <c r="E34" s="67">
        <f>+'率・当(臨財含)'!E34-'率・前(臨財含)'!E34</f>
        <v>0.10000000000000009</v>
      </c>
      <c r="F34" s="67">
        <f>+'率・当(臨財含)'!F34-'率・前(臨財含)'!F34</f>
        <v>-1.5</v>
      </c>
      <c r="G34" s="67">
        <f>+'率・当(臨財含)'!G34-'率・前(臨財含)'!G34</f>
        <v>-1.3000000000000007</v>
      </c>
      <c r="H34" s="67">
        <f>+'率・当(臨財含)'!H34-'率・前(臨財含)'!H34</f>
        <v>0.09999999999999787</v>
      </c>
      <c r="I34" s="67">
        <f>+'率・当(臨財含)'!I34-'率・前(臨財含)'!I34</f>
        <v>0</v>
      </c>
      <c r="J34" s="67">
        <f>+'率・当(臨財含)'!J34-'率・前(臨財含)'!J34</f>
        <v>0.20000000000000107</v>
      </c>
      <c r="K34" s="67">
        <f>+'率・当(臨財含)'!K34-'率・前(臨財含)'!K34</f>
        <v>-4.1000000000000085</v>
      </c>
    </row>
    <row r="35" spans="2:11" ht="17.25">
      <c r="B35" s="27" t="s">
        <v>91</v>
      </c>
      <c r="C35" s="70">
        <f>+'率・当(臨財含)'!C35-'率・前(臨財含)'!C35</f>
        <v>3.3000000000000007</v>
      </c>
      <c r="D35" s="70">
        <f>+'率・当(臨財含)'!D35-'率・前(臨財含)'!D35</f>
        <v>-2.1999999999999993</v>
      </c>
      <c r="E35" s="70">
        <f>+'率・当(臨財含)'!E35-'率・前(臨財含)'!E35</f>
        <v>0.10000000000000009</v>
      </c>
      <c r="F35" s="70">
        <f>+'率・当(臨財含)'!F35-'率・前(臨財含)'!F35</f>
        <v>-0.5999999999999996</v>
      </c>
      <c r="G35" s="70">
        <f>+'率・当(臨財含)'!G35-'率・前(臨財含)'!G35</f>
        <v>-0.5</v>
      </c>
      <c r="H35" s="70">
        <f>+'率・当(臨財含)'!H35-'率・前(臨財含)'!H35</f>
        <v>-0.29999999999999893</v>
      </c>
      <c r="I35" s="70">
        <f>+'率・当(臨財含)'!I35-'率・前(臨財含)'!I35</f>
        <v>0.1</v>
      </c>
      <c r="J35" s="70">
        <f>+'率・当(臨財含)'!J35-'率・前(臨財含)'!J35</f>
        <v>0.09999999999999964</v>
      </c>
      <c r="K35" s="70">
        <f>+'率・当(臨財含)'!K35-'率・前(臨財含)'!K35</f>
        <v>-0.09999999999999432</v>
      </c>
    </row>
    <row r="36" spans="2:11" ht="17.25">
      <c r="B36" s="27" t="s">
        <v>149</v>
      </c>
      <c r="C36" s="70">
        <f>+'率・当(臨財含)'!C36-'率・前(臨財含)'!C36</f>
        <v>3.700000000000003</v>
      </c>
      <c r="D36" s="70">
        <f>+'率・当(臨財含)'!D36-'率・前(臨財含)'!D36</f>
        <v>-2.4999999999999982</v>
      </c>
      <c r="E36" s="70">
        <f>+'率・当(臨財含)'!E36-'率・前(臨財含)'!E36</f>
        <v>0</v>
      </c>
      <c r="F36" s="70">
        <f>+'率・当(臨財含)'!F36-'率・前(臨財含)'!F36</f>
        <v>-0.7000000000000002</v>
      </c>
      <c r="G36" s="70">
        <f>+'率・当(臨財含)'!G36-'率・前(臨財含)'!G36</f>
        <v>-0.09999999999999964</v>
      </c>
      <c r="H36" s="70">
        <f>+'率・当(臨財含)'!H36-'率・前(臨財含)'!H36</f>
        <v>-0.10000000000000142</v>
      </c>
      <c r="I36" s="70">
        <f>+'率・当(臨財含)'!I36-'率・前(臨財含)'!I36</f>
        <v>0.1</v>
      </c>
      <c r="J36" s="70">
        <f>+'率・当(臨財含)'!J36-'率・前(臨財含)'!J36</f>
        <v>0</v>
      </c>
      <c r="K36" s="70">
        <f>+'率・当(臨財含)'!K36-'率・前(臨財含)'!K36</f>
        <v>0.29999999999999716</v>
      </c>
    </row>
    <row r="37" spans="2:11" ht="17.25">
      <c r="B37" s="27" t="s">
        <v>92</v>
      </c>
      <c r="C37" s="70">
        <f>+'率・当(臨財含)'!C37-'率・前(臨財含)'!C37</f>
        <v>3.3999999999999986</v>
      </c>
      <c r="D37" s="70">
        <f>+'率・当(臨財含)'!D37-'率・前(臨財含)'!D37</f>
        <v>-2.3000000000000007</v>
      </c>
      <c r="E37" s="70">
        <f>+'率・当(臨財含)'!E37-'率・前(臨財含)'!E37</f>
        <v>0</v>
      </c>
      <c r="F37" s="70">
        <f>+'率・当(臨財含)'!F37-'率・前(臨財含)'!F37</f>
        <v>-0.5999999999999996</v>
      </c>
      <c r="G37" s="70">
        <f>+'率・当(臨財含)'!G37-'率・前(臨財含)'!G37</f>
        <v>-0.40000000000000036</v>
      </c>
      <c r="H37" s="70">
        <f>+'率・当(臨財含)'!H37-'率・前(臨財含)'!H37</f>
        <v>-0.3000000000000007</v>
      </c>
      <c r="I37" s="70">
        <f>+'率・当(臨財含)'!I37-'率・前(臨財含)'!I37</f>
        <v>0.1</v>
      </c>
      <c r="J37" s="70">
        <f>+'率・当(臨財含)'!J37-'率・前(臨財含)'!J37</f>
        <v>0.09999999999999964</v>
      </c>
      <c r="K37" s="70">
        <f>+'率・当(臨財含)'!K37-'率・前(臨財含)'!K37</f>
        <v>-0.09999999999999432</v>
      </c>
    </row>
    <row r="38" spans="3:12" ht="17.25">
      <c r="C38" s="4" t="s">
        <v>93</v>
      </c>
      <c r="I38" s="4"/>
      <c r="K38" s="3"/>
      <c r="L38" s="3"/>
    </row>
    <row r="39" spans="2:12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</row>
    <row r="40" spans="2:11" ht="17.25">
      <c r="B40" s="27" t="s">
        <v>91</v>
      </c>
      <c r="C40" s="70">
        <f>+'率・当(臨財含)'!C40-'率・前(臨財含)'!C40</f>
        <v>3.1000000000000014</v>
      </c>
      <c r="D40" s="70">
        <f>+'率・当(臨財含)'!D40-'率・前(臨財含)'!D40</f>
        <v>-2.599999999999998</v>
      </c>
      <c r="E40" s="70">
        <f>+'率・当(臨財含)'!E40-'率・前(臨財含)'!E40</f>
        <v>0.10000000000000009</v>
      </c>
      <c r="F40" s="70">
        <f>+'率・当(臨財含)'!F40-'率・前(臨財含)'!F40</f>
        <v>-0.7999999999999989</v>
      </c>
      <c r="G40" s="70">
        <f>+'率・当(臨財含)'!G40-'率・前(臨財含)'!G40</f>
        <v>-0.40000000000000036</v>
      </c>
      <c r="H40" s="70">
        <f>+'率・当(臨財含)'!H40-'率・前(臨財含)'!H40</f>
        <v>-0.1999999999999993</v>
      </c>
      <c r="I40" s="70">
        <f>+'率・当(臨財含)'!I40-'率・前(臨財含)'!I40</f>
        <v>0.1</v>
      </c>
      <c r="J40" s="70">
        <f>+'率・当(臨財含)'!J40-'率・前(臨財含)'!J40</f>
        <v>-0.1999999999999993</v>
      </c>
      <c r="K40" s="70">
        <f>+'率・当(臨財含)'!K40-'率・前(臨財含)'!K40</f>
        <v>-0.9000000000000057</v>
      </c>
    </row>
    <row r="41" spans="2:11" ht="17.25">
      <c r="B41" s="27" t="s">
        <v>148</v>
      </c>
      <c r="C41" s="70">
        <f>+'率・当(臨財含)'!C41-'率・前(臨財含)'!C41</f>
        <v>3.799999999999997</v>
      </c>
      <c r="D41" s="70">
        <f>+'率・当(臨財含)'!D41-'率・前(臨財含)'!D41</f>
        <v>-2.200000000000001</v>
      </c>
      <c r="E41" s="70">
        <f>+'率・当(臨財含)'!E41-'率・前(臨財含)'!E41</f>
        <v>0.10000000000000009</v>
      </c>
      <c r="F41" s="70">
        <f>+'率・当(臨財含)'!F41-'率・前(臨財含)'!F41</f>
        <v>-0.7000000000000002</v>
      </c>
      <c r="G41" s="70">
        <f>+'率・当(臨財含)'!G41-'率・前(臨財含)'!G41</f>
        <v>0</v>
      </c>
      <c r="H41" s="70">
        <f>+'率・当(臨財含)'!H41-'率・前(臨財含)'!H41</f>
        <v>-0.09999999999999964</v>
      </c>
      <c r="I41" s="70">
        <f>+'率・当(臨財含)'!I41-'率・前(臨財含)'!I41</f>
        <v>0.2</v>
      </c>
      <c r="J41" s="70">
        <f>+'率・当(臨財含)'!J41-'率・前(臨財含)'!J41</f>
        <v>0.1999999999999993</v>
      </c>
      <c r="K41" s="70">
        <f>+'率・当(臨財含)'!K41-'率・前(臨財含)'!K41</f>
        <v>1</v>
      </c>
    </row>
    <row r="42" spans="2:11" ht="17.25">
      <c r="B42" s="27" t="s">
        <v>92</v>
      </c>
      <c r="C42" s="70">
        <f>+'率・当(臨財含)'!C42-'率・前(臨財含)'!C42</f>
        <v>3.400000000000002</v>
      </c>
      <c r="D42" s="70">
        <f>+'率・当(臨財含)'!D42-'率・前(臨財含)'!D42</f>
        <v>-2.4000000000000004</v>
      </c>
      <c r="E42" s="70">
        <f>+'率・当(臨財含)'!E42-'率・前(臨財含)'!E42</f>
        <v>0.10000000000000009</v>
      </c>
      <c r="F42" s="70">
        <f>+'率・当(臨財含)'!F42-'率・前(臨財含)'!F42</f>
        <v>-0.6999999999999993</v>
      </c>
      <c r="G42" s="70">
        <f>+'率・当(臨財含)'!G42-'率・前(臨財含)'!G42</f>
        <v>-0.1999999999999993</v>
      </c>
      <c r="H42" s="70">
        <f>+'率・当(臨財含)'!H42-'率・前(臨財含)'!H42</f>
        <v>-0.1999999999999993</v>
      </c>
      <c r="I42" s="70">
        <f>+'率・当(臨財含)'!I42-'率・前(臨財含)'!I42</f>
        <v>0.1</v>
      </c>
      <c r="J42" s="70">
        <f>+'率・当(臨財含)'!J42-'率・前(臨財含)'!J42</f>
        <v>0</v>
      </c>
      <c r="K42" s="70">
        <f>+'率・当(臨財含)'!K42-'率・前(臨財含)'!K42</f>
        <v>0.09999999999999432</v>
      </c>
    </row>
    <row r="43" ht="17.25">
      <c r="C43" t="s">
        <v>94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 ９-３ 経常収支比率の状況（対前年度増減率）※減収補てん債特例分、臨時財政対策債を含む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44"/>
  <sheetViews>
    <sheetView showGridLines="0" view="pageBreakPreview" zoomScale="65" zoomScaleSheetLayoutView="65" workbookViewId="0" topLeftCell="Y19">
      <selection activeCell="E2" sqref="E2"/>
    </sheetView>
  </sheetViews>
  <sheetFormatPr defaultColWidth="8.66015625" defaultRowHeight="18"/>
  <cols>
    <col min="1" max="1" width="1.66015625" style="0" customWidth="1"/>
    <col min="2" max="2" width="11.66015625" style="0" customWidth="1"/>
    <col min="3" max="7" width="10.83203125" style="0" customWidth="1"/>
    <col min="8" max="8" width="11.66015625" style="110" customWidth="1"/>
    <col min="9" max="9" width="10.83203125" style="0" customWidth="1"/>
    <col min="10" max="10" width="11.66015625" style="110" customWidth="1"/>
    <col min="11" max="11" width="10.66015625" style="0" customWidth="1"/>
    <col min="12" max="12" width="11.66015625" style="110" customWidth="1"/>
    <col min="13" max="13" width="10.66015625" style="0" customWidth="1"/>
    <col min="14" max="14" width="11.66015625" style="125" customWidth="1"/>
    <col min="15" max="15" width="10.66015625" style="0" customWidth="1"/>
    <col min="16" max="16" width="11.66015625" style="125" customWidth="1"/>
    <col min="17" max="17" width="10.66015625" style="0" customWidth="1"/>
    <col min="18" max="18" width="11.66015625" style="125" customWidth="1"/>
    <col min="19" max="19" width="10.66015625" style="0" customWidth="1"/>
    <col min="20" max="20" width="11.66015625" style="125" customWidth="1"/>
    <col min="21" max="21" width="10.66015625" style="0" customWidth="1"/>
    <col min="22" max="22" width="11.66015625" style="125" customWidth="1"/>
    <col min="23" max="23" width="10.66015625" style="0" customWidth="1"/>
    <col min="24" max="24" width="11.66015625" style="125" customWidth="1"/>
    <col min="25" max="25" width="10.66015625" style="0" customWidth="1"/>
    <col min="26" max="26" width="11.66015625" style="125" customWidth="1"/>
    <col min="27" max="27" width="10.66015625" style="0" customWidth="1"/>
    <col min="28" max="28" width="11.66015625" style="125" customWidth="1"/>
    <col min="29" max="29" width="10.66015625" style="0" customWidth="1"/>
    <col min="30" max="30" width="11.66015625" style="125" customWidth="1"/>
    <col min="31" max="31" width="10.66015625" style="0" customWidth="1"/>
    <col min="32" max="32" width="2.66015625" style="36" customWidth="1"/>
    <col min="33" max="33" width="11.58203125" style="36" customWidth="1"/>
    <col min="34" max="36" width="10.66015625" style="36" customWidth="1"/>
    <col min="37" max="37" width="11.66015625" style="125" customWidth="1"/>
    <col min="38" max="38" width="10.66015625" style="36" customWidth="1"/>
    <col min="39" max="39" width="11.66015625" style="125" customWidth="1"/>
    <col min="40" max="40" width="10.66015625" style="36" customWidth="1"/>
    <col min="41" max="41" width="11.66015625" style="125" customWidth="1"/>
    <col min="42" max="42" width="10.66015625" style="36" customWidth="1"/>
    <col min="43" max="43" width="11.66015625" style="125" customWidth="1"/>
    <col min="44" max="44" width="10.66015625" style="36" customWidth="1"/>
    <col min="45" max="45" width="11.66015625" style="125" customWidth="1"/>
    <col min="46" max="46" width="10.66015625" style="36" customWidth="1"/>
    <col min="47" max="47" width="11.66015625" style="125" customWidth="1"/>
    <col min="48" max="48" width="10.66015625" style="36" customWidth="1"/>
    <col min="49" max="49" width="11.66015625" style="125" customWidth="1"/>
    <col min="50" max="50" width="10.66015625" style="36" customWidth="1"/>
    <col min="51" max="51" width="11.66015625" style="125" customWidth="1"/>
    <col min="52" max="52" width="10.66015625" style="0" customWidth="1"/>
    <col min="53" max="53" width="11.66015625" style="125" customWidth="1"/>
    <col min="54" max="54" width="10.66015625" style="0" customWidth="1"/>
    <col min="55" max="55" width="11.66015625" style="125" customWidth="1"/>
    <col min="56" max="56" width="10.66015625" style="0" customWidth="1"/>
    <col min="57" max="57" width="11.66015625" style="125" customWidth="1"/>
    <col min="58" max="58" width="10.66015625" style="0" customWidth="1"/>
    <col min="59" max="59" width="11.66015625" style="125" customWidth="1"/>
    <col min="60" max="60" width="10.66015625" style="0" customWidth="1"/>
    <col min="61" max="61" width="11.66015625" style="110" hidden="1" customWidth="1"/>
    <col min="62" max="62" width="10.66015625" style="0" hidden="1" customWidth="1"/>
  </cols>
  <sheetData>
    <row r="1" spans="2:33" ht="17.25">
      <c r="B1" s="110" t="s">
        <v>107</v>
      </c>
      <c r="AG1" s="125" t="s">
        <v>150</v>
      </c>
    </row>
    <row r="2" spans="31:62" ht="17.25">
      <c r="AE2" s="3" t="s">
        <v>100</v>
      </c>
      <c r="AF2" s="37"/>
      <c r="AG2" s="37"/>
      <c r="AH2" s="37"/>
      <c r="AI2" s="37"/>
      <c r="AJ2" s="37"/>
      <c r="AK2" s="126"/>
      <c r="AL2" s="37"/>
      <c r="AM2" s="126"/>
      <c r="AN2" s="37"/>
      <c r="AO2" s="126"/>
      <c r="AP2" s="37"/>
      <c r="AQ2" s="126"/>
      <c r="AR2" s="37"/>
      <c r="AS2" s="126"/>
      <c r="AT2" s="37"/>
      <c r="AU2" s="126"/>
      <c r="AV2" s="37"/>
      <c r="AW2" s="126"/>
      <c r="AX2" s="37"/>
      <c r="AY2" s="171"/>
      <c r="AZ2" s="15"/>
      <c r="BA2" s="171"/>
      <c r="BB2" s="15"/>
      <c r="BC2" s="171"/>
      <c r="BD2" s="15"/>
      <c r="BE2" s="171"/>
      <c r="BF2" s="15"/>
      <c r="BG2" s="171"/>
      <c r="BH2" s="15" t="s">
        <v>108</v>
      </c>
      <c r="BI2" s="111"/>
      <c r="BJ2" s="15" t="s">
        <v>108</v>
      </c>
    </row>
    <row r="3" spans="1:63" ht="17.25">
      <c r="A3" s="3"/>
      <c r="B3" s="131"/>
      <c r="C3" s="92"/>
      <c r="D3" s="192"/>
      <c r="E3" s="177"/>
      <c r="F3" s="192"/>
      <c r="G3" s="177"/>
      <c r="H3" s="131"/>
      <c r="I3" s="92"/>
      <c r="J3" s="131"/>
      <c r="K3" s="92"/>
      <c r="L3" s="131"/>
      <c r="M3" s="92"/>
      <c r="N3" s="159"/>
      <c r="O3" s="92"/>
      <c r="P3" s="159"/>
      <c r="Q3" s="92"/>
      <c r="R3" s="159"/>
      <c r="S3" s="92"/>
      <c r="T3" s="163"/>
      <c r="U3" s="92"/>
      <c r="V3" s="166"/>
      <c r="W3" s="92"/>
      <c r="X3" s="163"/>
      <c r="Y3" s="92"/>
      <c r="Z3" s="163"/>
      <c r="AA3" s="92"/>
      <c r="AB3" s="163"/>
      <c r="AC3" s="92"/>
      <c r="AD3" s="163"/>
      <c r="AE3" s="92"/>
      <c r="AF3" s="39"/>
      <c r="AG3" s="163"/>
      <c r="AH3" s="103" t="s">
        <v>87</v>
      </c>
      <c r="AI3" s="199"/>
      <c r="AJ3" s="103" t="s">
        <v>87</v>
      </c>
      <c r="AK3" s="163"/>
      <c r="AL3" s="103" t="s">
        <v>87</v>
      </c>
      <c r="AM3" s="163"/>
      <c r="AN3" s="103" t="s">
        <v>87</v>
      </c>
      <c r="AO3" s="163"/>
      <c r="AP3" s="103" t="s">
        <v>87</v>
      </c>
      <c r="AQ3" s="163"/>
      <c r="AR3" s="103" t="s">
        <v>87</v>
      </c>
      <c r="AS3" s="163"/>
      <c r="AT3" s="103" t="s">
        <v>87</v>
      </c>
      <c r="AU3" s="163"/>
      <c r="AV3" s="103" t="s">
        <v>87</v>
      </c>
      <c r="AW3" s="163"/>
      <c r="AX3" s="103" t="s">
        <v>87</v>
      </c>
      <c r="AY3" s="163"/>
      <c r="AZ3" s="103" t="s">
        <v>87</v>
      </c>
      <c r="BA3" s="163"/>
      <c r="BB3" s="103" t="s">
        <v>87</v>
      </c>
      <c r="BC3" s="172"/>
      <c r="BD3" s="103" t="s">
        <v>87</v>
      </c>
      <c r="BE3" s="172"/>
      <c r="BF3" s="103" t="s">
        <v>87</v>
      </c>
      <c r="BG3" s="172"/>
      <c r="BH3" s="103" t="s">
        <v>87</v>
      </c>
      <c r="BI3" s="112"/>
      <c r="BJ3" s="103" t="s">
        <v>87</v>
      </c>
      <c r="BK3" s="1"/>
    </row>
    <row r="4" spans="1:63" ht="17.25">
      <c r="A4" s="3"/>
      <c r="B4" s="132"/>
      <c r="C4" s="93" t="s">
        <v>87</v>
      </c>
      <c r="D4" s="193"/>
      <c r="E4" s="178" t="s">
        <v>218</v>
      </c>
      <c r="F4" s="193"/>
      <c r="G4" s="178" t="s">
        <v>218</v>
      </c>
      <c r="H4" s="132"/>
      <c r="I4" s="93" t="s">
        <v>87</v>
      </c>
      <c r="J4" s="132"/>
      <c r="K4" s="93" t="s">
        <v>87</v>
      </c>
      <c r="L4" s="132"/>
      <c r="M4" s="93" t="s">
        <v>87</v>
      </c>
      <c r="N4" s="160"/>
      <c r="O4" s="93" t="s">
        <v>87</v>
      </c>
      <c r="P4" s="160"/>
      <c r="Q4" s="93" t="s">
        <v>87</v>
      </c>
      <c r="R4" s="160"/>
      <c r="S4" s="93" t="s">
        <v>87</v>
      </c>
      <c r="T4" s="164"/>
      <c r="U4" s="93" t="s">
        <v>87</v>
      </c>
      <c r="V4" s="167"/>
      <c r="W4" s="93" t="s">
        <v>87</v>
      </c>
      <c r="X4" s="164"/>
      <c r="Y4" s="93" t="s">
        <v>87</v>
      </c>
      <c r="Z4" s="164"/>
      <c r="AA4" s="93" t="s">
        <v>87</v>
      </c>
      <c r="AB4" s="164"/>
      <c r="AC4" s="93" t="s">
        <v>87</v>
      </c>
      <c r="AD4" s="164"/>
      <c r="AE4" s="93" t="s">
        <v>87</v>
      </c>
      <c r="AF4" s="40"/>
      <c r="AG4" s="164"/>
      <c r="AH4" s="93" t="s">
        <v>192</v>
      </c>
      <c r="AI4" s="178"/>
      <c r="AJ4" s="93" t="s">
        <v>192</v>
      </c>
      <c r="AK4" s="164"/>
      <c r="AL4" s="93" t="s">
        <v>89</v>
      </c>
      <c r="AM4" s="164"/>
      <c r="AN4" s="93" t="s">
        <v>89</v>
      </c>
      <c r="AO4" s="164"/>
      <c r="AP4" s="93" t="s">
        <v>89</v>
      </c>
      <c r="AQ4" s="164"/>
      <c r="AR4" s="93" t="s">
        <v>89</v>
      </c>
      <c r="AS4" s="164"/>
      <c r="AT4" s="93" t="s">
        <v>89</v>
      </c>
      <c r="AU4" s="164"/>
      <c r="AV4" s="93" t="s">
        <v>89</v>
      </c>
      <c r="AW4" s="164"/>
      <c r="AX4" s="93" t="s">
        <v>89</v>
      </c>
      <c r="AY4" s="164"/>
      <c r="AZ4" s="93" t="s">
        <v>89</v>
      </c>
      <c r="BA4" s="164"/>
      <c r="BB4" s="93" t="s">
        <v>89</v>
      </c>
      <c r="BC4" s="173"/>
      <c r="BD4" s="93" t="s">
        <v>89</v>
      </c>
      <c r="BE4" s="173"/>
      <c r="BF4" s="93" t="s">
        <v>89</v>
      </c>
      <c r="BG4" s="173"/>
      <c r="BH4" s="93" t="s">
        <v>89</v>
      </c>
      <c r="BI4" s="113"/>
      <c r="BJ4" s="93" t="s">
        <v>89</v>
      </c>
      <c r="BK4" s="1"/>
    </row>
    <row r="5" spans="1:63" ht="17.25">
      <c r="A5" s="3"/>
      <c r="B5" s="114" t="s">
        <v>216</v>
      </c>
      <c r="C5" s="94" t="s">
        <v>89</v>
      </c>
      <c r="D5" s="114" t="s">
        <v>216</v>
      </c>
      <c r="E5" s="94" t="s">
        <v>89</v>
      </c>
      <c r="F5" s="193" t="s">
        <v>217</v>
      </c>
      <c r="G5" s="94" t="s">
        <v>89</v>
      </c>
      <c r="H5" s="114" t="s">
        <v>205</v>
      </c>
      <c r="I5" s="94" t="s">
        <v>89</v>
      </c>
      <c r="J5" s="114" t="s">
        <v>204</v>
      </c>
      <c r="K5" s="94" t="s">
        <v>89</v>
      </c>
      <c r="L5" s="114" t="s">
        <v>203</v>
      </c>
      <c r="M5" s="94" t="s">
        <v>89</v>
      </c>
      <c r="N5" s="161" t="s">
        <v>202</v>
      </c>
      <c r="O5" s="94" t="s">
        <v>89</v>
      </c>
      <c r="P5" s="161" t="s">
        <v>201</v>
      </c>
      <c r="Q5" s="94" t="s">
        <v>89</v>
      </c>
      <c r="R5" s="161" t="s">
        <v>200</v>
      </c>
      <c r="S5" s="94" t="s">
        <v>89</v>
      </c>
      <c r="T5" s="161" t="s">
        <v>199</v>
      </c>
      <c r="U5" s="94" t="s">
        <v>89</v>
      </c>
      <c r="V5" s="168" t="s">
        <v>198</v>
      </c>
      <c r="W5" s="94" t="s">
        <v>89</v>
      </c>
      <c r="X5" s="168" t="s">
        <v>197</v>
      </c>
      <c r="Y5" s="94" t="s">
        <v>89</v>
      </c>
      <c r="Z5" s="168" t="s">
        <v>196</v>
      </c>
      <c r="AA5" s="94" t="s">
        <v>89</v>
      </c>
      <c r="AB5" s="168" t="s">
        <v>195</v>
      </c>
      <c r="AC5" s="94" t="s">
        <v>89</v>
      </c>
      <c r="AD5" s="168" t="s">
        <v>194</v>
      </c>
      <c r="AE5" s="94" t="s">
        <v>89</v>
      </c>
      <c r="AF5" s="40"/>
      <c r="AG5" s="168" t="s">
        <v>219</v>
      </c>
      <c r="AH5" s="104" t="s">
        <v>112</v>
      </c>
      <c r="AI5" s="168" t="s">
        <v>215</v>
      </c>
      <c r="AJ5" s="104" t="s">
        <v>112</v>
      </c>
      <c r="AK5" s="168" t="s">
        <v>205</v>
      </c>
      <c r="AL5" s="104" t="s">
        <v>112</v>
      </c>
      <c r="AM5" s="168" t="s">
        <v>214</v>
      </c>
      <c r="AN5" s="104" t="s">
        <v>112</v>
      </c>
      <c r="AO5" s="168" t="s">
        <v>203</v>
      </c>
      <c r="AP5" s="104" t="s">
        <v>112</v>
      </c>
      <c r="AQ5" s="168" t="s">
        <v>202</v>
      </c>
      <c r="AR5" s="104" t="s">
        <v>112</v>
      </c>
      <c r="AS5" s="168" t="s">
        <v>201</v>
      </c>
      <c r="AT5" s="104" t="s">
        <v>112</v>
      </c>
      <c r="AU5" s="168" t="s">
        <v>200</v>
      </c>
      <c r="AV5" s="104" t="s">
        <v>112</v>
      </c>
      <c r="AW5" s="168" t="s">
        <v>199</v>
      </c>
      <c r="AX5" s="104" t="s">
        <v>112</v>
      </c>
      <c r="AY5" s="168" t="s">
        <v>198</v>
      </c>
      <c r="AZ5" s="104" t="s">
        <v>112</v>
      </c>
      <c r="BA5" s="168" t="s">
        <v>197</v>
      </c>
      <c r="BB5" s="104" t="s">
        <v>112</v>
      </c>
      <c r="BC5" s="168" t="s">
        <v>196</v>
      </c>
      <c r="BD5" s="104" t="s">
        <v>112</v>
      </c>
      <c r="BE5" s="168" t="s">
        <v>195</v>
      </c>
      <c r="BF5" s="104" t="s">
        <v>112</v>
      </c>
      <c r="BG5" s="168" t="s">
        <v>194</v>
      </c>
      <c r="BH5" s="104" t="s">
        <v>193</v>
      </c>
      <c r="BI5" s="114" t="s">
        <v>140</v>
      </c>
      <c r="BJ5" s="104" t="s">
        <v>184</v>
      </c>
      <c r="BK5" s="1"/>
    </row>
    <row r="6" spans="1:63" ht="21" customHeight="1">
      <c r="A6" s="11"/>
      <c r="B6" s="156" t="str">
        <f>INDEX('率・当'!$B$6:$B$34,MATCH(ROW(A1),'率・当'!$R$6:$R$34,0))</f>
        <v>名 張 市</v>
      </c>
      <c r="C6" s="197">
        <f>LARGE('率・当'!$K$6:$K$34,ROW(A1))</f>
        <v>107.4</v>
      </c>
      <c r="D6" s="194" t="s">
        <v>22</v>
      </c>
      <c r="E6" s="195">
        <v>107.3</v>
      </c>
      <c r="F6" s="194" t="s">
        <v>22</v>
      </c>
      <c r="G6" s="195">
        <v>108.1</v>
      </c>
      <c r="H6" s="158" t="s">
        <v>22</v>
      </c>
      <c r="I6" s="152">
        <v>108.3</v>
      </c>
      <c r="J6" s="158" t="s">
        <v>22</v>
      </c>
      <c r="K6" s="152">
        <v>108.1</v>
      </c>
      <c r="L6" s="158" t="s">
        <v>22</v>
      </c>
      <c r="M6" s="152">
        <v>108.3</v>
      </c>
      <c r="N6" s="158" t="s">
        <v>19</v>
      </c>
      <c r="O6" s="152">
        <v>110.6</v>
      </c>
      <c r="P6" s="158" t="s">
        <v>19</v>
      </c>
      <c r="Q6" s="152">
        <v>108.9</v>
      </c>
      <c r="R6" s="158" t="s">
        <v>163</v>
      </c>
      <c r="S6" s="152">
        <v>109.5</v>
      </c>
      <c r="T6" s="165" t="s">
        <v>163</v>
      </c>
      <c r="U6" s="152">
        <v>111.9</v>
      </c>
      <c r="V6" s="165" t="s">
        <v>19</v>
      </c>
      <c r="W6" s="152">
        <v>106.1</v>
      </c>
      <c r="X6" s="165" t="s">
        <v>22</v>
      </c>
      <c r="Y6" s="152">
        <v>101.8</v>
      </c>
      <c r="Z6" s="165" t="s">
        <v>22</v>
      </c>
      <c r="AA6" s="152">
        <v>100</v>
      </c>
      <c r="AB6" s="165" t="s">
        <v>105</v>
      </c>
      <c r="AC6" s="152">
        <v>101.9</v>
      </c>
      <c r="AD6" s="165" t="s">
        <v>81</v>
      </c>
      <c r="AE6" s="152">
        <v>104.5</v>
      </c>
      <c r="AF6" s="41"/>
      <c r="AG6" s="156" t="str">
        <f>INDEX('率・当(臨財含)'!$B$6:$B$34,MATCH(ROW(A1),'率・当(臨財含)'!$N$6:$N$34,0))</f>
        <v>志 摩 市</v>
      </c>
      <c r="AH6" s="204">
        <f>LARGE('率・当(臨財含)'!$M$6:$M$34,ROW(A1))</f>
        <v>101.7473</v>
      </c>
      <c r="AI6" s="202" t="s">
        <v>22</v>
      </c>
      <c r="AJ6" s="200">
        <v>99.7084</v>
      </c>
      <c r="AK6" s="156" t="s">
        <v>22</v>
      </c>
      <c r="AL6" s="152">
        <v>99.7254</v>
      </c>
      <c r="AM6" s="156" t="s">
        <v>22</v>
      </c>
      <c r="AN6" s="152">
        <v>99.73</v>
      </c>
      <c r="AO6" s="156" t="s">
        <v>99</v>
      </c>
      <c r="AP6" s="152">
        <v>99.89</v>
      </c>
      <c r="AQ6" s="165" t="s">
        <v>19</v>
      </c>
      <c r="AR6" s="152">
        <v>99.73</v>
      </c>
      <c r="AS6" s="165" t="s">
        <v>19</v>
      </c>
      <c r="AT6" s="152">
        <v>97.75</v>
      </c>
      <c r="AU6" s="165" t="s">
        <v>163</v>
      </c>
      <c r="AV6" s="152">
        <v>99</v>
      </c>
      <c r="AW6" s="165" t="s">
        <v>163</v>
      </c>
      <c r="AX6" s="152">
        <v>98.8</v>
      </c>
      <c r="AY6" s="165" t="s">
        <v>19</v>
      </c>
      <c r="AZ6" s="152">
        <v>94.3</v>
      </c>
      <c r="BA6" s="165" t="s">
        <v>19</v>
      </c>
      <c r="BB6" s="152">
        <v>94.7</v>
      </c>
      <c r="BC6" s="165" t="s">
        <v>22</v>
      </c>
      <c r="BD6" s="152">
        <v>95.8</v>
      </c>
      <c r="BE6" s="165" t="s">
        <v>103</v>
      </c>
      <c r="BF6" s="152">
        <v>97.3</v>
      </c>
      <c r="BG6" s="165" t="s">
        <v>81</v>
      </c>
      <c r="BH6" s="152">
        <v>96.4</v>
      </c>
      <c r="BI6" s="115" t="s">
        <v>75</v>
      </c>
      <c r="BJ6" s="108">
        <v>94.8</v>
      </c>
      <c r="BK6" s="7"/>
    </row>
    <row r="7" spans="1:63" ht="21" customHeight="1">
      <c r="A7" s="11"/>
      <c r="B7" s="155" t="str">
        <f>INDEX('率・当'!$B$6:$B$34,MATCH(ROW(A2),'率・当'!$R$6:$R$34,0))</f>
        <v>志 摩 市</v>
      </c>
      <c r="C7" s="198">
        <f>LARGE('率・当'!$K$6:$K$34,ROW(A2))</f>
        <v>105.7</v>
      </c>
      <c r="D7" s="194" t="s">
        <v>188</v>
      </c>
      <c r="E7" s="196">
        <v>105.4</v>
      </c>
      <c r="F7" s="194" t="s">
        <v>188</v>
      </c>
      <c r="G7" s="196">
        <v>104.3</v>
      </c>
      <c r="H7" s="155" t="s">
        <v>19</v>
      </c>
      <c r="I7" s="99">
        <v>105.1</v>
      </c>
      <c r="J7" s="155" t="s">
        <v>19</v>
      </c>
      <c r="K7" s="99">
        <v>105.6</v>
      </c>
      <c r="L7" s="155" t="s">
        <v>19</v>
      </c>
      <c r="M7" s="99">
        <v>105.3</v>
      </c>
      <c r="N7" s="155" t="s">
        <v>22</v>
      </c>
      <c r="O7" s="99">
        <v>110.3</v>
      </c>
      <c r="P7" s="155" t="s">
        <v>22</v>
      </c>
      <c r="Q7" s="99">
        <v>108.5</v>
      </c>
      <c r="R7" s="155" t="s">
        <v>161</v>
      </c>
      <c r="S7" s="99">
        <v>107.4</v>
      </c>
      <c r="T7" s="122" t="s">
        <v>161</v>
      </c>
      <c r="U7" s="99">
        <v>104.1</v>
      </c>
      <c r="V7" s="122" t="s">
        <v>22</v>
      </c>
      <c r="W7" s="99">
        <v>102.4</v>
      </c>
      <c r="X7" s="122" t="s">
        <v>141</v>
      </c>
      <c r="Y7" s="99">
        <v>101.3</v>
      </c>
      <c r="Z7" s="122" t="s">
        <v>104</v>
      </c>
      <c r="AA7" s="99">
        <v>99.7</v>
      </c>
      <c r="AB7" s="122" t="s">
        <v>103</v>
      </c>
      <c r="AC7" s="99">
        <v>101.8</v>
      </c>
      <c r="AD7" s="122" t="s">
        <v>106</v>
      </c>
      <c r="AE7" s="99">
        <v>102</v>
      </c>
      <c r="AF7" s="41"/>
      <c r="AG7" s="122" t="str">
        <f>INDEX('率・当(臨財含)'!$B$6:$B$34,MATCH(ROW(A2),'率・当(臨財含)'!$N$6:$N$34,0))</f>
        <v>名 張 市</v>
      </c>
      <c r="AH7" s="205">
        <f>LARGE('率・当(臨財含)'!$M$6:$M$34,ROW(A2))</f>
        <v>100.1423</v>
      </c>
      <c r="AI7" s="203" t="s">
        <v>188</v>
      </c>
      <c r="AJ7" s="179">
        <v>99.3884</v>
      </c>
      <c r="AK7" s="122" t="s">
        <v>19</v>
      </c>
      <c r="AL7" s="99">
        <v>98.1198</v>
      </c>
      <c r="AM7" s="122" t="s">
        <v>19</v>
      </c>
      <c r="AN7" s="99">
        <v>99.16</v>
      </c>
      <c r="AO7" s="122" t="s">
        <v>22</v>
      </c>
      <c r="AP7" s="99">
        <v>98.62</v>
      </c>
      <c r="AQ7" s="122" t="s">
        <v>22</v>
      </c>
      <c r="AR7" s="99">
        <v>99.7</v>
      </c>
      <c r="AS7" s="122" t="s">
        <v>22</v>
      </c>
      <c r="AT7" s="99">
        <v>97.64</v>
      </c>
      <c r="AU7" s="122" t="s">
        <v>161</v>
      </c>
      <c r="AV7" s="99">
        <v>97.2</v>
      </c>
      <c r="AW7" s="122" t="s">
        <v>161</v>
      </c>
      <c r="AX7" s="99">
        <v>94.2</v>
      </c>
      <c r="AY7" s="122" t="s">
        <v>22</v>
      </c>
      <c r="AZ7" s="99">
        <v>92.3</v>
      </c>
      <c r="BA7" s="122" t="s">
        <v>101</v>
      </c>
      <c r="BB7" s="99">
        <v>94.7</v>
      </c>
      <c r="BC7" s="122" t="s">
        <v>19</v>
      </c>
      <c r="BD7" s="99">
        <v>94.8</v>
      </c>
      <c r="BE7" s="122" t="s">
        <v>105</v>
      </c>
      <c r="BF7" s="99">
        <v>96.6</v>
      </c>
      <c r="BG7" s="122" t="s">
        <v>106</v>
      </c>
      <c r="BH7" s="99">
        <v>95.7</v>
      </c>
      <c r="BI7" s="116" t="s">
        <v>23</v>
      </c>
      <c r="BJ7" s="99">
        <v>91.1</v>
      </c>
      <c r="BK7" s="7"/>
    </row>
    <row r="8" spans="1:63" ht="21" customHeight="1">
      <c r="A8" s="11"/>
      <c r="B8" s="155" t="str">
        <f>INDEX('率・当'!$B$6:$B$34,MATCH(ROW(A3),'率・当'!$R$6:$R$34,0))</f>
        <v>木曽岬町</v>
      </c>
      <c r="C8" s="198">
        <f>LARGE('率・当'!$K$6:$K$34,ROW(A3))</f>
        <v>103.1</v>
      </c>
      <c r="D8" s="194" t="s">
        <v>23</v>
      </c>
      <c r="E8" s="196">
        <v>102.5</v>
      </c>
      <c r="F8" s="194" t="s">
        <v>23</v>
      </c>
      <c r="G8" s="196">
        <v>103.5</v>
      </c>
      <c r="H8" s="155" t="s">
        <v>187</v>
      </c>
      <c r="I8" s="99">
        <v>104</v>
      </c>
      <c r="J8" s="155" t="s">
        <v>187</v>
      </c>
      <c r="K8" s="99">
        <v>103.7</v>
      </c>
      <c r="L8" s="155" t="s">
        <v>99</v>
      </c>
      <c r="M8" s="99">
        <v>105.1</v>
      </c>
      <c r="N8" s="155" t="s">
        <v>23</v>
      </c>
      <c r="O8" s="99">
        <v>102.8</v>
      </c>
      <c r="P8" s="155" t="s">
        <v>23</v>
      </c>
      <c r="Q8" s="99">
        <v>102.7</v>
      </c>
      <c r="R8" s="155" t="s">
        <v>164</v>
      </c>
      <c r="S8" s="99">
        <v>102.6</v>
      </c>
      <c r="T8" s="122" t="s">
        <v>183</v>
      </c>
      <c r="U8" s="99">
        <v>100.7</v>
      </c>
      <c r="V8" s="122" t="s">
        <v>103</v>
      </c>
      <c r="W8" s="99">
        <v>100.5</v>
      </c>
      <c r="X8" s="122" t="s">
        <v>120</v>
      </c>
      <c r="Y8" s="99">
        <v>100.6</v>
      </c>
      <c r="Z8" s="122" t="s">
        <v>105</v>
      </c>
      <c r="AA8" s="99">
        <v>99.6</v>
      </c>
      <c r="AB8" s="122" t="s">
        <v>23</v>
      </c>
      <c r="AC8" s="99">
        <v>100.6</v>
      </c>
      <c r="AD8" s="122" t="s">
        <v>104</v>
      </c>
      <c r="AE8" s="99">
        <v>101.3</v>
      </c>
      <c r="AF8" s="41"/>
      <c r="AG8" s="122" t="str">
        <f>INDEX('率・当(臨財含)'!$B$6:$B$34,MATCH(ROW(A3),'率・当(臨財含)'!$N$6:$N$34,0))</f>
        <v>木曽岬町</v>
      </c>
      <c r="AH8" s="99">
        <f>LARGE('率・当(臨財含)'!$M$6:$M$34,ROW(A3))</f>
        <v>99.5809</v>
      </c>
      <c r="AI8" s="203" t="s">
        <v>23</v>
      </c>
      <c r="AJ8" s="179">
        <v>98.1607</v>
      </c>
      <c r="AK8" s="122" t="s">
        <v>187</v>
      </c>
      <c r="AL8" s="99">
        <v>97.694</v>
      </c>
      <c r="AM8" s="122" t="s">
        <v>187</v>
      </c>
      <c r="AN8" s="99">
        <v>97.42</v>
      </c>
      <c r="AO8" s="122" t="s">
        <v>19</v>
      </c>
      <c r="AP8" s="99">
        <v>97.09</v>
      </c>
      <c r="AQ8" s="122" t="s">
        <v>23</v>
      </c>
      <c r="AR8" s="99">
        <v>96.28</v>
      </c>
      <c r="AS8" s="122" t="s">
        <v>23</v>
      </c>
      <c r="AT8" s="99">
        <v>95.94</v>
      </c>
      <c r="AU8" s="122" t="s">
        <v>164</v>
      </c>
      <c r="AV8" s="99">
        <v>95.9</v>
      </c>
      <c r="AW8" s="122" t="s">
        <v>183</v>
      </c>
      <c r="AX8" s="99">
        <v>93.6</v>
      </c>
      <c r="AY8" s="122" t="s">
        <v>36</v>
      </c>
      <c r="AZ8" s="99">
        <v>91</v>
      </c>
      <c r="BA8" s="122" t="s">
        <v>103</v>
      </c>
      <c r="BB8" s="99">
        <v>94.3</v>
      </c>
      <c r="BC8" s="122" t="s">
        <v>105</v>
      </c>
      <c r="BD8" s="99">
        <v>94.8</v>
      </c>
      <c r="BE8" s="122" t="s">
        <v>23</v>
      </c>
      <c r="BF8" s="99">
        <v>96.3</v>
      </c>
      <c r="BG8" s="122" t="s">
        <v>23</v>
      </c>
      <c r="BH8" s="99">
        <v>95.2</v>
      </c>
      <c r="BI8" s="116" t="s">
        <v>76</v>
      </c>
      <c r="BJ8" s="99">
        <v>90.5</v>
      </c>
      <c r="BK8" s="7"/>
    </row>
    <row r="9" spans="1:63" ht="21" customHeight="1">
      <c r="A9" s="11"/>
      <c r="B9" s="155" t="str">
        <f>INDEX('率・当'!$B$6:$B$34,MATCH(ROW(A4),'率・当'!$R$6:$R$34,0))</f>
        <v>尾 鷲 市</v>
      </c>
      <c r="C9" s="198">
        <f>LARGE('率・当'!$K$6:$K$34,ROW(A4))</f>
        <v>102.9</v>
      </c>
      <c r="D9" s="194" t="s">
        <v>187</v>
      </c>
      <c r="E9" s="196">
        <v>102.3</v>
      </c>
      <c r="F9" s="194" t="s">
        <v>15</v>
      </c>
      <c r="G9" s="196">
        <v>103.3</v>
      </c>
      <c r="H9" s="155" t="s">
        <v>23</v>
      </c>
      <c r="I9" s="99">
        <v>102.2</v>
      </c>
      <c r="J9" s="155" t="s">
        <v>23</v>
      </c>
      <c r="K9" s="99">
        <v>101.4</v>
      </c>
      <c r="L9" s="155" t="s">
        <v>23</v>
      </c>
      <c r="M9" s="99">
        <v>101.7</v>
      </c>
      <c r="N9" s="155" t="s">
        <v>187</v>
      </c>
      <c r="O9" s="99">
        <v>102.3</v>
      </c>
      <c r="P9" s="155" t="s">
        <v>187</v>
      </c>
      <c r="Q9" s="99">
        <v>99.7</v>
      </c>
      <c r="R9" s="155" t="s">
        <v>169</v>
      </c>
      <c r="S9" s="99">
        <v>101.4</v>
      </c>
      <c r="T9" s="122" t="s">
        <v>169</v>
      </c>
      <c r="U9" s="99">
        <v>99.4</v>
      </c>
      <c r="V9" s="122" t="s">
        <v>21</v>
      </c>
      <c r="W9" s="99">
        <v>98.5</v>
      </c>
      <c r="X9" s="122" t="s">
        <v>117</v>
      </c>
      <c r="Y9" s="99">
        <v>100.1</v>
      </c>
      <c r="Z9" s="122" t="s">
        <v>19</v>
      </c>
      <c r="AA9" s="99">
        <v>99.1</v>
      </c>
      <c r="AB9" s="122" t="s">
        <v>81</v>
      </c>
      <c r="AC9" s="99">
        <v>100.3</v>
      </c>
      <c r="AD9" s="122" t="s">
        <v>19</v>
      </c>
      <c r="AE9" s="99">
        <v>100.8</v>
      </c>
      <c r="AF9" s="41"/>
      <c r="AG9" s="122" t="str">
        <f>INDEX('率・当(臨財含)'!$B$6:$B$34,MATCH(ROW(A4),'率・当(臨財含)'!$N$6:$N$34,0))</f>
        <v>尾 鷲 市</v>
      </c>
      <c r="AH9" s="99">
        <f>LARGE('率・当(臨財含)'!$M$6:$M$34,ROW(A4))</f>
        <v>98.8359</v>
      </c>
      <c r="AI9" s="203" t="s">
        <v>187</v>
      </c>
      <c r="AJ9" s="179">
        <v>97.3437</v>
      </c>
      <c r="AK9" s="122" t="s">
        <v>23</v>
      </c>
      <c r="AL9" s="99">
        <v>96.9497</v>
      </c>
      <c r="AM9" s="122" t="s">
        <v>23</v>
      </c>
      <c r="AN9" s="99">
        <v>96.37</v>
      </c>
      <c r="AO9" s="122" t="s">
        <v>23</v>
      </c>
      <c r="AP9" s="99">
        <v>95.54</v>
      </c>
      <c r="AQ9" s="122" t="s">
        <v>187</v>
      </c>
      <c r="AR9" s="99">
        <v>94.24</v>
      </c>
      <c r="AS9" s="122" t="s">
        <v>187</v>
      </c>
      <c r="AT9" s="99">
        <v>91.69</v>
      </c>
      <c r="AU9" s="122" t="s">
        <v>165</v>
      </c>
      <c r="AV9" s="99">
        <v>93.5</v>
      </c>
      <c r="AW9" s="122" t="s">
        <v>164</v>
      </c>
      <c r="AX9" s="99">
        <v>92.2</v>
      </c>
      <c r="AY9" s="122" t="s">
        <v>18</v>
      </c>
      <c r="AZ9" s="99">
        <v>90.6</v>
      </c>
      <c r="BA9" s="122" t="s">
        <v>22</v>
      </c>
      <c r="BB9" s="99">
        <v>93.1</v>
      </c>
      <c r="BC9" s="122" t="s">
        <v>104</v>
      </c>
      <c r="BD9" s="99">
        <v>94.5</v>
      </c>
      <c r="BE9" s="122" t="s">
        <v>19</v>
      </c>
      <c r="BF9" s="99">
        <v>94.6</v>
      </c>
      <c r="BG9" s="122" t="s">
        <v>19</v>
      </c>
      <c r="BH9" s="99">
        <v>94.8</v>
      </c>
      <c r="BI9" s="117" t="s">
        <v>17</v>
      </c>
      <c r="BJ9" s="100">
        <v>89.7</v>
      </c>
      <c r="BK9" s="7"/>
    </row>
    <row r="10" spans="1:63" ht="21" customHeight="1">
      <c r="A10" s="11"/>
      <c r="B10" s="155" t="str">
        <f>INDEX('率・当'!$B$6:$B$34,MATCH(ROW(A5),'率・当'!$R$6:$R$34,0))</f>
        <v>津    市</v>
      </c>
      <c r="C10" s="198">
        <f>LARGE('率・当'!$K$6:$K$34,ROW(A5))</f>
        <v>102.4</v>
      </c>
      <c r="D10" s="194" t="s">
        <v>15</v>
      </c>
      <c r="E10" s="196">
        <v>101.9</v>
      </c>
      <c r="F10" s="194" t="s">
        <v>187</v>
      </c>
      <c r="G10" s="196">
        <v>103</v>
      </c>
      <c r="H10" s="155" t="s">
        <v>188</v>
      </c>
      <c r="I10" s="99">
        <v>101.8</v>
      </c>
      <c r="J10" s="155" t="s">
        <v>188</v>
      </c>
      <c r="K10" s="99">
        <v>100.2</v>
      </c>
      <c r="L10" s="155" t="s">
        <v>187</v>
      </c>
      <c r="M10" s="99">
        <v>99.7</v>
      </c>
      <c r="N10" s="155" t="s">
        <v>188</v>
      </c>
      <c r="O10" s="99">
        <v>100.5</v>
      </c>
      <c r="P10" s="155" t="s">
        <v>15</v>
      </c>
      <c r="Q10" s="99">
        <v>98.6</v>
      </c>
      <c r="R10" s="155" t="s">
        <v>162</v>
      </c>
      <c r="S10" s="99">
        <v>100.9</v>
      </c>
      <c r="T10" s="122" t="s">
        <v>164</v>
      </c>
      <c r="U10" s="99">
        <v>98.4</v>
      </c>
      <c r="V10" s="122" t="s">
        <v>15</v>
      </c>
      <c r="W10" s="99">
        <v>98.2</v>
      </c>
      <c r="X10" s="122" t="s">
        <v>101</v>
      </c>
      <c r="Y10" s="99">
        <v>99.5</v>
      </c>
      <c r="Z10" s="122" t="s">
        <v>103</v>
      </c>
      <c r="AA10" s="99">
        <v>98.2</v>
      </c>
      <c r="AB10" s="122" t="s">
        <v>19</v>
      </c>
      <c r="AC10" s="99">
        <v>99.2</v>
      </c>
      <c r="AD10" s="122" t="s">
        <v>58</v>
      </c>
      <c r="AE10" s="99">
        <v>100.7</v>
      </c>
      <c r="AF10" s="41"/>
      <c r="AG10" s="122" t="str">
        <f>INDEX('率・当(臨財含)'!$B$6:$B$34,MATCH(ROW(A5),'率・当(臨財含)'!$N$6:$N$34,0))</f>
        <v>津    市</v>
      </c>
      <c r="AH10" s="99">
        <f>LARGE('率・当(臨財含)'!$M$6:$M$34,ROW(A5))</f>
        <v>97.5173</v>
      </c>
      <c r="AI10" s="203" t="s">
        <v>15</v>
      </c>
      <c r="AJ10" s="179">
        <v>97.0291</v>
      </c>
      <c r="AK10" s="122" t="s">
        <v>188</v>
      </c>
      <c r="AL10" s="99">
        <v>96.8362</v>
      </c>
      <c r="AM10" s="122" t="s">
        <v>188</v>
      </c>
      <c r="AN10" s="99">
        <v>95.2</v>
      </c>
      <c r="AO10" s="122" t="s">
        <v>80</v>
      </c>
      <c r="AP10" s="99">
        <v>92.7</v>
      </c>
      <c r="AQ10" s="122" t="s">
        <v>188</v>
      </c>
      <c r="AR10" s="99">
        <v>93.81</v>
      </c>
      <c r="AS10" s="122" t="s">
        <v>15</v>
      </c>
      <c r="AT10" s="99">
        <v>90.69</v>
      </c>
      <c r="AU10" s="122" t="s">
        <v>169</v>
      </c>
      <c r="AV10" s="99">
        <v>93.2</v>
      </c>
      <c r="AW10" s="122" t="s">
        <v>169</v>
      </c>
      <c r="AX10" s="99">
        <v>91.7</v>
      </c>
      <c r="AY10" s="122" t="s">
        <v>103</v>
      </c>
      <c r="AZ10" s="99">
        <v>89.7</v>
      </c>
      <c r="BA10" s="122" t="s">
        <v>23</v>
      </c>
      <c r="BB10" s="99">
        <v>93.1</v>
      </c>
      <c r="BC10" s="122" t="s">
        <v>103</v>
      </c>
      <c r="BD10" s="99">
        <v>94.2</v>
      </c>
      <c r="BE10" s="122" t="s">
        <v>18</v>
      </c>
      <c r="BF10" s="99">
        <v>94</v>
      </c>
      <c r="BG10" s="122" t="s">
        <v>104</v>
      </c>
      <c r="BH10" s="99">
        <v>94.6</v>
      </c>
      <c r="BI10" s="117" t="s">
        <v>27</v>
      </c>
      <c r="BJ10" s="100">
        <v>88.1</v>
      </c>
      <c r="BK10" s="7"/>
    </row>
    <row r="11" spans="1:63" ht="21" customHeight="1">
      <c r="A11" s="11"/>
      <c r="B11" s="155" t="str">
        <f>INDEX('率・当'!$B$6:$B$34,MATCH(ROW(A6),'率・当'!$R$6:$R$34,0))</f>
        <v>伊 賀 市</v>
      </c>
      <c r="C11" s="99">
        <f>LARGE('率・当'!$K$6:$K$34,ROW(A6))</f>
        <v>102.3</v>
      </c>
      <c r="D11" s="194" t="s">
        <v>17</v>
      </c>
      <c r="E11" s="196">
        <v>99.5</v>
      </c>
      <c r="F11" s="194" t="s">
        <v>19</v>
      </c>
      <c r="G11" s="196">
        <v>102.4</v>
      </c>
      <c r="H11" s="155" t="s">
        <v>15</v>
      </c>
      <c r="I11" s="99">
        <v>100.9</v>
      </c>
      <c r="J11" s="155" t="s">
        <v>15</v>
      </c>
      <c r="K11" s="99">
        <v>99.9</v>
      </c>
      <c r="L11" s="155" t="s">
        <v>21</v>
      </c>
      <c r="M11" s="99">
        <v>98</v>
      </c>
      <c r="N11" s="155" t="s">
        <v>15</v>
      </c>
      <c r="O11" s="99">
        <v>99.2</v>
      </c>
      <c r="P11" s="155" t="s">
        <v>21</v>
      </c>
      <c r="Q11" s="99">
        <v>98.3</v>
      </c>
      <c r="R11" s="155" t="s">
        <v>165</v>
      </c>
      <c r="S11" s="99">
        <v>100.6</v>
      </c>
      <c r="T11" s="122" t="s">
        <v>158</v>
      </c>
      <c r="U11" s="99">
        <v>98.2</v>
      </c>
      <c r="V11" s="122" t="s">
        <v>23</v>
      </c>
      <c r="W11" s="99">
        <v>97.5</v>
      </c>
      <c r="X11" s="122" t="s">
        <v>121</v>
      </c>
      <c r="Y11" s="99">
        <v>99</v>
      </c>
      <c r="Z11" s="122" t="s">
        <v>17</v>
      </c>
      <c r="AA11" s="99">
        <v>98</v>
      </c>
      <c r="AB11" s="122" t="s">
        <v>18</v>
      </c>
      <c r="AC11" s="99">
        <v>98.4</v>
      </c>
      <c r="AD11" s="122" t="s">
        <v>23</v>
      </c>
      <c r="AE11" s="99">
        <v>100.1</v>
      </c>
      <c r="AF11" s="41"/>
      <c r="AG11" s="122" t="str">
        <f>INDEX('率・当(臨財含)'!$B$6:$B$34,MATCH(ROW(A6),'率・当(臨財含)'!$N$6:$N$34,0))</f>
        <v>伊 賀 市</v>
      </c>
      <c r="AH11" s="99">
        <f>LARGE('率・当(臨財含)'!$M$6:$M$34,ROW(A6))</f>
        <v>97.0916</v>
      </c>
      <c r="AI11" s="203" t="s">
        <v>19</v>
      </c>
      <c r="AJ11" s="179">
        <v>95.5023</v>
      </c>
      <c r="AK11" s="122" t="s">
        <v>55</v>
      </c>
      <c r="AL11" s="99">
        <v>95.8672</v>
      </c>
      <c r="AM11" s="122" t="s">
        <v>80</v>
      </c>
      <c r="AN11" s="99">
        <v>94.42</v>
      </c>
      <c r="AO11" s="122" t="s">
        <v>187</v>
      </c>
      <c r="AP11" s="99">
        <v>92.43</v>
      </c>
      <c r="AQ11" s="122" t="s">
        <v>180</v>
      </c>
      <c r="AR11" s="99">
        <v>93.38</v>
      </c>
      <c r="AS11" s="122" t="s">
        <v>18</v>
      </c>
      <c r="AT11" s="99">
        <v>90.68</v>
      </c>
      <c r="AU11" s="122" t="s">
        <v>158</v>
      </c>
      <c r="AV11" s="99">
        <v>92.7</v>
      </c>
      <c r="AW11" s="122" t="s">
        <v>158</v>
      </c>
      <c r="AX11" s="99">
        <v>90.8</v>
      </c>
      <c r="AY11" s="122" t="s">
        <v>23</v>
      </c>
      <c r="AZ11" s="99">
        <v>89.6</v>
      </c>
      <c r="BA11" s="122" t="s">
        <v>105</v>
      </c>
      <c r="BB11" s="99">
        <v>92.9</v>
      </c>
      <c r="BC11" s="122" t="s">
        <v>23</v>
      </c>
      <c r="BD11" s="99">
        <v>93.8</v>
      </c>
      <c r="BE11" s="122" t="s">
        <v>81</v>
      </c>
      <c r="BF11" s="99">
        <v>93.5</v>
      </c>
      <c r="BG11" s="122" t="s">
        <v>22</v>
      </c>
      <c r="BH11" s="99">
        <v>93.2</v>
      </c>
      <c r="BI11" s="117" t="s">
        <v>19</v>
      </c>
      <c r="BJ11" s="100">
        <v>87.6</v>
      </c>
      <c r="BK11" s="7"/>
    </row>
    <row r="12" spans="1:63" ht="21" customHeight="1">
      <c r="A12" s="11"/>
      <c r="B12" s="155" t="str">
        <f>INDEX('率・当'!$B$6:$B$34,MATCH(ROW(A7),'率・当'!$R$6:$R$34,0))</f>
        <v>伊 勢 市</v>
      </c>
      <c r="C12" s="99">
        <f>LARGE('率・当'!$K$6:$K$34,ROW(A7))</f>
        <v>100.1</v>
      </c>
      <c r="D12" s="194" t="s">
        <v>19</v>
      </c>
      <c r="E12" s="179">
        <v>98.6</v>
      </c>
      <c r="F12" s="194" t="s">
        <v>17</v>
      </c>
      <c r="G12" s="179">
        <v>99.8</v>
      </c>
      <c r="H12" s="155" t="s">
        <v>55</v>
      </c>
      <c r="I12" s="99">
        <v>100</v>
      </c>
      <c r="J12" s="155" t="s">
        <v>80</v>
      </c>
      <c r="K12" s="99">
        <v>98.6</v>
      </c>
      <c r="L12" s="155" t="s">
        <v>80</v>
      </c>
      <c r="M12" s="99">
        <v>98</v>
      </c>
      <c r="N12" s="155" t="s">
        <v>180</v>
      </c>
      <c r="O12" s="99">
        <v>98.6</v>
      </c>
      <c r="P12" s="155" t="s">
        <v>38</v>
      </c>
      <c r="Q12" s="99">
        <v>96.7</v>
      </c>
      <c r="R12" s="155" t="s">
        <v>158</v>
      </c>
      <c r="S12" s="99">
        <v>100.4</v>
      </c>
      <c r="T12" s="122" t="s">
        <v>162</v>
      </c>
      <c r="U12" s="99">
        <v>96.1</v>
      </c>
      <c r="V12" s="122" t="s">
        <v>101</v>
      </c>
      <c r="W12" s="99">
        <v>96.9</v>
      </c>
      <c r="X12" s="122" t="s">
        <v>122</v>
      </c>
      <c r="Y12" s="99">
        <v>98.3</v>
      </c>
      <c r="Z12" s="122" t="s">
        <v>23</v>
      </c>
      <c r="AA12" s="99">
        <v>97.6</v>
      </c>
      <c r="AB12" s="122" t="s">
        <v>104</v>
      </c>
      <c r="AC12" s="99">
        <v>98.1</v>
      </c>
      <c r="AD12" s="122" t="s">
        <v>22</v>
      </c>
      <c r="AE12" s="99">
        <v>98.8</v>
      </c>
      <c r="AF12" s="41"/>
      <c r="AG12" s="122" t="str">
        <f>INDEX('率・当(臨財含)'!$B$6:$B$34,MATCH(ROW(A7),'率・当(臨財含)'!$N$6:$N$34,0))</f>
        <v>御 浜 町</v>
      </c>
      <c r="AH12" s="99">
        <f>LARGE('率・当(臨財含)'!$M$6:$M$34,ROW(A7))</f>
        <v>95.2431</v>
      </c>
      <c r="AI12" s="203" t="s">
        <v>81</v>
      </c>
      <c r="AJ12" s="179">
        <v>94.6219</v>
      </c>
      <c r="AK12" s="122" t="s">
        <v>99</v>
      </c>
      <c r="AL12" s="99">
        <v>95.508</v>
      </c>
      <c r="AM12" s="122" t="s">
        <v>15</v>
      </c>
      <c r="AN12" s="99">
        <v>94.04</v>
      </c>
      <c r="AO12" s="122" t="s">
        <v>188</v>
      </c>
      <c r="AP12" s="99">
        <v>92.4</v>
      </c>
      <c r="AQ12" s="122" t="s">
        <v>21</v>
      </c>
      <c r="AR12" s="99">
        <v>92.48</v>
      </c>
      <c r="AS12" s="122" t="s">
        <v>180</v>
      </c>
      <c r="AT12" s="99">
        <v>90.6</v>
      </c>
      <c r="AU12" s="122" t="s">
        <v>162</v>
      </c>
      <c r="AV12" s="99">
        <v>91.5</v>
      </c>
      <c r="AW12" s="122" t="s">
        <v>180</v>
      </c>
      <c r="AX12" s="99">
        <v>90.3</v>
      </c>
      <c r="AY12" s="122" t="s">
        <v>21</v>
      </c>
      <c r="AZ12" s="99">
        <v>88.4</v>
      </c>
      <c r="BA12" s="122" t="s">
        <v>36</v>
      </c>
      <c r="BB12" s="99">
        <v>92.4</v>
      </c>
      <c r="BC12" s="122" t="s">
        <v>17</v>
      </c>
      <c r="BD12" s="99">
        <v>93.4</v>
      </c>
      <c r="BE12" s="122" t="s">
        <v>15</v>
      </c>
      <c r="BF12" s="99">
        <v>93.2</v>
      </c>
      <c r="BG12" s="122" t="s">
        <v>58</v>
      </c>
      <c r="BH12" s="99">
        <v>93</v>
      </c>
      <c r="BI12" s="117" t="s">
        <v>83</v>
      </c>
      <c r="BJ12" s="100">
        <v>87.2</v>
      </c>
      <c r="BK12" s="7"/>
    </row>
    <row r="13" spans="1:63" ht="21" customHeight="1">
      <c r="A13" s="11"/>
      <c r="B13" s="155" t="str">
        <f>INDEX('率・当'!$B$6:$B$34,MATCH(ROW(A8),'率・当'!$R$6:$R$34,0))</f>
        <v>御 浜 町</v>
      </c>
      <c r="C13" s="99">
        <f>LARGE('率・当'!$K$6:$K$34,ROW(A8))</f>
        <v>98.3</v>
      </c>
      <c r="D13" s="194" t="s">
        <v>99</v>
      </c>
      <c r="E13" s="179">
        <v>98.6</v>
      </c>
      <c r="F13" s="194" t="s">
        <v>81</v>
      </c>
      <c r="G13" s="179">
        <v>99</v>
      </c>
      <c r="H13" s="155" t="s">
        <v>99</v>
      </c>
      <c r="I13" s="99">
        <v>99.9</v>
      </c>
      <c r="J13" s="155" t="s">
        <v>21</v>
      </c>
      <c r="K13" s="99">
        <v>98.2</v>
      </c>
      <c r="L13" s="155" t="s">
        <v>188</v>
      </c>
      <c r="M13" s="99">
        <v>97.7</v>
      </c>
      <c r="N13" s="155" t="s">
        <v>99</v>
      </c>
      <c r="O13" s="99">
        <v>98.4</v>
      </c>
      <c r="P13" s="155" t="s">
        <v>180</v>
      </c>
      <c r="Q13" s="99">
        <v>95.9</v>
      </c>
      <c r="R13" s="155" t="s">
        <v>180</v>
      </c>
      <c r="S13" s="99">
        <v>96.3</v>
      </c>
      <c r="T13" s="122" t="s">
        <v>180</v>
      </c>
      <c r="U13" s="99">
        <v>95.8</v>
      </c>
      <c r="V13" s="122" t="s">
        <v>102</v>
      </c>
      <c r="W13" s="99">
        <v>95.8</v>
      </c>
      <c r="X13" s="122" t="s">
        <v>123</v>
      </c>
      <c r="Y13" s="99">
        <v>98.1</v>
      </c>
      <c r="Z13" s="122" t="s">
        <v>15</v>
      </c>
      <c r="AA13" s="99">
        <v>97.1</v>
      </c>
      <c r="AB13" s="122" t="s">
        <v>17</v>
      </c>
      <c r="AC13" s="99">
        <v>97.9</v>
      </c>
      <c r="AD13" s="122" t="s">
        <v>105</v>
      </c>
      <c r="AE13" s="99">
        <v>98.6</v>
      </c>
      <c r="AF13" s="41"/>
      <c r="AG13" s="122" t="str">
        <f>INDEX('率・当(臨財含)'!$B$6:$B$34,MATCH(ROW(A8),'率・当(臨財含)'!$N$6:$N$34,0))</f>
        <v>伊 勢 市</v>
      </c>
      <c r="AH13" s="99">
        <f>LARGE('率・当(臨財含)'!$M$6:$M$34,ROW(A8))</f>
        <v>95.0537</v>
      </c>
      <c r="AI13" s="203" t="s">
        <v>80</v>
      </c>
      <c r="AJ13" s="179">
        <v>93.7603</v>
      </c>
      <c r="AK13" s="122" t="s">
        <v>80</v>
      </c>
      <c r="AL13" s="99">
        <v>95.3718</v>
      </c>
      <c r="AM13" s="122" t="s">
        <v>21</v>
      </c>
      <c r="AN13" s="99">
        <v>92.49</v>
      </c>
      <c r="AO13" s="122" t="s">
        <v>21</v>
      </c>
      <c r="AP13" s="99">
        <v>91.91</v>
      </c>
      <c r="AQ13" s="122" t="s">
        <v>80</v>
      </c>
      <c r="AR13" s="99">
        <v>91.82</v>
      </c>
      <c r="AS13" s="122" t="s">
        <v>80</v>
      </c>
      <c r="AT13" s="99">
        <v>89.46</v>
      </c>
      <c r="AU13" s="122" t="s">
        <v>180</v>
      </c>
      <c r="AV13" s="99">
        <v>91</v>
      </c>
      <c r="AW13" s="122" t="s">
        <v>160</v>
      </c>
      <c r="AX13" s="99">
        <v>90</v>
      </c>
      <c r="AY13" s="122" t="s">
        <v>15</v>
      </c>
      <c r="AZ13" s="99">
        <v>87.4</v>
      </c>
      <c r="BA13" s="122" t="s">
        <v>18</v>
      </c>
      <c r="BB13" s="99">
        <v>91.5</v>
      </c>
      <c r="BC13" s="122" t="s">
        <v>15</v>
      </c>
      <c r="BD13" s="99">
        <v>93</v>
      </c>
      <c r="BE13" s="122" t="s">
        <v>22</v>
      </c>
      <c r="BF13" s="99">
        <v>93.1</v>
      </c>
      <c r="BG13" s="122" t="s">
        <v>105</v>
      </c>
      <c r="BH13" s="99">
        <v>92.7</v>
      </c>
      <c r="BI13" s="117" t="s">
        <v>26</v>
      </c>
      <c r="BJ13" s="100">
        <v>86.9</v>
      </c>
      <c r="BK13" s="7"/>
    </row>
    <row r="14" spans="1:63" ht="21" customHeight="1">
      <c r="A14" s="11"/>
      <c r="B14" s="155" t="str">
        <f>INDEX('率・当'!$B$6:$B$34,MATCH(ROW(A9),'率・当'!$R$6:$R$34,0))</f>
        <v>鈴 鹿 市</v>
      </c>
      <c r="C14" s="99">
        <f>LARGE('率・当'!$K$6:$K$34,ROW(A9))</f>
        <v>96.1</v>
      </c>
      <c r="D14" s="194" t="s">
        <v>80</v>
      </c>
      <c r="E14" s="179">
        <v>97.4</v>
      </c>
      <c r="F14" s="194" t="s">
        <v>54</v>
      </c>
      <c r="G14" s="179">
        <v>98.9</v>
      </c>
      <c r="H14" s="155" t="s">
        <v>80</v>
      </c>
      <c r="I14" s="99">
        <v>99.8</v>
      </c>
      <c r="J14" s="155" t="s">
        <v>17</v>
      </c>
      <c r="K14" s="99">
        <v>97.8</v>
      </c>
      <c r="L14" s="155" t="s">
        <v>15</v>
      </c>
      <c r="M14" s="99">
        <v>97.2</v>
      </c>
      <c r="N14" s="155" t="s">
        <v>21</v>
      </c>
      <c r="O14" s="99">
        <v>98</v>
      </c>
      <c r="P14" s="155" t="s">
        <v>80</v>
      </c>
      <c r="Q14" s="99">
        <v>94.8</v>
      </c>
      <c r="R14" s="155" t="s">
        <v>183</v>
      </c>
      <c r="S14" s="99">
        <v>95.3</v>
      </c>
      <c r="T14" s="122" t="s">
        <v>168</v>
      </c>
      <c r="U14" s="99">
        <v>95.1</v>
      </c>
      <c r="V14" s="122" t="s">
        <v>105</v>
      </c>
      <c r="W14" s="99">
        <v>95.1</v>
      </c>
      <c r="X14" s="122" t="s">
        <v>125</v>
      </c>
      <c r="Y14" s="99">
        <v>97.6</v>
      </c>
      <c r="Z14" s="122" t="s">
        <v>101</v>
      </c>
      <c r="AA14" s="99">
        <v>97.1</v>
      </c>
      <c r="AB14" s="122" t="s">
        <v>102</v>
      </c>
      <c r="AC14" s="99">
        <v>97.9</v>
      </c>
      <c r="AD14" s="122" t="s">
        <v>17</v>
      </c>
      <c r="AE14" s="99">
        <v>97.5</v>
      </c>
      <c r="AF14" s="41"/>
      <c r="AG14" s="122" t="str">
        <f>INDEX('率・当(臨財含)'!$B$6:$B$34,MATCH(ROW(A9),'率・当(臨財含)'!$N$6:$N$34,0))</f>
        <v>多 気 町</v>
      </c>
      <c r="AH14" s="99">
        <f>LARGE('率・当(臨財含)'!$M$6:$M$34,ROW(A9))</f>
        <v>93.5046</v>
      </c>
      <c r="AI14" s="203" t="s">
        <v>55</v>
      </c>
      <c r="AJ14" s="179">
        <v>93.5556</v>
      </c>
      <c r="AK14" s="122" t="s">
        <v>15</v>
      </c>
      <c r="AL14" s="99">
        <v>94.9091</v>
      </c>
      <c r="AM14" s="122" t="s">
        <v>180</v>
      </c>
      <c r="AN14" s="99">
        <v>91.92</v>
      </c>
      <c r="AO14" s="122" t="s">
        <v>180</v>
      </c>
      <c r="AP14" s="99">
        <v>91.7</v>
      </c>
      <c r="AQ14" s="122" t="s">
        <v>18</v>
      </c>
      <c r="AR14" s="99">
        <v>91.78</v>
      </c>
      <c r="AS14" s="122" t="s">
        <v>21</v>
      </c>
      <c r="AT14" s="99">
        <v>89.29</v>
      </c>
      <c r="AU14" s="122" t="s">
        <v>160</v>
      </c>
      <c r="AV14" s="99">
        <v>90.9</v>
      </c>
      <c r="AW14" s="122" t="s">
        <v>165</v>
      </c>
      <c r="AX14" s="99">
        <v>88.6</v>
      </c>
      <c r="AY14" s="122" t="s">
        <v>105</v>
      </c>
      <c r="AZ14" s="99">
        <v>87.3</v>
      </c>
      <c r="BA14" s="122" t="s">
        <v>15</v>
      </c>
      <c r="BB14" s="99">
        <v>91.3</v>
      </c>
      <c r="BC14" s="122" t="s">
        <v>101</v>
      </c>
      <c r="BD14" s="99">
        <v>92.8</v>
      </c>
      <c r="BE14" s="122" t="s">
        <v>17</v>
      </c>
      <c r="BF14" s="99">
        <v>93</v>
      </c>
      <c r="BG14" s="122" t="s">
        <v>103</v>
      </c>
      <c r="BH14" s="99">
        <v>92.1</v>
      </c>
      <c r="BI14" s="117" t="s">
        <v>43</v>
      </c>
      <c r="BJ14" s="100">
        <v>86.7</v>
      </c>
      <c r="BK14" s="7"/>
    </row>
    <row r="15" spans="1:63" ht="21" customHeight="1">
      <c r="A15" s="11"/>
      <c r="B15" s="155" t="str">
        <f>INDEX('率・当'!$B$6:$B$34,MATCH(ROW(A10),'率・当'!$R$6:$R$34,0))</f>
        <v>桑 名 市</v>
      </c>
      <c r="C15" s="99">
        <f>LARGE('率・当'!$K$6:$K$34,ROW(A10))</f>
        <v>96.1</v>
      </c>
      <c r="D15" s="194" t="s">
        <v>81</v>
      </c>
      <c r="E15" s="179">
        <v>97.1</v>
      </c>
      <c r="F15" s="194" t="s">
        <v>80</v>
      </c>
      <c r="G15" s="179">
        <v>98</v>
      </c>
      <c r="H15" s="155" t="s">
        <v>17</v>
      </c>
      <c r="I15" s="99">
        <v>99.6</v>
      </c>
      <c r="J15" s="155" t="s">
        <v>81</v>
      </c>
      <c r="K15" s="99">
        <v>95.8</v>
      </c>
      <c r="L15" s="155" t="s">
        <v>180</v>
      </c>
      <c r="M15" s="99">
        <v>96.5</v>
      </c>
      <c r="N15" s="155" t="s">
        <v>80</v>
      </c>
      <c r="O15" s="99">
        <v>97.3</v>
      </c>
      <c r="P15" s="155" t="s">
        <v>81</v>
      </c>
      <c r="Q15" s="99">
        <v>94</v>
      </c>
      <c r="R15" s="155" t="s">
        <v>166</v>
      </c>
      <c r="S15" s="99">
        <v>95.1</v>
      </c>
      <c r="T15" s="122" t="s">
        <v>159</v>
      </c>
      <c r="U15" s="99">
        <v>93.2</v>
      </c>
      <c r="V15" s="122" t="s">
        <v>17</v>
      </c>
      <c r="W15" s="99">
        <v>94.8</v>
      </c>
      <c r="X15" s="122" t="s">
        <v>124</v>
      </c>
      <c r="Y15" s="99">
        <v>97.6</v>
      </c>
      <c r="Z15" s="122" t="s">
        <v>81</v>
      </c>
      <c r="AA15" s="99">
        <v>96.7</v>
      </c>
      <c r="AB15" s="122" t="s">
        <v>15</v>
      </c>
      <c r="AC15" s="99">
        <v>97.7</v>
      </c>
      <c r="AD15" s="122" t="s">
        <v>102</v>
      </c>
      <c r="AE15" s="99">
        <v>97.3</v>
      </c>
      <c r="AF15" s="41"/>
      <c r="AG15" s="122" t="str">
        <f>INDEX('率・当(臨財含)'!$B$6:$B$34,MATCH(ROW(A10),'率・当(臨財含)'!$N$6:$N$34,0))</f>
        <v>南伊勢町</v>
      </c>
      <c r="AH15" s="99">
        <f>LARGE('率・当(臨財含)'!$M$6:$M$34,ROW(A10))</f>
        <v>92.8309</v>
      </c>
      <c r="AI15" s="203" t="s">
        <v>26</v>
      </c>
      <c r="AJ15" s="179">
        <v>93.5198</v>
      </c>
      <c r="AK15" s="122" t="s">
        <v>21</v>
      </c>
      <c r="AL15" s="99">
        <v>93.9492</v>
      </c>
      <c r="AM15" s="122" t="s">
        <v>17</v>
      </c>
      <c r="AN15" s="99">
        <v>91.82</v>
      </c>
      <c r="AO15" s="122" t="s">
        <v>15</v>
      </c>
      <c r="AP15" s="99">
        <v>90.69</v>
      </c>
      <c r="AQ15" s="122" t="s">
        <v>15</v>
      </c>
      <c r="AR15" s="99">
        <v>91.41</v>
      </c>
      <c r="AS15" s="122" t="s">
        <v>188</v>
      </c>
      <c r="AT15" s="99">
        <v>89.16</v>
      </c>
      <c r="AU15" s="122" t="s">
        <v>168</v>
      </c>
      <c r="AV15" s="99">
        <v>90.2</v>
      </c>
      <c r="AW15" s="122" t="s">
        <v>168</v>
      </c>
      <c r="AX15" s="99">
        <v>88.4</v>
      </c>
      <c r="AY15" s="122" t="s">
        <v>16</v>
      </c>
      <c r="AZ15" s="99">
        <v>86</v>
      </c>
      <c r="BA15" s="122" t="s">
        <v>126</v>
      </c>
      <c r="BB15" s="99">
        <v>91.3</v>
      </c>
      <c r="BC15" s="122" t="s">
        <v>18</v>
      </c>
      <c r="BD15" s="99">
        <v>91.8</v>
      </c>
      <c r="BE15" s="122" t="s">
        <v>102</v>
      </c>
      <c r="BF15" s="99">
        <v>92.7</v>
      </c>
      <c r="BG15" s="122" t="s">
        <v>17</v>
      </c>
      <c r="BH15" s="99">
        <v>91.8</v>
      </c>
      <c r="BI15" s="117" t="s">
        <v>25</v>
      </c>
      <c r="BJ15" s="100">
        <v>86.5</v>
      </c>
      <c r="BK15" s="7"/>
    </row>
    <row r="16" spans="1:63" ht="21" customHeight="1">
      <c r="A16" s="11"/>
      <c r="B16" s="155" t="str">
        <f>INDEX('率・当'!$B$6:$B$34,MATCH(ROW(A11),'率・当'!$R$6:$R$34,0))</f>
        <v>東 員 町</v>
      </c>
      <c r="C16" s="99">
        <f>LARGE('率・当'!$K$6:$K$34,ROW(A11))</f>
        <v>96</v>
      </c>
      <c r="D16" s="194" t="s">
        <v>38</v>
      </c>
      <c r="E16" s="179">
        <v>95.7</v>
      </c>
      <c r="F16" s="194" t="s">
        <v>55</v>
      </c>
      <c r="G16" s="179">
        <v>97.6</v>
      </c>
      <c r="H16" s="155" t="s">
        <v>21</v>
      </c>
      <c r="I16" s="99">
        <v>99.5</v>
      </c>
      <c r="J16" s="155" t="s">
        <v>34</v>
      </c>
      <c r="K16" s="99">
        <v>95.7</v>
      </c>
      <c r="L16" s="155" t="s">
        <v>17</v>
      </c>
      <c r="M16" s="99">
        <v>94.1</v>
      </c>
      <c r="N16" s="155" t="s">
        <v>81</v>
      </c>
      <c r="O16" s="99">
        <v>95.8</v>
      </c>
      <c r="P16" s="155" t="s">
        <v>99</v>
      </c>
      <c r="Q16" s="99">
        <v>93.8</v>
      </c>
      <c r="R16" s="155" t="s">
        <v>168</v>
      </c>
      <c r="S16" s="99">
        <v>95</v>
      </c>
      <c r="T16" s="122" t="s">
        <v>160</v>
      </c>
      <c r="U16" s="99">
        <v>93</v>
      </c>
      <c r="V16" s="122" t="s">
        <v>36</v>
      </c>
      <c r="W16" s="99">
        <v>94.7</v>
      </c>
      <c r="X16" s="122" t="s">
        <v>126</v>
      </c>
      <c r="Y16" s="99">
        <v>97.5</v>
      </c>
      <c r="Z16" s="122" t="s">
        <v>102</v>
      </c>
      <c r="AA16" s="99">
        <v>96.2</v>
      </c>
      <c r="AB16" s="122" t="s">
        <v>106</v>
      </c>
      <c r="AC16" s="99">
        <v>97.7</v>
      </c>
      <c r="AD16" s="122" t="s">
        <v>103</v>
      </c>
      <c r="AE16" s="99">
        <v>97.2</v>
      </c>
      <c r="AF16" s="41"/>
      <c r="AG16" s="122" t="str">
        <f>INDEX('率・当(臨財含)'!$B$6:$B$34,MATCH(ROW(A11),'率・当(臨財含)'!$N$6:$N$34,0))</f>
        <v>鈴 鹿 市</v>
      </c>
      <c r="AH16" s="99">
        <f>LARGE('率・当(臨財含)'!$M$6:$M$34,ROW(A11))</f>
        <v>92.0551</v>
      </c>
      <c r="AI16" s="203" t="s">
        <v>17</v>
      </c>
      <c r="AJ16" s="179">
        <v>93.4111</v>
      </c>
      <c r="AK16" s="122" t="s">
        <v>180</v>
      </c>
      <c r="AL16" s="99">
        <v>93.1483</v>
      </c>
      <c r="AM16" s="122" t="s">
        <v>81</v>
      </c>
      <c r="AN16" s="99">
        <v>91.48</v>
      </c>
      <c r="AO16" s="122" t="s">
        <v>18</v>
      </c>
      <c r="AP16" s="99">
        <v>89.63</v>
      </c>
      <c r="AQ16" s="122" t="s">
        <v>99</v>
      </c>
      <c r="AR16" s="99">
        <v>90.19</v>
      </c>
      <c r="AS16" s="122" t="s">
        <v>24</v>
      </c>
      <c r="AT16" s="99">
        <v>88.48</v>
      </c>
      <c r="AU16" s="122" t="s">
        <v>183</v>
      </c>
      <c r="AV16" s="99">
        <v>89.1</v>
      </c>
      <c r="AW16" s="122" t="s">
        <v>171</v>
      </c>
      <c r="AX16" s="99">
        <v>87.9</v>
      </c>
      <c r="AY16" s="122" t="s">
        <v>102</v>
      </c>
      <c r="AZ16" s="99">
        <v>85.9</v>
      </c>
      <c r="BA16" s="122" t="s">
        <v>104</v>
      </c>
      <c r="BB16" s="99">
        <v>90.5</v>
      </c>
      <c r="BC16" s="122" t="s">
        <v>102</v>
      </c>
      <c r="BD16" s="99">
        <v>91.6</v>
      </c>
      <c r="BE16" s="122" t="s">
        <v>104</v>
      </c>
      <c r="BF16" s="99">
        <v>92.5</v>
      </c>
      <c r="BG16" s="122" t="s">
        <v>102</v>
      </c>
      <c r="BH16" s="99">
        <v>91.4</v>
      </c>
      <c r="BI16" s="117" t="s">
        <v>16</v>
      </c>
      <c r="BJ16" s="100">
        <v>86.2</v>
      </c>
      <c r="BK16" s="7"/>
    </row>
    <row r="17" spans="1:63" ht="21" customHeight="1">
      <c r="A17" s="11"/>
      <c r="B17" s="155" t="str">
        <f>INDEX('率・当'!$B$6:$B$34,MATCH(ROW(A12),'率・当'!$R$6:$R$34,0))</f>
        <v>南伊勢町</v>
      </c>
      <c r="C17" s="99">
        <f>LARGE('率・当'!$K$6:$K$34,ROW(A12))</f>
        <v>95.5</v>
      </c>
      <c r="D17" s="194" t="s">
        <v>54</v>
      </c>
      <c r="E17" s="179">
        <v>95.6</v>
      </c>
      <c r="F17" s="194" t="s">
        <v>21</v>
      </c>
      <c r="G17" s="179">
        <v>97.5</v>
      </c>
      <c r="H17" s="155" t="s">
        <v>81</v>
      </c>
      <c r="I17" s="99">
        <v>97.2</v>
      </c>
      <c r="J17" s="155" t="s">
        <v>180</v>
      </c>
      <c r="K17" s="99">
        <v>95.7</v>
      </c>
      <c r="L17" s="155" t="s">
        <v>55</v>
      </c>
      <c r="M17" s="99">
        <v>93.4</v>
      </c>
      <c r="N17" s="155" t="s">
        <v>25</v>
      </c>
      <c r="O17" s="99">
        <v>95.1</v>
      </c>
      <c r="P17" s="155" t="s">
        <v>188</v>
      </c>
      <c r="Q17" s="99">
        <v>93.6</v>
      </c>
      <c r="R17" s="155" t="s">
        <v>160</v>
      </c>
      <c r="S17" s="99">
        <v>94.1</v>
      </c>
      <c r="T17" s="122" t="s">
        <v>166</v>
      </c>
      <c r="U17" s="99">
        <v>93</v>
      </c>
      <c r="V17" s="122" t="s">
        <v>18</v>
      </c>
      <c r="W17" s="99">
        <v>94.6</v>
      </c>
      <c r="X17" s="122" t="s">
        <v>127</v>
      </c>
      <c r="Y17" s="99">
        <v>97.4</v>
      </c>
      <c r="Z17" s="122" t="s">
        <v>18</v>
      </c>
      <c r="AA17" s="99">
        <v>95.7</v>
      </c>
      <c r="AB17" s="122" t="s">
        <v>22</v>
      </c>
      <c r="AC17" s="99">
        <v>97.6</v>
      </c>
      <c r="AD17" s="122" t="s">
        <v>80</v>
      </c>
      <c r="AE17" s="99">
        <v>95.9</v>
      </c>
      <c r="AF17" s="41"/>
      <c r="AG17" s="122" t="str">
        <f>INDEX('率・当(臨財含)'!$B$6:$B$34,MATCH(ROW(A12),'率・当(臨財含)'!$N$6:$N$34,0))</f>
        <v>紀 北 町</v>
      </c>
      <c r="AH17" s="99">
        <f>LARGE('率・当(臨財含)'!$M$6:$M$34,ROW(A12))</f>
        <v>91.5594</v>
      </c>
      <c r="AI17" s="203" t="s">
        <v>54</v>
      </c>
      <c r="AJ17" s="179">
        <v>92.6767</v>
      </c>
      <c r="AK17" s="122" t="s">
        <v>17</v>
      </c>
      <c r="AL17" s="99">
        <v>93.1116</v>
      </c>
      <c r="AM17" s="122" t="s">
        <v>55</v>
      </c>
      <c r="AN17" s="99">
        <v>91.3</v>
      </c>
      <c r="AO17" s="122" t="s">
        <v>55</v>
      </c>
      <c r="AP17" s="99">
        <v>88.7</v>
      </c>
      <c r="AQ17" s="122" t="s">
        <v>191</v>
      </c>
      <c r="AR17" s="99">
        <v>90.19</v>
      </c>
      <c r="AS17" s="122" t="s">
        <v>81</v>
      </c>
      <c r="AT17" s="99">
        <v>88.4</v>
      </c>
      <c r="AU17" s="122" t="s">
        <v>166</v>
      </c>
      <c r="AV17" s="99">
        <v>88.2</v>
      </c>
      <c r="AW17" s="122" t="s">
        <v>179</v>
      </c>
      <c r="AX17" s="99">
        <v>87.2</v>
      </c>
      <c r="AY17" s="122" t="s">
        <v>24</v>
      </c>
      <c r="AZ17" s="99">
        <v>85.2</v>
      </c>
      <c r="BA17" s="122" t="s">
        <v>53</v>
      </c>
      <c r="BB17" s="99">
        <v>90</v>
      </c>
      <c r="BC17" s="122" t="s">
        <v>81</v>
      </c>
      <c r="BD17" s="99">
        <v>90.8</v>
      </c>
      <c r="BE17" s="122" t="s">
        <v>106</v>
      </c>
      <c r="BF17" s="99">
        <v>92.4</v>
      </c>
      <c r="BG17" s="122" t="s">
        <v>80</v>
      </c>
      <c r="BH17" s="99">
        <v>90.8</v>
      </c>
      <c r="BI17" s="117" t="s">
        <v>61</v>
      </c>
      <c r="BJ17" s="100">
        <v>86.1</v>
      </c>
      <c r="BK17" s="7"/>
    </row>
    <row r="18" spans="1:63" ht="21" customHeight="1">
      <c r="A18" s="11"/>
      <c r="B18" s="155" t="str">
        <f>INDEX('率・当'!$B$6:$B$34,MATCH(ROW(A13),'率・当'!$R$6:$R$34,0))</f>
        <v>菰 野 町</v>
      </c>
      <c r="C18" s="99">
        <f>LARGE('率・当'!$K$6:$K$34,ROW(A13))</f>
        <v>95.3</v>
      </c>
      <c r="D18" s="194" t="s">
        <v>180</v>
      </c>
      <c r="E18" s="179">
        <v>95.5</v>
      </c>
      <c r="F18" s="194" t="s">
        <v>180</v>
      </c>
      <c r="G18" s="179">
        <v>96.2</v>
      </c>
      <c r="H18" s="155" t="s">
        <v>180</v>
      </c>
      <c r="I18" s="99">
        <v>97</v>
      </c>
      <c r="J18" s="155" t="s">
        <v>55</v>
      </c>
      <c r="K18" s="99">
        <v>95.1</v>
      </c>
      <c r="L18" s="155" t="s">
        <v>18</v>
      </c>
      <c r="M18" s="99">
        <v>92.7</v>
      </c>
      <c r="N18" s="155" t="s">
        <v>17</v>
      </c>
      <c r="O18" s="99">
        <v>94.4</v>
      </c>
      <c r="P18" s="155" t="s">
        <v>25</v>
      </c>
      <c r="Q18" s="99">
        <v>93.3</v>
      </c>
      <c r="R18" s="155" t="s">
        <v>159</v>
      </c>
      <c r="S18" s="99">
        <v>93.7</v>
      </c>
      <c r="T18" s="122" t="s">
        <v>179</v>
      </c>
      <c r="U18" s="99">
        <v>92.7</v>
      </c>
      <c r="V18" s="122" t="s">
        <v>81</v>
      </c>
      <c r="W18" s="99">
        <v>93.6</v>
      </c>
      <c r="X18" s="122" t="s">
        <v>128</v>
      </c>
      <c r="Y18" s="99">
        <v>96.8</v>
      </c>
      <c r="Z18" s="122" t="s">
        <v>58</v>
      </c>
      <c r="AA18" s="99">
        <v>95.1</v>
      </c>
      <c r="AB18" s="122" t="s">
        <v>101</v>
      </c>
      <c r="AC18" s="99">
        <v>97.1</v>
      </c>
      <c r="AD18" s="122" t="s">
        <v>15</v>
      </c>
      <c r="AE18" s="99">
        <v>95.7</v>
      </c>
      <c r="AF18" s="41"/>
      <c r="AG18" s="122" t="str">
        <f>INDEX('率・当(臨財含)'!$B$6:$B$34,MATCH(ROW(A13),'率・当(臨財含)'!$N$6:$N$34,0))</f>
        <v>桑 名 市</v>
      </c>
      <c r="AH18" s="99">
        <f>LARGE('率・当(臨財含)'!$M$6:$M$34,ROW(A13))</f>
        <v>90.0304</v>
      </c>
      <c r="AI18" s="203" t="s">
        <v>21</v>
      </c>
      <c r="AJ18" s="179">
        <v>92.6337</v>
      </c>
      <c r="AK18" s="122" t="s">
        <v>81</v>
      </c>
      <c r="AL18" s="99">
        <v>92.8223</v>
      </c>
      <c r="AM18" s="122" t="s">
        <v>34</v>
      </c>
      <c r="AN18" s="99">
        <v>89.86</v>
      </c>
      <c r="AO18" s="122" t="s">
        <v>17</v>
      </c>
      <c r="AP18" s="99">
        <v>87.47</v>
      </c>
      <c r="AQ18" s="122" t="s">
        <v>16</v>
      </c>
      <c r="AR18" s="99">
        <v>88.88</v>
      </c>
      <c r="AS18" s="122" t="s">
        <v>38</v>
      </c>
      <c r="AT18" s="99">
        <v>87.56</v>
      </c>
      <c r="AU18" s="122" t="s">
        <v>182</v>
      </c>
      <c r="AV18" s="99">
        <v>87.9</v>
      </c>
      <c r="AW18" s="122" t="s">
        <v>162</v>
      </c>
      <c r="AX18" s="99">
        <v>86.8</v>
      </c>
      <c r="AY18" s="122" t="s">
        <v>104</v>
      </c>
      <c r="AZ18" s="99">
        <v>85.1</v>
      </c>
      <c r="BA18" s="122" t="s">
        <v>17</v>
      </c>
      <c r="BB18" s="99">
        <v>89.6</v>
      </c>
      <c r="BC18" s="122" t="s">
        <v>58</v>
      </c>
      <c r="BD18" s="99">
        <v>90</v>
      </c>
      <c r="BE18" s="122" t="s">
        <v>101</v>
      </c>
      <c r="BF18" s="99">
        <v>92.3</v>
      </c>
      <c r="BG18" s="122" t="s">
        <v>15</v>
      </c>
      <c r="BH18" s="99">
        <v>90.2</v>
      </c>
      <c r="BI18" s="117" t="s">
        <v>18</v>
      </c>
      <c r="BJ18" s="100">
        <v>85.7</v>
      </c>
      <c r="BK18" s="7"/>
    </row>
    <row r="19" spans="1:63" ht="21" customHeight="1">
      <c r="A19" s="11"/>
      <c r="B19" s="155" t="str">
        <f>INDEX('率・当'!$B$6:$B$34,MATCH(ROW(A14),'率・当'!$R$6:$R$34,0))</f>
        <v>いなべ市</v>
      </c>
      <c r="C19" s="99">
        <f>LARGE('率・当'!$K$6:$K$34,ROW(A14))</f>
        <v>94.6</v>
      </c>
      <c r="D19" s="194" t="s">
        <v>55</v>
      </c>
      <c r="E19" s="179">
        <v>94.6</v>
      </c>
      <c r="F19" s="194" t="s">
        <v>25</v>
      </c>
      <c r="G19" s="179">
        <v>95</v>
      </c>
      <c r="H19" s="155" t="s">
        <v>25</v>
      </c>
      <c r="I19" s="99">
        <v>94.8</v>
      </c>
      <c r="J19" s="155" t="s">
        <v>25</v>
      </c>
      <c r="K19" s="99">
        <v>93.4</v>
      </c>
      <c r="L19" s="155" t="s">
        <v>54</v>
      </c>
      <c r="M19" s="99">
        <v>92.5</v>
      </c>
      <c r="N19" s="155" t="s">
        <v>18</v>
      </c>
      <c r="O19" s="99">
        <v>94.3</v>
      </c>
      <c r="P19" s="155" t="s">
        <v>24</v>
      </c>
      <c r="Q19" s="99">
        <v>93.2</v>
      </c>
      <c r="R19" s="155" t="s">
        <v>182</v>
      </c>
      <c r="S19" s="99">
        <v>93.2</v>
      </c>
      <c r="T19" s="122" t="s">
        <v>30</v>
      </c>
      <c r="U19" s="99">
        <v>92.6</v>
      </c>
      <c r="V19" s="122" t="s">
        <v>104</v>
      </c>
      <c r="W19" s="99">
        <v>93.1</v>
      </c>
      <c r="X19" s="122" t="s">
        <v>129</v>
      </c>
      <c r="Y19" s="99">
        <v>96.3</v>
      </c>
      <c r="Z19" s="122" t="s">
        <v>55</v>
      </c>
      <c r="AA19" s="99">
        <v>94.4</v>
      </c>
      <c r="AB19" s="122" t="s">
        <v>80</v>
      </c>
      <c r="AC19" s="99">
        <v>96.5</v>
      </c>
      <c r="AD19" s="122" t="s">
        <v>55</v>
      </c>
      <c r="AE19" s="99">
        <v>94.5</v>
      </c>
      <c r="AF19" s="41"/>
      <c r="AG19" s="122" t="str">
        <f>INDEX('率・当(臨財含)'!$B$6:$B$34,MATCH(ROW(A14),'率・当(臨財含)'!$N$6:$N$34,0))</f>
        <v>紀 宝 町</v>
      </c>
      <c r="AH19" s="99">
        <f>LARGE('率・当(臨財含)'!$M$6:$M$34,ROW(A14))</f>
        <v>89.7539</v>
      </c>
      <c r="AI19" s="203" t="s">
        <v>180</v>
      </c>
      <c r="AJ19" s="179">
        <v>92.4825</v>
      </c>
      <c r="AK19" s="122" t="s">
        <v>26</v>
      </c>
      <c r="AL19" s="99">
        <v>90.7207</v>
      </c>
      <c r="AM19" s="122" t="s">
        <v>18</v>
      </c>
      <c r="AN19" s="99">
        <v>89.8</v>
      </c>
      <c r="AO19" s="122" t="s">
        <v>81</v>
      </c>
      <c r="AP19" s="99">
        <v>87.36</v>
      </c>
      <c r="AQ19" s="122" t="s">
        <v>25</v>
      </c>
      <c r="AR19" s="99">
        <v>88.46</v>
      </c>
      <c r="AS19" s="122" t="s">
        <v>36</v>
      </c>
      <c r="AT19" s="99">
        <v>87.49</v>
      </c>
      <c r="AU19" s="122" t="s">
        <v>16</v>
      </c>
      <c r="AV19" s="99">
        <v>86.9</v>
      </c>
      <c r="AW19" s="122" t="s">
        <v>166</v>
      </c>
      <c r="AX19" s="99">
        <v>86.7</v>
      </c>
      <c r="AY19" s="122" t="s">
        <v>17</v>
      </c>
      <c r="AZ19" s="99">
        <v>84.7</v>
      </c>
      <c r="BA19" s="122" t="s">
        <v>81</v>
      </c>
      <c r="BB19" s="99">
        <v>89.4</v>
      </c>
      <c r="BC19" s="122" t="s">
        <v>106</v>
      </c>
      <c r="BD19" s="99">
        <v>89.7</v>
      </c>
      <c r="BE19" s="122" t="s">
        <v>80</v>
      </c>
      <c r="BF19" s="99">
        <v>92</v>
      </c>
      <c r="BG19" s="122" t="s">
        <v>25</v>
      </c>
      <c r="BH19" s="99">
        <v>88.8</v>
      </c>
      <c r="BI19" s="117" t="s">
        <v>22</v>
      </c>
      <c r="BJ19" s="100">
        <v>84.7</v>
      </c>
      <c r="BK19" s="7"/>
    </row>
    <row r="20" spans="1:63" ht="21" customHeight="1">
      <c r="A20" s="11"/>
      <c r="B20" s="155" t="str">
        <f>INDEX('率・当'!$B$6:$B$34,MATCH(ROW(A15),'率・当'!$R$6:$R$34,0))</f>
        <v>紀 北 町</v>
      </c>
      <c r="C20" s="99">
        <f>LARGE('率・当'!$K$6:$K$34,ROW(A15))</f>
        <v>94.4</v>
      </c>
      <c r="D20" s="194" t="s">
        <v>21</v>
      </c>
      <c r="E20" s="179">
        <v>94.1</v>
      </c>
      <c r="F20" s="194" t="s">
        <v>18</v>
      </c>
      <c r="G20" s="179">
        <v>94.8</v>
      </c>
      <c r="H20" s="155" t="s">
        <v>34</v>
      </c>
      <c r="I20" s="99">
        <v>94.6</v>
      </c>
      <c r="J20" s="155" t="s">
        <v>54</v>
      </c>
      <c r="K20" s="99">
        <v>93.1</v>
      </c>
      <c r="L20" s="155" t="s">
        <v>24</v>
      </c>
      <c r="M20" s="99">
        <v>92.5</v>
      </c>
      <c r="N20" s="155" t="s">
        <v>38</v>
      </c>
      <c r="O20" s="99">
        <v>94</v>
      </c>
      <c r="P20" s="155" t="s">
        <v>18</v>
      </c>
      <c r="Q20" s="99">
        <v>93.1</v>
      </c>
      <c r="R20" s="155" t="s">
        <v>171</v>
      </c>
      <c r="S20" s="99">
        <v>91.9</v>
      </c>
      <c r="T20" s="122" t="s">
        <v>171</v>
      </c>
      <c r="U20" s="99">
        <v>92.6</v>
      </c>
      <c r="V20" s="122" t="s">
        <v>25</v>
      </c>
      <c r="W20" s="99">
        <v>91.2</v>
      </c>
      <c r="X20" s="122" t="s">
        <v>130</v>
      </c>
      <c r="Y20" s="99">
        <v>96.3</v>
      </c>
      <c r="Z20" s="122" t="s">
        <v>106</v>
      </c>
      <c r="AA20" s="99">
        <v>94.3</v>
      </c>
      <c r="AB20" s="122" t="s">
        <v>55</v>
      </c>
      <c r="AC20" s="99">
        <v>95.6</v>
      </c>
      <c r="AD20" s="122" t="s">
        <v>25</v>
      </c>
      <c r="AE20" s="99">
        <v>93.1</v>
      </c>
      <c r="AF20" s="41"/>
      <c r="AG20" s="122" t="str">
        <f>INDEX('率・当(臨財含)'!$B$6:$B$34,MATCH(ROW(A15),'率・当(臨財含)'!$N$6:$N$34,0))</f>
        <v>菰 野 町</v>
      </c>
      <c r="AH20" s="99">
        <f>LARGE('率・当(臨財含)'!$M$6:$M$34,ROW(A15))</f>
        <v>89.1287</v>
      </c>
      <c r="AI20" s="203" t="s">
        <v>18</v>
      </c>
      <c r="AJ20" s="179">
        <v>90.6095</v>
      </c>
      <c r="AK20" s="122" t="s">
        <v>25</v>
      </c>
      <c r="AL20" s="99">
        <v>89.5586</v>
      </c>
      <c r="AM20" s="122" t="s">
        <v>24</v>
      </c>
      <c r="AN20" s="99">
        <v>89.07</v>
      </c>
      <c r="AO20" s="122" t="s">
        <v>24</v>
      </c>
      <c r="AP20" s="99">
        <v>86.87</v>
      </c>
      <c r="AQ20" s="122" t="s">
        <v>53</v>
      </c>
      <c r="AR20" s="99">
        <v>87.6</v>
      </c>
      <c r="AS20" s="122" t="s">
        <v>26</v>
      </c>
      <c r="AT20" s="99">
        <v>86.44</v>
      </c>
      <c r="AU20" s="122" t="s">
        <v>179</v>
      </c>
      <c r="AV20" s="99">
        <v>86.2</v>
      </c>
      <c r="AW20" s="122" t="s">
        <v>159</v>
      </c>
      <c r="AX20" s="99">
        <v>85.7</v>
      </c>
      <c r="AY20" s="122" t="s">
        <v>81</v>
      </c>
      <c r="AZ20" s="99">
        <v>84.3</v>
      </c>
      <c r="BA20" s="122" t="s">
        <v>55</v>
      </c>
      <c r="BB20" s="99">
        <v>89.1</v>
      </c>
      <c r="BC20" s="122" t="s">
        <v>80</v>
      </c>
      <c r="BD20" s="99">
        <v>89.7</v>
      </c>
      <c r="BE20" s="122" t="s">
        <v>55</v>
      </c>
      <c r="BF20" s="99">
        <v>90.1</v>
      </c>
      <c r="BG20" s="122" t="s">
        <v>55</v>
      </c>
      <c r="BH20" s="99">
        <v>88.5</v>
      </c>
      <c r="BI20" s="117" t="s">
        <v>20</v>
      </c>
      <c r="BJ20" s="100">
        <v>84.5</v>
      </c>
      <c r="BK20" s="7"/>
    </row>
    <row r="21" spans="1:63" ht="21" customHeight="1">
      <c r="A21" s="11"/>
      <c r="B21" s="155" t="str">
        <f>INDEX('率・当'!$B$6:$B$34,MATCH(ROW(A16),'率・当'!$R$6:$R$34,0))</f>
        <v>多 気 町</v>
      </c>
      <c r="C21" s="99">
        <f>LARGE('率・当'!$K$6:$K$34,ROW(A16))</f>
        <v>93.5</v>
      </c>
      <c r="D21" s="194" t="s">
        <v>36</v>
      </c>
      <c r="E21" s="179">
        <v>94.1</v>
      </c>
      <c r="F21" s="194" t="s">
        <v>34</v>
      </c>
      <c r="G21" s="179">
        <v>94.5</v>
      </c>
      <c r="H21" s="155" t="s">
        <v>18</v>
      </c>
      <c r="I21" s="99">
        <v>93.8</v>
      </c>
      <c r="J21" s="155" t="s">
        <v>99</v>
      </c>
      <c r="K21" s="99">
        <v>93</v>
      </c>
      <c r="L21" s="155" t="s">
        <v>81</v>
      </c>
      <c r="M21" s="99">
        <v>92.4</v>
      </c>
      <c r="N21" s="155" t="s">
        <v>36</v>
      </c>
      <c r="O21" s="99">
        <v>92.6</v>
      </c>
      <c r="P21" s="155" t="s">
        <v>17</v>
      </c>
      <c r="Q21" s="99">
        <v>93.1</v>
      </c>
      <c r="R21" s="155" t="s">
        <v>179</v>
      </c>
      <c r="S21" s="99">
        <v>91.2</v>
      </c>
      <c r="T21" s="122" t="s">
        <v>165</v>
      </c>
      <c r="U21" s="99">
        <v>92.1</v>
      </c>
      <c r="V21" s="122" t="s">
        <v>16</v>
      </c>
      <c r="W21" s="99">
        <v>91</v>
      </c>
      <c r="X21" s="122" t="s">
        <v>102</v>
      </c>
      <c r="Y21" s="99">
        <v>95.7</v>
      </c>
      <c r="Z21" s="122" t="s">
        <v>80</v>
      </c>
      <c r="AA21" s="99">
        <v>93.8</v>
      </c>
      <c r="AB21" s="122" t="s">
        <v>30</v>
      </c>
      <c r="AC21" s="99">
        <v>94.7</v>
      </c>
      <c r="AD21" s="122" t="s">
        <v>18</v>
      </c>
      <c r="AE21" s="99">
        <v>93</v>
      </c>
      <c r="AF21" s="41"/>
      <c r="AG21" s="122" t="str">
        <f>INDEX('率・当(臨財含)'!$B$6:$B$34,MATCH(ROW(A16),'率・当(臨財含)'!$N$6:$N$34,0))</f>
        <v>大 台 町</v>
      </c>
      <c r="AH21" s="99">
        <f>LARGE('率・当(臨財含)'!$M$6:$M$34,ROW(A16))</f>
        <v>89.0717</v>
      </c>
      <c r="AI21" s="203" t="s">
        <v>25</v>
      </c>
      <c r="AJ21" s="179">
        <v>89.7763</v>
      </c>
      <c r="AK21" s="122" t="s">
        <v>18</v>
      </c>
      <c r="AL21" s="99">
        <v>89.0747</v>
      </c>
      <c r="AM21" s="122" t="s">
        <v>16</v>
      </c>
      <c r="AN21" s="99">
        <v>88.39</v>
      </c>
      <c r="AO21" s="122" t="s">
        <v>36</v>
      </c>
      <c r="AP21" s="99">
        <v>86.74</v>
      </c>
      <c r="AQ21" s="122" t="s">
        <v>17</v>
      </c>
      <c r="AR21" s="99">
        <v>87.35</v>
      </c>
      <c r="AS21" s="122" t="s">
        <v>25</v>
      </c>
      <c r="AT21" s="99">
        <v>86.37</v>
      </c>
      <c r="AU21" s="122" t="s">
        <v>171</v>
      </c>
      <c r="AV21" s="99">
        <v>86.2</v>
      </c>
      <c r="AW21" s="122" t="s">
        <v>30</v>
      </c>
      <c r="AX21" s="99">
        <v>84.4</v>
      </c>
      <c r="AY21" s="122" t="s">
        <v>25</v>
      </c>
      <c r="AZ21" s="99">
        <v>84</v>
      </c>
      <c r="BA21" s="122" t="s">
        <v>102</v>
      </c>
      <c r="BB21" s="99">
        <v>88.7</v>
      </c>
      <c r="BC21" s="122" t="s">
        <v>55</v>
      </c>
      <c r="BD21" s="99">
        <v>89.4</v>
      </c>
      <c r="BE21" s="122" t="s">
        <v>30</v>
      </c>
      <c r="BF21" s="99">
        <v>88.1</v>
      </c>
      <c r="BG21" s="122" t="s">
        <v>18</v>
      </c>
      <c r="BH21" s="99">
        <v>88.1</v>
      </c>
      <c r="BI21" s="117" t="s">
        <v>74</v>
      </c>
      <c r="BJ21" s="100">
        <v>84.4</v>
      </c>
      <c r="BK21" s="7"/>
    </row>
    <row r="22" spans="1:63" ht="21" customHeight="1">
      <c r="A22" s="11"/>
      <c r="B22" s="155" t="str">
        <f>INDEX('率・当'!$B$6:$B$34,MATCH(ROW(A17),'率・当'!$R$6:$R$34,0))</f>
        <v>紀 宝 町</v>
      </c>
      <c r="C22" s="99">
        <f>LARGE('率・当'!$K$6:$K$34,ROW(A17))</f>
        <v>92.6</v>
      </c>
      <c r="D22" s="194" t="s">
        <v>34</v>
      </c>
      <c r="E22" s="179">
        <v>94</v>
      </c>
      <c r="F22" s="194" t="s">
        <v>26</v>
      </c>
      <c r="G22" s="179">
        <v>93.5</v>
      </c>
      <c r="H22" s="155" t="s">
        <v>36</v>
      </c>
      <c r="I22" s="99">
        <v>93.8</v>
      </c>
      <c r="J22" s="155" t="s">
        <v>18</v>
      </c>
      <c r="K22" s="99">
        <v>91.8</v>
      </c>
      <c r="L22" s="155" t="s">
        <v>30</v>
      </c>
      <c r="M22" s="99">
        <v>91.8</v>
      </c>
      <c r="N22" s="155" t="s">
        <v>24</v>
      </c>
      <c r="O22" s="99">
        <v>92.4</v>
      </c>
      <c r="P22" s="155" t="s">
        <v>36</v>
      </c>
      <c r="Q22" s="99">
        <v>92.7</v>
      </c>
      <c r="R22" s="155" t="s">
        <v>30</v>
      </c>
      <c r="S22" s="99">
        <v>90.5</v>
      </c>
      <c r="T22" s="122" t="s">
        <v>170</v>
      </c>
      <c r="U22" s="99">
        <v>91.8</v>
      </c>
      <c r="V22" s="122" t="s">
        <v>34</v>
      </c>
      <c r="W22" s="99">
        <v>91</v>
      </c>
      <c r="X22" s="122" t="s">
        <v>131</v>
      </c>
      <c r="Y22" s="99">
        <v>93.3</v>
      </c>
      <c r="Z22" s="122" t="s">
        <v>25</v>
      </c>
      <c r="AA22" s="99">
        <v>89.9</v>
      </c>
      <c r="AB22" s="122" t="s">
        <v>25</v>
      </c>
      <c r="AC22" s="99">
        <v>90.4</v>
      </c>
      <c r="AD22" s="122" t="s">
        <v>101</v>
      </c>
      <c r="AE22" s="99">
        <v>91.9</v>
      </c>
      <c r="AF22" s="41"/>
      <c r="AG22" s="122" t="str">
        <f>INDEX('率・当(臨財含)'!$B$6:$B$34,MATCH(ROW(A17),'率・当(臨財含)'!$N$6:$N$34,0))</f>
        <v>東 員 町</v>
      </c>
      <c r="AH22" s="99">
        <f>LARGE('率・当(臨財含)'!$M$6:$M$34,ROW(A17))</f>
        <v>89.0602</v>
      </c>
      <c r="AI22" s="203" t="s">
        <v>189</v>
      </c>
      <c r="AJ22" s="179">
        <v>89.4679</v>
      </c>
      <c r="AK22" s="122" t="s">
        <v>36</v>
      </c>
      <c r="AL22" s="99">
        <v>87.8264</v>
      </c>
      <c r="AM22" s="122" t="s">
        <v>25</v>
      </c>
      <c r="AN22" s="99">
        <v>88.33</v>
      </c>
      <c r="AO22" s="122" t="s">
        <v>54</v>
      </c>
      <c r="AP22" s="99">
        <v>86.02</v>
      </c>
      <c r="AQ22" s="122" t="s">
        <v>26</v>
      </c>
      <c r="AR22" s="99">
        <v>87.23</v>
      </c>
      <c r="AS22" s="122" t="s">
        <v>16</v>
      </c>
      <c r="AT22" s="99">
        <v>86.32</v>
      </c>
      <c r="AU22" s="122" t="s">
        <v>159</v>
      </c>
      <c r="AV22" s="99">
        <v>85.9</v>
      </c>
      <c r="AW22" s="122" t="s">
        <v>16</v>
      </c>
      <c r="AX22" s="99">
        <v>84.2</v>
      </c>
      <c r="AY22" s="122" t="s">
        <v>80</v>
      </c>
      <c r="AZ22" s="99">
        <v>83.5</v>
      </c>
      <c r="BA22" s="122" t="s">
        <v>106</v>
      </c>
      <c r="BB22" s="99">
        <v>86.2</v>
      </c>
      <c r="BC22" s="122" t="s">
        <v>25</v>
      </c>
      <c r="BD22" s="99">
        <v>86.7</v>
      </c>
      <c r="BE22" s="122" t="s">
        <v>25</v>
      </c>
      <c r="BF22" s="99">
        <v>86.9</v>
      </c>
      <c r="BG22" s="122" t="s">
        <v>101</v>
      </c>
      <c r="BH22" s="99">
        <v>86.5</v>
      </c>
      <c r="BI22" s="117" t="s">
        <v>21</v>
      </c>
      <c r="BJ22" s="100">
        <v>84.3</v>
      </c>
      <c r="BK22" s="7"/>
    </row>
    <row r="23" spans="1:63" ht="21" customHeight="1">
      <c r="A23" s="11"/>
      <c r="B23" s="155" t="str">
        <f>INDEX('率・当'!$B$6:$B$34,MATCH(ROW(A18),'率・当'!$R$6:$R$34,0))</f>
        <v>朝 日 町</v>
      </c>
      <c r="C23" s="99">
        <f>LARGE('率・当'!$K$6:$K$34,ROW(A18))</f>
        <v>92.3</v>
      </c>
      <c r="D23" s="194" t="s">
        <v>25</v>
      </c>
      <c r="E23" s="179">
        <v>93.4</v>
      </c>
      <c r="F23" s="194" t="s">
        <v>36</v>
      </c>
      <c r="G23" s="179">
        <v>93.3</v>
      </c>
      <c r="H23" s="155" t="s">
        <v>54</v>
      </c>
      <c r="I23" s="99">
        <v>93.3</v>
      </c>
      <c r="J23" s="155" t="s">
        <v>24</v>
      </c>
      <c r="K23" s="99">
        <v>91.7</v>
      </c>
      <c r="L23" s="155" t="s">
        <v>25</v>
      </c>
      <c r="M23" s="99">
        <v>91.5</v>
      </c>
      <c r="N23" s="155" t="s">
        <v>54</v>
      </c>
      <c r="O23" s="99">
        <v>91.8</v>
      </c>
      <c r="P23" s="155" t="s">
        <v>53</v>
      </c>
      <c r="Q23" s="99">
        <v>90.3</v>
      </c>
      <c r="R23" s="155" t="s">
        <v>170</v>
      </c>
      <c r="S23" s="99">
        <v>90.3</v>
      </c>
      <c r="T23" s="122" t="s">
        <v>99</v>
      </c>
      <c r="U23" s="99">
        <v>91.6</v>
      </c>
      <c r="V23" s="122" t="s">
        <v>55</v>
      </c>
      <c r="W23" s="99">
        <v>90.5</v>
      </c>
      <c r="X23" s="122" t="s">
        <v>132</v>
      </c>
      <c r="Y23" s="99">
        <v>92.2</v>
      </c>
      <c r="Z23" s="122" t="s">
        <v>26</v>
      </c>
      <c r="AA23" s="99">
        <v>88.4</v>
      </c>
      <c r="AB23" s="122" t="s">
        <v>26</v>
      </c>
      <c r="AC23" s="99">
        <v>89.3</v>
      </c>
      <c r="AD23" s="122" t="s">
        <v>26</v>
      </c>
      <c r="AE23" s="99">
        <v>90.2</v>
      </c>
      <c r="AF23" s="41"/>
      <c r="AG23" s="122" t="str">
        <f>INDEX('率・当(臨財含)'!$B$6:$B$34,MATCH(ROW(A18),'率・当(臨財含)'!$N$6:$N$34,0))</f>
        <v>熊 野 市</v>
      </c>
      <c r="AH23" s="99">
        <f>LARGE('率・当(臨財含)'!$M$6:$M$34,ROW(A18))</f>
        <v>88.9834</v>
      </c>
      <c r="AI23" s="203" t="s">
        <v>99</v>
      </c>
      <c r="AJ23" s="179">
        <v>87.6815</v>
      </c>
      <c r="AK23" s="122" t="s">
        <v>189</v>
      </c>
      <c r="AL23" s="99">
        <v>87.5481</v>
      </c>
      <c r="AM23" s="122" t="s">
        <v>99</v>
      </c>
      <c r="AN23" s="99">
        <v>87.82</v>
      </c>
      <c r="AO23" s="122" t="s">
        <v>30</v>
      </c>
      <c r="AP23" s="99">
        <v>85.74</v>
      </c>
      <c r="AQ23" s="122" t="s">
        <v>24</v>
      </c>
      <c r="AR23" s="99">
        <v>87.02</v>
      </c>
      <c r="AS23" s="122" t="s">
        <v>99</v>
      </c>
      <c r="AT23" s="99">
        <v>85.53</v>
      </c>
      <c r="AU23" s="122" t="s">
        <v>176</v>
      </c>
      <c r="AV23" s="99">
        <v>84.7</v>
      </c>
      <c r="AW23" s="122" t="s">
        <v>170</v>
      </c>
      <c r="AX23" s="99">
        <v>84</v>
      </c>
      <c r="AY23" s="122" t="s">
        <v>101</v>
      </c>
      <c r="AZ23" s="99">
        <v>82.8</v>
      </c>
      <c r="BA23" s="122" t="s">
        <v>26</v>
      </c>
      <c r="BB23" s="99">
        <v>85.7</v>
      </c>
      <c r="BC23" s="122" t="s">
        <v>26</v>
      </c>
      <c r="BD23" s="99">
        <v>84.8</v>
      </c>
      <c r="BE23" s="122" t="s">
        <v>26</v>
      </c>
      <c r="BF23" s="99">
        <v>85.3</v>
      </c>
      <c r="BG23" s="122" t="s">
        <v>26</v>
      </c>
      <c r="BH23" s="99">
        <v>85.7</v>
      </c>
      <c r="BI23" s="117" t="s">
        <v>55</v>
      </c>
      <c r="BJ23" s="100">
        <v>84</v>
      </c>
      <c r="BK23" s="7"/>
    </row>
    <row r="24" spans="1:63" ht="21" customHeight="1">
      <c r="A24" s="11"/>
      <c r="B24" s="155" t="str">
        <f>INDEX('率・当'!$B$6:$B$34,MATCH(ROW(A19),'率・当'!$R$6:$R$34,0))</f>
        <v>亀 山 市</v>
      </c>
      <c r="C24" s="154">
        <f>LARGE('率・当'!$K$6:$K$34,ROW(A19))</f>
        <v>91.9</v>
      </c>
      <c r="D24" s="194" t="s">
        <v>190</v>
      </c>
      <c r="E24" s="180">
        <v>92.4</v>
      </c>
      <c r="F24" s="194" t="s">
        <v>189</v>
      </c>
      <c r="G24" s="180">
        <v>93</v>
      </c>
      <c r="H24" s="155" t="s">
        <v>24</v>
      </c>
      <c r="I24" s="154">
        <v>91.9</v>
      </c>
      <c r="J24" s="155" t="s">
        <v>189</v>
      </c>
      <c r="K24" s="154">
        <v>91.2</v>
      </c>
      <c r="L24" s="155" t="s">
        <v>34</v>
      </c>
      <c r="M24" s="154">
        <v>90.3</v>
      </c>
      <c r="N24" s="155" t="s">
        <v>53</v>
      </c>
      <c r="O24" s="154">
        <v>91.3</v>
      </c>
      <c r="P24" s="155" t="s">
        <v>16</v>
      </c>
      <c r="Q24" s="154">
        <v>89.5</v>
      </c>
      <c r="R24" s="155" t="s">
        <v>176</v>
      </c>
      <c r="S24" s="154">
        <v>90.1</v>
      </c>
      <c r="T24" s="122" t="s">
        <v>174</v>
      </c>
      <c r="U24" s="154">
        <v>90.1</v>
      </c>
      <c r="V24" s="122" t="s">
        <v>38</v>
      </c>
      <c r="W24" s="154">
        <v>90.2</v>
      </c>
      <c r="X24" s="122" t="s">
        <v>133</v>
      </c>
      <c r="Y24" s="154">
        <v>91.7</v>
      </c>
      <c r="Z24" s="122" t="s">
        <v>21</v>
      </c>
      <c r="AA24" s="154">
        <v>87.4</v>
      </c>
      <c r="AB24" s="122" t="s">
        <v>54</v>
      </c>
      <c r="AC24" s="154">
        <v>88.6</v>
      </c>
      <c r="AD24" s="122" t="s">
        <v>67</v>
      </c>
      <c r="AE24" s="154">
        <v>89.6</v>
      </c>
      <c r="AF24" s="41"/>
      <c r="AG24" s="122" t="str">
        <f>INDEX('率・当(臨財含)'!$B$6:$B$34,MATCH(ROW(A19),'率・当(臨財含)'!$N$6:$N$34,0))</f>
        <v>いなべ市</v>
      </c>
      <c r="AH24" s="154">
        <f>LARGE('率・当(臨財含)'!$M$6:$M$34,ROW(A19))</f>
        <v>88.532</v>
      </c>
      <c r="AI24" s="203" t="s">
        <v>36</v>
      </c>
      <c r="AJ24" s="180">
        <v>86.9007</v>
      </c>
      <c r="AK24" s="122" t="s">
        <v>54</v>
      </c>
      <c r="AL24" s="154">
        <v>87.468</v>
      </c>
      <c r="AM24" s="122" t="s">
        <v>189</v>
      </c>
      <c r="AN24" s="154">
        <v>87.78</v>
      </c>
      <c r="AO24" s="122" t="s">
        <v>16</v>
      </c>
      <c r="AP24" s="154">
        <v>85.58</v>
      </c>
      <c r="AQ24" s="122" t="s">
        <v>55</v>
      </c>
      <c r="AR24" s="154">
        <v>86.22</v>
      </c>
      <c r="AS24" s="122" t="s">
        <v>17</v>
      </c>
      <c r="AT24" s="154">
        <v>85.27</v>
      </c>
      <c r="AU24" s="122" t="s">
        <v>30</v>
      </c>
      <c r="AV24" s="154">
        <v>82.9</v>
      </c>
      <c r="AW24" s="122" t="s">
        <v>182</v>
      </c>
      <c r="AX24" s="154">
        <v>84</v>
      </c>
      <c r="AY24" s="122" t="s">
        <v>26</v>
      </c>
      <c r="AZ24" s="154">
        <v>82.4</v>
      </c>
      <c r="BA24" s="122" t="s">
        <v>25</v>
      </c>
      <c r="BB24" s="154">
        <v>85.4</v>
      </c>
      <c r="BC24" s="122" t="s">
        <v>16</v>
      </c>
      <c r="BD24" s="154">
        <v>84.5</v>
      </c>
      <c r="BE24" s="122" t="s">
        <v>54</v>
      </c>
      <c r="BF24" s="154">
        <v>84.3</v>
      </c>
      <c r="BG24" s="122" t="s">
        <v>16</v>
      </c>
      <c r="BH24" s="154">
        <v>85.2</v>
      </c>
      <c r="BI24" s="117" t="s">
        <v>64</v>
      </c>
      <c r="BJ24" s="100">
        <v>83.8</v>
      </c>
      <c r="BK24" s="7"/>
    </row>
    <row r="25" spans="1:63" ht="21" customHeight="1">
      <c r="A25" s="11"/>
      <c r="B25" s="155" t="str">
        <f>INDEX('率・当'!$B$6:$B$34,MATCH(ROW(A20),'率・当'!$R$6:$R$34,0))</f>
        <v>大 台 町</v>
      </c>
      <c r="C25" s="154">
        <f>LARGE('率・当'!$K$6:$K$34,ROW(A20))</f>
        <v>91.7</v>
      </c>
      <c r="D25" s="194" t="s">
        <v>24</v>
      </c>
      <c r="E25" s="180">
        <v>91.7</v>
      </c>
      <c r="F25" s="194" t="s">
        <v>99</v>
      </c>
      <c r="G25" s="180">
        <v>92.9</v>
      </c>
      <c r="H25" s="155" t="s">
        <v>189</v>
      </c>
      <c r="I25" s="154">
        <v>91.1</v>
      </c>
      <c r="J25" s="155" t="s">
        <v>36</v>
      </c>
      <c r="K25" s="154">
        <v>90</v>
      </c>
      <c r="L25" s="155" t="s">
        <v>36</v>
      </c>
      <c r="M25" s="154">
        <v>90</v>
      </c>
      <c r="N25" s="155" t="s">
        <v>55</v>
      </c>
      <c r="O25" s="154">
        <v>91.2</v>
      </c>
      <c r="P25" s="155" t="s">
        <v>30</v>
      </c>
      <c r="Q25" s="154">
        <v>89.2</v>
      </c>
      <c r="R25" s="155" t="s">
        <v>175</v>
      </c>
      <c r="S25" s="154">
        <v>89.6</v>
      </c>
      <c r="T25" s="122" t="s">
        <v>172</v>
      </c>
      <c r="U25" s="154">
        <v>89.7</v>
      </c>
      <c r="V25" s="122" t="s">
        <v>53</v>
      </c>
      <c r="W25" s="154">
        <v>89.5</v>
      </c>
      <c r="X25" s="122" t="s">
        <v>134</v>
      </c>
      <c r="Y25" s="154">
        <v>91.3</v>
      </c>
      <c r="Z25" s="122" t="s">
        <v>54</v>
      </c>
      <c r="AA25" s="154">
        <v>87.4</v>
      </c>
      <c r="AB25" s="122" t="s">
        <v>38</v>
      </c>
      <c r="AC25" s="154">
        <v>87.2</v>
      </c>
      <c r="AD25" s="122" t="s">
        <v>16</v>
      </c>
      <c r="AE25" s="154">
        <v>89.5</v>
      </c>
      <c r="AF25" s="41"/>
      <c r="AG25" s="122" t="str">
        <f>INDEX('率・当(臨財含)'!$B$6:$B$34,MATCH(ROW(A20),'率・当(臨財含)'!$N$6:$N$34,0))</f>
        <v>鳥 羽 市</v>
      </c>
      <c r="AH25" s="154">
        <f>LARGE('率・当(臨財含)'!$M$6:$M$34,ROW(A20))</f>
        <v>87.8975</v>
      </c>
      <c r="AI25" s="203" t="s">
        <v>24</v>
      </c>
      <c r="AJ25" s="180">
        <v>86.4897</v>
      </c>
      <c r="AK25" s="122" t="s">
        <v>34</v>
      </c>
      <c r="AL25" s="154">
        <v>87.0566</v>
      </c>
      <c r="AM25" s="122" t="s">
        <v>54</v>
      </c>
      <c r="AN25" s="154">
        <v>87.4</v>
      </c>
      <c r="AO25" s="122" t="s">
        <v>25</v>
      </c>
      <c r="AP25" s="154">
        <v>85.55</v>
      </c>
      <c r="AQ25" s="122" t="s">
        <v>189</v>
      </c>
      <c r="AR25" s="154">
        <v>86.12</v>
      </c>
      <c r="AS25" s="122" t="s">
        <v>189</v>
      </c>
      <c r="AT25" s="154">
        <v>83.74</v>
      </c>
      <c r="AU25" s="122" t="s">
        <v>175</v>
      </c>
      <c r="AV25" s="154">
        <v>82.6</v>
      </c>
      <c r="AW25" s="122" t="s">
        <v>176</v>
      </c>
      <c r="AX25" s="154">
        <v>83.9</v>
      </c>
      <c r="AY25" s="122" t="s">
        <v>55</v>
      </c>
      <c r="AZ25" s="154">
        <v>82.3</v>
      </c>
      <c r="BA25" s="122" t="s">
        <v>80</v>
      </c>
      <c r="BB25" s="154">
        <v>85.3</v>
      </c>
      <c r="BC25" s="122" t="s">
        <v>21</v>
      </c>
      <c r="BD25" s="154">
        <v>84.1</v>
      </c>
      <c r="BE25" s="122" t="s">
        <v>16</v>
      </c>
      <c r="BF25" s="154">
        <v>83.4</v>
      </c>
      <c r="BG25" s="122" t="s">
        <v>34</v>
      </c>
      <c r="BH25" s="154">
        <v>83.4</v>
      </c>
      <c r="BI25" s="117" t="s">
        <v>62</v>
      </c>
      <c r="BJ25" s="100">
        <v>83.7</v>
      </c>
      <c r="BK25" s="7"/>
    </row>
    <row r="26" spans="1:63" ht="21" customHeight="1">
      <c r="A26" s="11"/>
      <c r="B26" s="155" t="str">
        <f>INDEX('率・当'!$B$6:$B$34,MATCH(ROW(A21),'率・当'!$R$6:$R$34,0))</f>
        <v>鳥 羽 市</v>
      </c>
      <c r="C26" s="154">
        <f>LARGE('率・当'!$K$6:$K$34,ROW(A21))</f>
        <v>91.6</v>
      </c>
      <c r="D26" s="194" t="s">
        <v>18</v>
      </c>
      <c r="E26" s="180">
        <v>91</v>
      </c>
      <c r="F26" s="194" t="s">
        <v>53</v>
      </c>
      <c r="G26" s="180">
        <v>90.5</v>
      </c>
      <c r="H26" s="155" t="s">
        <v>26</v>
      </c>
      <c r="I26" s="154">
        <v>90.7</v>
      </c>
      <c r="J26" s="155" t="s">
        <v>38</v>
      </c>
      <c r="K26" s="154">
        <v>89.6</v>
      </c>
      <c r="L26" s="155" t="s">
        <v>38</v>
      </c>
      <c r="M26" s="154">
        <v>88.3</v>
      </c>
      <c r="N26" s="155" t="s">
        <v>189</v>
      </c>
      <c r="O26" s="154">
        <v>90.7</v>
      </c>
      <c r="P26" s="155" t="s">
        <v>54</v>
      </c>
      <c r="Q26" s="154">
        <v>89.1</v>
      </c>
      <c r="R26" s="155" t="s">
        <v>174</v>
      </c>
      <c r="S26" s="154">
        <v>89.6</v>
      </c>
      <c r="T26" s="122" t="s">
        <v>176</v>
      </c>
      <c r="U26" s="154">
        <v>89.5</v>
      </c>
      <c r="V26" s="122" t="s">
        <v>24</v>
      </c>
      <c r="W26" s="154">
        <v>89.2</v>
      </c>
      <c r="X26" s="122" t="s">
        <v>135</v>
      </c>
      <c r="Y26" s="154">
        <v>90.3</v>
      </c>
      <c r="Z26" s="122" t="s">
        <v>16</v>
      </c>
      <c r="AA26" s="154">
        <v>87.3</v>
      </c>
      <c r="AB26" s="122" t="s">
        <v>16</v>
      </c>
      <c r="AC26" s="154">
        <v>86.4</v>
      </c>
      <c r="AD26" s="122" t="s">
        <v>34</v>
      </c>
      <c r="AE26" s="154">
        <v>89.3</v>
      </c>
      <c r="AF26" s="41"/>
      <c r="AG26" s="122" t="str">
        <f>INDEX('率・当(臨財含)'!$B$6:$B$34,MATCH(ROW(A21),'率・当(臨財含)'!$N$6:$N$34,0))</f>
        <v>大 紀 町</v>
      </c>
      <c r="AH26" s="154">
        <f>LARGE('率・当(臨財含)'!$M$6:$M$34,ROW(A21))</f>
        <v>85.8494</v>
      </c>
      <c r="AI26" s="203" t="s">
        <v>34</v>
      </c>
      <c r="AJ26" s="180">
        <v>86.1279</v>
      </c>
      <c r="AK26" s="122" t="s">
        <v>24</v>
      </c>
      <c r="AL26" s="154">
        <v>86.7084</v>
      </c>
      <c r="AM26" s="122" t="s">
        <v>26</v>
      </c>
      <c r="AN26" s="154">
        <v>84.61</v>
      </c>
      <c r="AO26" s="122" t="s">
        <v>26</v>
      </c>
      <c r="AP26" s="154">
        <v>85.18</v>
      </c>
      <c r="AQ26" s="122" t="s">
        <v>36</v>
      </c>
      <c r="AR26" s="154">
        <v>85.73</v>
      </c>
      <c r="AS26" s="122" t="s">
        <v>55</v>
      </c>
      <c r="AT26" s="154">
        <v>83.1</v>
      </c>
      <c r="AU26" s="122" t="s">
        <v>167</v>
      </c>
      <c r="AV26" s="154">
        <v>82.2</v>
      </c>
      <c r="AW26" s="122" t="s">
        <v>167</v>
      </c>
      <c r="AX26" s="154">
        <v>83.1</v>
      </c>
      <c r="AY26" s="122" t="s">
        <v>34</v>
      </c>
      <c r="AZ26" s="154">
        <v>80.9</v>
      </c>
      <c r="BA26" s="122" t="s">
        <v>38</v>
      </c>
      <c r="BB26" s="154">
        <v>84.9</v>
      </c>
      <c r="BC26" s="122" t="s">
        <v>54</v>
      </c>
      <c r="BD26" s="154">
        <v>83.5</v>
      </c>
      <c r="BE26" s="122" t="s">
        <v>38</v>
      </c>
      <c r="BF26" s="154">
        <v>82.2</v>
      </c>
      <c r="BG26" s="122" t="s">
        <v>67</v>
      </c>
      <c r="BH26" s="154">
        <v>82.8</v>
      </c>
      <c r="BI26" s="117" t="s">
        <v>73</v>
      </c>
      <c r="BJ26" s="100">
        <v>83.3</v>
      </c>
      <c r="BK26" s="7"/>
    </row>
    <row r="27" spans="1:63" ht="21" customHeight="1">
      <c r="A27" s="11"/>
      <c r="B27" s="155" t="str">
        <f>INDEX('率・当'!$B$6:$B$34,MATCH(ROW(A22),'率・当'!$R$6:$R$34,0))</f>
        <v>明 和 町</v>
      </c>
      <c r="C27" s="154">
        <f>LARGE('率・当'!$K$6:$K$34,ROW(A22))</f>
        <v>90.3</v>
      </c>
      <c r="D27" s="194" t="s">
        <v>26</v>
      </c>
      <c r="E27" s="180">
        <v>90.8</v>
      </c>
      <c r="F27" s="194" t="s">
        <v>24</v>
      </c>
      <c r="G27" s="180">
        <v>90.4</v>
      </c>
      <c r="H27" s="155" t="s">
        <v>190</v>
      </c>
      <c r="I27" s="154">
        <v>87.9</v>
      </c>
      <c r="J27" s="155" t="s">
        <v>26</v>
      </c>
      <c r="K27" s="154">
        <v>88.5</v>
      </c>
      <c r="L27" s="155" t="s">
        <v>189</v>
      </c>
      <c r="M27" s="154">
        <v>88.3</v>
      </c>
      <c r="N27" s="155" t="s">
        <v>30</v>
      </c>
      <c r="O27" s="154">
        <v>90.7</v>
      </c>
      <c r="P27" s="155" t="s">
        <v>189</v>
      </c>
      <c r="Q27" s="154">
        <v>88.3</v>
      </c>
      <c r="R27" s="155" t="s">
        <v>99</v>
      </c>
      <c r="S27" s="154">
        <v>89.1</v>
      </c>
      <c r="T27" s="122" t="s">
        <v>182</v>
      </c>
      <c r="U27" s="154">
        <v>88.8</v>
      </c>
      <c r="V27" s="122" t="s">
        <v>26</v>
      </c>
      <c r="W27" s="154">
        <v>89.1</v>
      </c>
      <c r="X27" s="122" t="s">
        <v>136</v>
      </c>
      <c r="Y27" s="154">
        <v>89.3</v>
      </c>
      <c r="Z27" s="122" t="s">
        <v>36</v>
      </c>
      <c r="AA27" s="154">
        <v>86.2</v>
      </c>
      <c r="AB27" s="122" t="s">
        <v>21</v>
      </c>
      <c r="AC27" s="154">
        <v>85.3</v>
      </c>
      <c r="AD27" s="122" t="s">
        <v>38</v>
      </c>
      <c r="AE27" s="154">
        <v>88.2</v>
      </c>
      <c r="AF27" s="41"/>
      <c r="AG27" s="122" t="str">
        <f>INDEX('率・当(臨財含)'!$B$6:$B$34,MATCH(ROW(A22),'率・当(臨財含)'!$N$6:$N$34,0))</f>
        <v>明 和 町</v>
      </c>
      <c r="AH27" s="154">
        <f>LARGE('率・当(臨財含)'!$M$6:$M$34,ROW(A22))</f>
        <v>85.6903</v>
      </c>
      <c r="AI27" s="203" t="s">
        <v>53</v>
      </c>
      <c r="AJ27" s="180">
        <v>84.9663</v>
      </c>
      <c r="AK27" s="122" t="s">
        <v>190</v>
      </c>
      <c r="AL27" s="154">
        <v>84.0292</v>
      </c>
      <c r="AM27" s="122" t="s">
        <v>38</v>
      </c>
      <c r="AN27" s="154">
        <v>83.86</v>
      </c>
      <c r="AO27" s="122" t="s">
        <v>34</v>
      </c>
      <c r="AP27" s="154">
        <v>85.1</v>
      </c>
      <c r="AQ27" s="122" t="s">
        <v>54</v>
      </c>
      <c r="AR27" s="154">
        <v>84.86</v>
      </c>
      <c r="AS27" s="122" t="s">
        <v>30</v>
      </c>
      <c r="AT27" s="154">
        <v>82.29</v>
      </c>
      <c r="AU27" s="122" t="s">
        <v>170</v>
      </c>
      <c r="AV27" s="154">
        <v>81.8</v>
      </c>
      <c r="AW27" s="122" t="s">
        <v>99</v>
      </c>
      <c r="AX27" s="154">
        <v>82.6</v>
      </c>
      <c r="AY27" s="122" t="s">
        <v>38</v>
      </c>
      <c r="AZ27" s="154">
        <v>79.2</v>
      </c>
      <c r="BA27" s="122" t="s">
        <v>58</v>
      </c>
      <c r="BB27" s="154">
        <v>82.4</v>
      </c>
      <c r="BC27" s="122" t="s">
        <v>36</v>
      </c>
      <c r="BD27" s="154">
        <v>82.6</v>
      </c>
      <c r="BE27" s="122" t="s">
        <v>21</v>
      </c>
      <c r="BF27" s="154">
        <v>82</v>
      </c>
      <c r="BG27" s="122" t="s">
        <v>38</v>
      </c>
      <c r="BH27" s="154">
        <v>82.1</v>
      </c>
      <c r="BI27" s="117" t="s">
        <v>78</v>
      </c>
      <c r="BJ27" s="100">
        <v>82.9</v>
      </c>
      <c r="BK27" s="7"/>
    </row>
    <row r="28" spans="1:63" ht="21" customHeight="1">
      <c r="A28" s="11"/>
      <c r="B28" s="155" t="str">
        <f>INDEX('率・当'!$B$6:$B$34,MATCH(ROW(A23),'率・当'!$R$6:$R$34,0))</f>
        <v>熊 野 市</v>
      </c>
      <c r="C28" s="99">
        <f>LARGE('率・当'!$K$6:$K$34,ROW(A23))</f>
        <v>89.2</v>
      </c>
      <c r="D28" s="194" t="s">
        <v>53</v>
      </c>
      <c r="E28" s="179">
        <v>90</v>
      </c>
      <c r="F28" s="194" t="s">
        <v>190</v>
      </c>
      <c r="G28" s="179">
        <v>87.8</v>
      </c>
      <c r="H28" s="155" t="s">
        <v>53</v>
      </c>
      <c r="I28" s="99">
        <v>87.8</v>
      </c>
      <c r="J28" s="155" t="s">
        <v>53</v>
      </c>
      <c r="K28" s="99">
        <v>88.4</v>
      </c>
      <c r="L28" s="155" t="s">
        <v>53</v>
      </c>
      <c r="M28" s="99">
        <v>87</v>
      </c>
      <c r="N28" s="155" t="s">
        <v>16</v>
      </c>
      <c r="O28" s="99">
        <v>89.8</v>
      </c>
      <c r="P28" s="155" t="s">
        <v>55</v>
      </c>
      <c r="Q28" s="99">
        <v>88.1</v>
      </c>
      <c r="R28" s="155" t="s">
        <v>16</v>
      </c>
      <c r="S28" s="99">
        <v>88.9</v>
      </c>
      <c r="T28" s="122" t="s">
        <v>167</v>
      </c>
      <c r="U28" s="99">
        <v>88.2</v>
      </c>
      <c r="V28" s="122" t="s">
        <v>80</v>
      </c>
      <c r="W28" s="99">
        <v>88.8</v>
      </c>
      <c r="X28" s="122" t="s">
        <v>118</v>
      </c>
      <c r="Y28" s="99">
        <v>88.5</v>
      </c>
      <c r="Z28" s="122" t="s">
        <v>30</v>
      </c>
      <c r="AA28" s="99">
        <v>85.6</v>
      </c>
      <c r="AB28" s="122" t="s">
        <v>34</v>
      </c>
      <c r="AC28" s="99">
        <v>85.1</v>
      </c>
      <c r="AD28" s="122" t="s">
        <v>54</v>
      </c>
      <c r="AE28" s="99">
        <v>87.1</v>
      </c>
      <c r="AF28" s="41"/>
      <c r="AG28" s="122" t="str">
        <f>INDEX('率・当(臨財含)'!$B$6:$B$34,MATCH(ROW(A23),'率・当(臨財含)'!$N$6:$N$34,0))</f>
        <v>亀 山 市</v>
      </c>
      <c r="AH28" s="99">
        <f>LARGE('率・当(臨財含)'!$M$6:$M$34,ROW(A23))</f>
        <v>85.5391</v>
      </c>
      <c r="AI28" s="203" t="s">
        <v>190</v>
      </c>
      <c r="AJ28" s="179">
        <v>84.0315</v>
      </c>
      <c r="AK28" s="122" t="s">
        <v>16</v>
      </c>
      <c r="AL28" s="99">
        <v>83.734</v>
      </c>
      <c r="AM28" s="122" t="s">
        <v>53</v>
      </c>
      <c r="AN28" s="99">
        <v>83.35</v>
      </c>
      <c r="AO28" s="122" t="s">
        <v>189</v>
      </c>
      <c r="AP28" s="99">
        <v>84.08</v>
      </c>
      <c r="AQ28" s="122" t="s">
        <v>38</v>
      </c>
      <c r="AR28" s="99">
        <v>84.01</v>
      </c>
      <c r="AS28" s="122" t="s">
        <v>54</v>
      </c>
      <c r="AT28" s="99">
        <v>82.1</v>
      </c>
      <c r="AU28" s="122" t="s">
        <v>181</v>
      </c>
      <c r="AV28" s="99">
        <v>80.3</v>
      </c>
      <c r="AW28" s="122" t="s">
        <v>181</v>
      </c>
      <c r="AX28" s="99">
        <v>82.6</v>
      </c>
      <c r="AY28" s="122" t="s">
        <v>106</v>
      </c>
      <c r="AZ28" s="99">
        <v>79.2</v>
      </c>
      <c r="BA28" s="122" t="s">
        <v>16</v>
      </c>
      <c r="BB28" s="99">
        <v>82.1</v>
      </c>
      <c r="BC28" s="122" t="s">
        <v>30</v>
      </c>
      <c r="BD28" s="99">
        <v>80.2</v>
      </c>
      <c r="BE28" s="122" t="s">
        <v>36</v>
      </c>
      <c r="BF28" s="99">
        <v>81.2</v>
      </c>
      <c r="BG28" s="122" t="s">
        <v>54</v>
      </c>
      <c r="BH28" s="99">
        <v>82.1</v>
      </c>
      <c r="BI28" s="117" t="s">
        <v>38</v>
      </c>
      <c r="BJ28" s="100">
        <v>82.6</v>
      </c>
      <c r="BK28" s="7"/>
    </row>
    <row r="29" spans="1:63" ht="21" customHeight="1">
      <c r="A29" s="11"/>
      <c r="B29" s="155" t="str">
        <f>INDEX('率・当'!$B$6:$B$34,MATCH(ROW(A24),'率・当'!$R$6:$R$34,0))</f>
        <v>大 紀 町</v>
      </c>
      <c r="C29" s="99">
        <f>LARGE('率・当'!$K$6:$K$34,ROW(A24))</f>
        <v>88.2</v>
      </c>
      <c r="D29" s="194" t="s">
        <v>189</v>
      </c>
      <c r="E29" s="179">
        <v>87.1</v>
      </c>
      <c r="F29" s="194" t="s">
        <v>38</v>
      </c>
      <c r="G29" s="179">
        <v>86.3</v>
      </c>
      <c r="H29" s="155" t="s">
        <v>30</v>
      </c>
      <c r="I29" s="99">
        <v>84.9</v>
      </c>
      <c r="J29" s="155" t="s">
        <v>16</v>
      </c>
      <c r="K29" s="99">
        <v>88.4</v>
      </c>
      <c r="L29" s="155" t="s">
        <v>16</v>
      </c>
      <c r="M29" s="99">
        <v>86.8</v>
      </c>
      <c r="N29" s="155" t="s">
        <v>26</v>
      </c>
      <c r="O29" s="99">
        <v>87.2</v>
      </c>
      <c r="P29" s="155" t="s">
        <v>34</v>
      </c>
      <c r="Q29" s="99">
        <v>87</v>
      </c>
      <c r="R29" s="155" t="s">
        <v>172</v>
      </c>
      <c r="S29" s="99">
        <v>87.9</v>
      </c>
      <c r="T29" s="122" t="s">
        <v>181</v>
      </c>
      <c r="U29" s="99">
        <v>88.2</v>
      </c>
      <c r="V29" s="122" t="s">
        <v>54</v>
      </c>
      <c r="W29" s="99">
        <v>87.2</v>
      </c>
      <c r="X29" s="122" t="s">
        <v>119</v>
      </c>
      <c r="Y29" s="99">
        <v>88</v>
      </c>
      <c r="Z29" s="122" t="s">
        <v>34</v>
      </c>
      <c r="AA29" s="99">
        <v>83</v>
      </c>
      <c r="AB29" s="122" t="s">
        <v>67</v>
      </c>
      <c r="AC29" s="99">
        <v>85.1</v>
      </c>
      <c r="AD29" s="122" t="s">
        <v>30</v>
      </c>
      <c r="AE29" s="99">
        <v>86.7</v>
      </c>
      <c r="AF29" s="41"/>
      <c r="AG29" s="122" t="str">
        <f>INDEX('率・当(臨財含)'!$B$6:$B$34,MATCH(ROW(A24),'率・当(臨財含)'!$N$6:$N$34,0))</f>
        <v>朝 日 町</v>
      </c>
      <c r="AH29" s="99">
        <f>LARGE('率・当(臨財含)'!$M$6:$M$34,ROW(A24))</f>
        <v>85.2923</v>
      </c>
      <c r="AI29" s="203" t="s">
        <v>38</v>
      </c>
      <c r="AJ29" s="179">
        <v>81.2469</v>
      </c>
      <c r="AK29" s="122" t="s">
        <v>53</v>
      </c>
      <c r="AL29" s="99">
        <v>82.2255</v>
      </c>
      <c r="AM29" s="122" t="s">
        <v>36</v>
      </c>
      <c r="AN29" s="99">
        <v>83.32</v>
      </c>
      <c r="AO29" s="122" t="s">
        <v>53</v>
      </c>
      <c r="AP29" s="99">
        <v>82.12</v>
      </c>
      <c r="AQ29" s="122" t="s">
        <v>30</v>
      </c>
      <c r="AR29" s="99">
        <v>83.97</v>
      </c>
      <c r="AS29" s="122" t="s">
        <v>53</v>
      </c>
      <c r="AT29" s="99">
        <v>82.07</v>
      </c>
      <c r="AU29" s="122" t="s">
        <v>174</v>
      </c>
      <c r="AV29" s="99">
        <v>80</v>
      </c>
      <c r="AW29" s="122" t="s">
        <v>174</v>
      </c>
      <c r="AX29" s="99">
        <v>81.6</v>
      </c>
      <c r="AY29" s="122" t="s">
        <v>54</v>
      </c>
      <c r="AZ29" s="99">
        <v>78.8</v>
      </c>
      <c r="BA29" s="122" t="s">
        <v>34</v>
      </c>
      <c r="BB29" s="99">
        <v>81.1</v>
      </c>
      <c r="BC29" s="122" t="s">
        <v>34</v>
      </c>
      <c r="BD29" s="99">
        <v>79.1</v>
      </c>
      <c r="BE29" s="122" t="s">
        <v>34</v>
      </c>
      <c r="BF29" s="99">
        <v>80.7</v>
      </c>
      <c r="BG29" s="122" t="s">
        <v>53</v>
      </c>
      <c r="BH29" s="99">
        <v>80.5</v>
      </c>
      <c r="BI29" s="117" t="s">
        <v>79</v>
      </c>
      <c r="BJ29" s="100">
        <v>82.4</v>
      </c>
      <c r="BK29" s="7"/>
    </row>
    <row r="30" spans="1:63" ht="21" customHeight="1">
      <c r="A30" s="11"/>
      <c r="B30" s="155" t="str">
        <f>INDEX('率・当'!$B$6:$B$34,MATCH(ROW(A25),'率・当'!$R$6:$R$34,0))</f>
        <v>松 阪 市</v>
      </c>
      <c r="C30" s="99">
        <f>LARGE('率・当'!$K$6:$K$34,ROW(A25))</f>
        <v>85.3</v>
      </c>
      <c r="D30" s="194" t="s">
        <v>58</v>
      </c>
      <c r="E30" s="179">
        <v>78.3</v>
      </c>
      <c r="F30" s="194" t="s">
        <v>30</v>
      </c>
      <c r="G30" s="179">
        <v>85.6</v>
      </c>
      <c r="H30" s="155" t="s">
        <v>16</v>
      </c>
      <c r="I30" s="99">
        <v>83.7</v>
      </c>
      <c r="J30" s="155" t="s">
        <v>190</v>
      </c>
      <c r="K30" s="99">
        <v>86.5</v>
      </c>
      <c r="L30" s="155" t="s">
        <v>26</v>
      </c>
      <c r="M30" s="99">
        <v>85.2</v>
      </c>
      <c r="N30" s="155" t="s">
        <v>67</v>
      </c>
      <c r="O30" s="99">
        <v>87.2</v>
      </c>
      <c r="P30" s="155" t="s">
        <v>26</v>
      </c>
      <c r="Q30" s="99">
        <v>86.4</v>
      </c>
      <c r="R30" s="155" t="s">
        <v>167</v>
      </c>
      <c r="S30" s="99">
        <v>87.3</v>
      </c>
      <c r="T30" s="122" t="s">
        <v>175</v>
      </c>
      <c r="U30" s="99">
        <v>87.8</v>
      </c>
      <c r="V30" s="122" t="s">
        <v>106</v>
      </c>
      <c r="W30" s="99">
        <v>87</v>
      </c>
      <c r="X30" s="122" t="s">
        <v>137</v>
      </c>
      <c r="Y30" s="99">
        <v>87.6</v>
      </c>
      <c r="Z30" s="122" t="s">
        <v>67</v>
      </c>
      <c r="AA30" s="99">
        <v>83</v>
      </c>
      <c r="AB30" s="122" t="s">
        <v>53</v>
      </c>
      <c r="AC30" s="99">
        <v>85</v>
      </c>
      <c r="AD30" s="122" t="s">
        <v>53</v>
      </c>
      <c r="AE30" s="99">
        <v>85.8</v>
      </c>
      <c r="AF30" s="41"/>
      <c r="AG30" s="122" t="str">
        <f>INDEX('率・当(臨財含)'!$B$6:$B$34,MATCH(ROW(A25),'率・当(臨財含)'!$N$6:$N$34,0))</f>
        <v>松 阪 市</v>
      </c>
      <c r="AH30" s="99">
        <f>LARGE('率・当(臨財含)'!$M$6:$M$34,ROW(A25))</f>
        <v>80.3398</v>
      </c>
      <c r="AI30" s="203" t="s">
        <v>67</v>
      </c>
      <c r="AJ30" s="179">
        <v>81.232</v>
      </c>
      <c r="AK30" s="122" t="s">
        <v>30</v>
      </c>
      <c r="AL30" s="99">
        <v>80.1071</v>
      </c>
      <c r="AM30" s="122" t="s">
        <v>190</v>
      </c>
      <c r="AN30" s="99">
        <v>82.73</v>
      </c>
      <c r="AO30" s="122" t="s">
        <v>38</v>
      </c>
      <c r="AP30" s="99">
        <v>81.07</v>
      </c>
      <c r="AQ30" s="122" t="s">
        <v>67</v>
      </c>
      <c r="AR30" s="99">
        <v>82.13</v>
      </c>
      <c r="AS30" s="122" t="s">
        <v>39</v>
      </c>
      <c r="AT30" s="99">
        <v>79.71</v>
      </c>
      <c r="AU30" s="122" t="s">
        <v>173</v>
      </c>
      <c r="AV30" s="99">
        <v>79.6</v>
      </c>
      <c r="AW30" s="122" t="s">
        <v>175</v>
      </c>
      <c r="AX30" s="99">
        <v>80.9</v>
      </c>
      <c r="AY30" s="122" t="s">
        <v>53</v>
      </c>
      <c r="AZ30" s="99">
        <v>78.6</v>
      </c>
      <c r="BA30" s="122" t="s">
        <v>30</v>
      </c>
      <c r="BB30" s="99">
        <v>79.6</v>
      </c>
      <c r="BC30" s="122" t="s">
        <v>53</v>
      </c>
      <c r="BD30" s="99">
        <v>78.8</v>
      </c>
      <c r="BE30" s="122" t="s">
        <v>53</v>
      </c>
      <c r="BF30" s="99">
        <v>80.7</v>
      </c>
      <c r="BG30" s="122" t="s">
        <v>24</v>
      </c>
      <c r="BH30" s="99">
        <v>80.4</v>
      </c>
      <c r="BI30" s="117" t="s">
        <v>63</v>
      </c>
      <c r="BJ30" s="100">
        <v>81.4</v>
      </c>
      <c r="BK30" s="7"/>
    </row>
    <row r="31" spans="1:63" ht="21" customHeight="1">
      <c r="A31" s="11"/>
      <c r="B31" s="155" t="str">
        <f>INDEX('率・当'!$B$6:$B$34,MATCH(ROW(A26),'率・当'!$R$6:$R$34,0))</f>
        <v>四日市市</v>
      </c>
      <c r="C31" s="99">
        <f>LARGE('率・当'!$K$6:$K$34,ROW(A26))</f>
        <v>78.1</v>
      </c>
      <c r="D31" s="194" t="s">
        <v>67</v>
      </c>
      <c r="E31" s="179">
        <v>76.9</v>
      </c>
      <c r="F31" s="194" t="s">
        <v>67</v>
      </c>
      <c r="G31" s="179">
        <v>84.9</v>
      </c>
      <c r="H31" s="155" t="s">
        <v>67</v>
      </c>
      <c r="I31" s="99">
        <v>82.4</v>
      </c>
      <c r="J31" s="155" t="s">
        <v>30</v>
      </c>
      <c r="K31" s="99">
        <v>86.4</v>
      </c>
      <c r="L31" s="155" t="s">
        <v>190</v>
      </c>
      <c r="M31" s="99">
        <v>84.8</v>
      </c>
      <c r="N31" s="155" t="s">
        <v>34</v>
      </c>
      <c r="O31" s="99">
        <v>86.6</v>
      </c>
      <c r="P31" s="155" t="s">
        <v>58</v>
      </c>
      <c r="Q31" s="99">
        <v>84.8</v>
      </c>
      <c r="R31" s="155" t="s">
        <v>177</v>
      </c>
      <c r="S31" s="99">
        <v>86.7</v>
      </c>
      <c r="T31" s="122" t="s">
        <v>16</v>
      </c>
      <c r="U31" s="99">
        <v>87</v>
      </c>
      <c r="V31" s="122" t="s">
        <v>30</v>
      </c>
      <c r="W31" s="99">
        <v>84.5</v>
      </c>
      <c r="X31" s="122" t="s">
        <v>138</v>
      </c>
      <c r="Y31" s="99">
        <v>84.7</v>
      </c>
      <c r="Z31" s="122" t="s">
        <v>53</v>
      </c>
      <c r="AA31" s="99">
        <v>82.5</v>
      </c>
      <c r="AB31" s="122" t="s">
        <v>36</v>
      </c>
      <c r="AC31" s="99">
        <v>84.9</v>
      </c>
      <c r="AD31" s="122" t="s">
        <v>24</v>
      </c>
      <c r="AE31" s="99">
        <v>84.5</v>
      </c>
      <c r="AF31" s="41"/>
      <c r="AG31" s="122" t="str">
        <f>INDEX('率・当(臨財含)'!$B$6:$B$34,MATCH(ROW(A26),'率・当(臨財含)'!$N$6:$N$34,0))</f>
        <v>四日市市</v>
      </c>
      <c r="AH31" s="99">
        <f>LARGE('率・当(臨財含)'!$M$6:$M$34,ROW(A26))</f>
        <v>78.0609</v>
      </c>
      <c r="AI31" s="203" t="s">
        <v>30</v>
      </c>
      <c r="AJ31" s="179">
        <v>80.9854</v>
      </c>
      <c r="AK31" s="122" t="s">
        <v>67</v>
      </c>
      <c r="AL31" s="99">
        <v>78.5313</v>
      </c>
      <c r="AM31" s="122" t="s">
        <v>30</v>
      </c>
      <c r="AN31" s="99">
        <v>81.76</v>
      </c>
      <c r="AO31" s="122" t="s">
        <v>190</v>
      </c>
      <c r="AP31" s="99">
        <v>80.31</v>
      </c>
      <c r="AQ31" s="122" t="s">
        <v>34</v>
      </c>
      <c r="AR31" s="99">
        <v>80.93</v>
      </c>
      <c r="AS31" s="122" t="s">
        <v>34</v>
      </c>
      <c r="AT31" s="99">
        <v>79.23</v>
      </c>
      <c r="AU31" s="122" t="s">
        <v>99</v>
      </c>
      <c r="AV31" s="99">
        <v>79.6</v>
      </c>
      <c r="AW31" s="122" t="s">
        <v>178</v>
      </c>
      <c r="AX31" s="99">
        <v>79.5</v>
      </c>
      <c r="AY31" s="122" t="s">
        <v>58</v>
      </c>
      <c r="AZ31" s="99">
        <v>77.9</v>
      </c>
      <c r="BA31" s="122" t="s">
        <v>54</v>
      </c>
      <c r="BB31" s="99">
        <v>78.8</v>
      </c>
      <c r="BC31" s="122" t="s">
        <v>67</v>
      </c>
      <c r="BD31" s="99">
        <v>78.1</v>
      </c>
      <c r="BE31" s="122" t="s">
        <v>67</v>
      </c>
      <c r="BF31" s="99">
        <v>79.6</v>
      </c>
      <c r="BG31" s="122" t="s">
        <v>21</v>
      </c>
      <c r="BH31" s="99">
        <v>80</v>
      </c>
      <c r="BI31" s="117" t="s">
        <v>41</v>
      </c>
      <c r="BJ31" s="100">
        <v>81.1</v>
      </c>
      <c r="BK31" s="7"/>
    </row>
    <row r="32" spans="1:63" ht="21" customHeight="1">
      <c r="A32" s="11"/>
      <c r="B32" s="155" t="str">
        <f>INDEX('率・当'!$B$6:$B$34,MATCH(ROW(A27),'率・当'!$R$6:$R$34,0))</f>
        <v>玉 城 町</v>
      </c>
      <c r="C32" s="99">
        <f>LARGE('率・当'!$K$6:$K$34,ROW(A27))</f>
        <v>76.6</v>
      </c>
      <c r="D32" s="194" t="s">
        <v>16</v>
      </c>
      <c r="E32" s="179">
        <v>74.8</v>
      </c>
      <c r="F32" s="194" t="s">
        <v>58</v>
      </c>
      <c r="G32" s="179">
        <v>78.4</v>
      </c>
      <c r="H32" s="155" t="s">
        <v>38</v>
      </c>
      <c r="I32" s="99">
        <v>81.3</v>
      </c>
      <c r="J32" s="155" t="s">
        <v>58</v>
      </c>
      <c r="K32" s="99">
        <v>85.5</v>
      </c>
      <c r="L32" s="155" t="s">
        <v>58</v>
      </c>
      <c r="M32" s="99">
        <v>82</v>
      </c>
      <c r="N32" s="155" t="s">
        <v>58</v>
      </c>
      <c r="O32" s="99">
        <v>85.5</v>
      </c>
      <c r="P32" s="155" t="s">
        <v>190</v>
      </c>
      <c r="Q32" s="99">
        <v>82.9</v>
      </c>
      <c r="R32" s="155" t="s">
        <v>181</v>
      </c>
      <c r="S32" s="99">
        <v>85.5</v>
      </c>
      <c r="T32" s="122" t="s">
        <v>178</v>
      </c>
      <c r="U32" s="99">
        <v>85.7</v>
      </c>
      <c r="V32" s="122" t="s">
        <v>67</v>
      </c>
      <c r="W32" s="99">
        <v>84.4</v>
      </c>
      <c r="X32" s="122" t="s">
        <v>139</v>
      </c>
      <c r="Y32" s="99">
        <v>84</v>
      </c>
      <c r="Z32" s="122" t="s">
        <v>38</v>
      </c>
      <c r="AA32" s="99">
        <v>79.5</v>
      </c>
      <c r="AB32" s="122" t="s">
        <v>24</v>
      </c>
      <c r="AC32" s="99">
        <v>77.2</v>
      </c>
      <c r="AD32" s="122" t="s">
        <v>21</v>
      </c>
      <c r="AE32" s="99">
        <v>84.3</v>
      </c>
      <c r="AF32" s="41"/>
      <c r="AG32" s="122" t="str">
        <f>INDEX('率・当(臨財含)'!$B$6:$B$34,MATCH(ROW(A27),'率・当(臨財含)'!$N$6:$N$34,0))</f>
        <v>玉 城 町</v>
      </c>
      <c r="AH32" s="99">
        <f>LARGE('率・当(臨財含)'!$M$6:$M$34,ROW(A27))</f>
        <v>74.0672</v>
      </c>
      <c r="AI32" s="203" t="s">
        <v>16</v>
      </c>
      <c r="AJ32" s="179">
        <v>74.4099</v>
      </c>
      <c r="AK32" s="122" t="s">
        <v>38</v>
      </c>
      <c r="AL32" s="99">
        <v>75.9965</v>
      </c>
      <c r="AM32" s="122" t="s">
        <v>58</v>
      </c>
      <c r="AN32" s="99">
        <v>80.21</v>
      </c>
      <c r="AO32" s="122" t="s">
        <v>67</v>
      </c>
      <c r="AP32" s="99">
        <v>77.16</v>
      </c>
      <c r="AQ32" s="122" t="s">
        <v>190</v>
      </c>
      <c r="AR32" s="99">
        <v>80.31</v>
      </c>
      <c r="AS32" s="122" t="s">
        <v>190</v>
      </c>
      <c r="AT32" s="99">
        <v>78.07</v>
      </c>
      <c r="AU32" s="122" t="s">
        <v>172</v>
      </c>
      <c r="AV32" s="99">
        <v>79.2</v>
      </c>
      <c r="AW32" s="122" t="s">
        <v>172</v>
      </c>
      <c r="AX32" s="99">
        <v>79.1</v>
      </c>
      <c r="AY32" s="122" t="s">
        <v>67</v>
      </c>
      <c r="AZ32" s="99">
        <v>75.5</v>
      </c>
      <c r="BA32" s="122" t="s">
        <v>67</v>
      </c>
      <c r="BB32" s="99">
        <v>76.6</v>
      </c>
      <c r="BC32" s="122" t="s">
        <v>38</v>
      </c>
      <c r="BD32" s="99">
        <v>75.5</v>
      </c>
      <c r="BE32" s="122" t="s">
        <v>58</v>
      </c>
      <c r="BF32" s="99">
        <v>76.8</v>
      </c>
      <c r="BG32" s="122" t="s">
        <v>30</v>
      </c>
      <c r="BH32" s="99">
        <v>79.5</v>
      </c>
      <c r="BI32" s="117" t="s">
        <v>51</v>
      </c>
      <c r="BJ32" s="100">
        <v>80.9</v>
      </c>
      <c r="BK32" s="7"/>
    </row>
    <row r="33" spans="1:63" ht="21" customHeight="1">
      <c r="A33" s="11"/>
      <c r="B33" s="155" t="str">
        <f>INDEX('率・当'!$B$6:$B$34,MATCH(ROW(A28),'率・当'!$R$6:$R$34,0))</f>
        <v>度 会 町</v>
      </c>
      <c r="C33" s="99">
        <f>LARGE('率・当'!$K$6:$K$34,ROW(A28))</f>
        <v>71.2</v>
      </c>
      <c r="D33" s="194" t="s">
        <v>30</v>
      </c>
      <c r="E33" s="179">
        <v>73.5</v>
      </c>
      <c r="F33" s="194" t="s">
        <v>16</v>
      </c>
      <c r="G33" s="179">
        <v>74.4</v>
      </c>
      <c r="H33" s="155" t="s">
        <v>58</v>
      </c>
      <c r="I33" s="99">
        <v>80.3</v>
      </c>
      <c r="J33" s="155" t="s">
        <v>67</v>
      </c>
      <c r="K33" s="99">
        <v>81.4</v>
      </c>
      <c r="L33" s="155" t="s">
        <v>67</v>
      </c>
      <c r="M33" s="99">
        <v>81.6</v>
      </c>
      <c r="N33" s="155" t="s">
        <v>190</v>
      </c>
      <c r="O33" s="99">
        <v>85.1</v>
      </c>
      <c r="P33" s="155" t="s">
        <v>67</v>
      </c>
      <c r="Q33" s="99">
        <v>81.1</v>
      </c>
      <c r="R33" s="155" t="s">
        <v>178</v>
      </c>
      <c r="S33" s="99">
        <v>84.2</v>
      </c>
      <c r="T33" s="122" t="s">
        <v>177</v>
      </c>
      <c r="U33" s="99">
        <v>80</v>
      </c>
      <c r="V33" s="122" t="s">
        <v>58</v>
      </c>
      <c r="W33" s="99">
        <v>83.7</v>
      </c>
      <c r="X33" s="122" t="s">
        <v>24</v>
      </c>
      <c r="Y33" s="99">
        <v>80.2</v>
      </c>
      <c r="Z33" s="122" t="s">
        <v>24</v>
      </c>
      <c r="AA33" s="99">
        <v>72</v>
      </c>
      <c r="AB33" s="122" t="s">
        <v>58</v>
      </c>
      <c r="AC33" s="99">
        <v>76.8</v>
      </c>
      <c r="AD33" s="122" t="s">
        <v>36</v>
      </c>
      <c r="AE33" s="99">
        <v>82.8</v>
      </c>
      <c r="AF33" s="41"/>
      <c r="AG33" s="122" t="str">
        <f>INDEX('率・当(臨財含)'!$B$6:$B$34,MATCH(ROW(A28),'率・当(臨財含)'!$N$6:$N$34,0))</f>
        <v>度 会 町</v>
      </c>
      <c r="AH33" s="99">
        <f>LARGE('率・当(臨財含)'!$M$6:$M$34,ROW(A28))</f>
        <v>68.9841</v>
      </c>
      <c r="AI33" s="203" t="s">
        <v>58</v>
      </c>
      <c r="AJ33" s="179">
        <v>73.3043</v>
      </c>
      <c r="AK33" s="122" t="s">
        <v>58</v>
      </c>
      <c r="AL33" s="99">
        <v>74.6472</v>
      </c>
      <c r="AM33" s="122" t="s">
        <v>67</v>
      </c>
      <c r="AN33" s="99">
        <v>77.8</v>
      </c>
      <c r="AO33" s="122" t="s">
        <v>58</v>
      </c>
      <c r="AP33" s="99">
        <v>76.13</v>
      </c>
      <c r="AQ33" s="122" t="s">
        <v>58</v>
      </c>
      <c r="AR33" s="99">
        <v>78.68</v>
      </c>
      <c r="AS33" s="122" t="s">
        <v>58</v>
      </c>
      <c r="AT33" s="99">
        <v>76.8</v>
      </c>
      <c r="AU33" s="122" t="s">
        <v>177</v>
      </c>
      <c r="AV33" s="99">
        <v>79.1</v>
      </c>
      <c r="AW33" s="122" t="s">
        <v>173</v>
      </c>
      <c r="AX33" s="99">
        <v>76.6</v>
      </c>
      <c r="AY33" s="122" t="s">
        <v>30</v>
      </c>
      <c r="AZ33" s="99">
        <v>74.2</v>
      </c>
      <c r="BA33" s="122" t="s">
        <v>24</v>
      </c>
      <c r="BB33" s="99">
        <v>76.4</v>
      </c>
      <c r="BC33" s="122" t="s">
        <v>24</v>
      </c>
      <c r="BD33" s="99">
        <v>69.8</v>
      </c>
      <c r="BE33" s="122" t="s">
        <v>24</v>
      </c>
      <c r="BF33" s="99">
        <v>74.6</v>
      </c>
      <c r="BG33" s="122" t="s">
        <v>36</v>
      </c>
      <c r="BH33" s="99">
        <v>78.2</v>
      </c>
      <c r="BI33" s="117" t="s">
        <v>66</v>
      </c>
      <c r="BJ33" s="100">
        <v>80.7</v>
      </c>
      <c r="BK33" s="7"/>
    </row>
    <row r="34" spans="1:63" ht="21" customHeight="1">
      <c r="A34" s="11"/>
      <c r="B34" s="157" t="str">
        <f>INDEX('率・当'!$B$6:$B$34,MATCH(ROW(A29),'率・当'!$R$6:$R$34,0))</f>
        <v>川 越 町</v>
      </c>
      <c r="C34" s="153">
        <f>LARGE('率・当'!$K$6:$K$34,ROW(A29))</f>
        <v>68.9</v>
      </c>
      <c r="D34" s="194" t="s">
        <v>39</v>
      </c>
      <c r="E34" s="181">
        <v>68.7</v>
      </c>
      <c r="F34" s="194" t="s">
        <v>39</v>
      </c>
      <c r="G34" s="181">
        <v>67</v>
      </c>
      <c r="H34" s="155" t="s">
        <v>39</v>
      </c>
      <c r="I34" s="153">
        <v>68</v>
      </c>
      <c r="J34" s="155" t="s">
        <v>39</v>
      </c>
      <c r="K34" s="153">
        <v>67.8</v>
      </c>
      <c r="L34" s="155" t="s">
        <v>39</v>
      </c>
      <c r="M34" s="153">
        <v>69</v>
      </c>
      <c r="N34" s="155" t="s">
        <v>39</v>
      </c>
      <c r="O34" s="153">
        <v>68</v>
      </c>
      <c r="P34" s="155" t="s">
        <v>39</v>
      </c>
      <c r="Q34" s="153">
        <v>79.7</v>
      </c>
      <c r="R34" s="155" t="s">
        <v>173</v>
      </c>
      <c r="S34" s="153">
        <v>79.6</v>
      </c>
      <c r="T34" s="122" t="s">
        <v>173</v>
      </c>
      <c r="U34" s="153">
        <v>76.6</v>
      </c>
      <c r="V34" s="122" t="s">
        <v>39</v>
      </c>
      <c r="W34" s="153">
        <v>71.2</v>
      </c>
      <c r="X34" s="122" t="s">
        <v>39</v>
      </c>
      <c r="Y34" s="153">
        <v>69.3</v>
      </c>
      <c r="Z34" s="122" t="s">
        <v>39</v>
      </c>
      <c r="AA34" s="153">
        <v>68.4</v>
      </c>
      <c r="AB34" s="122" t="s">
        <v>39</v>
      </c>
      <c r="AC34" s="153">
        <v>64.1</v>
      </c>
      <c r="AD34" s="122" t="s">
        <v>39</v>
      </c>
      <c r="AE34" s="153">
        <v>61.2</v>
      </c>
      <c r="AF34" s="41"/>
      <c r="AG34" s="122" t="str">
        <f>INDEX('率・当(臨財含)'!$B$6:$B$34,MATCH(ROW(A29),'率・当(臨財含)'!$N$6:$N$34,0))</f>
        <v>川 越 町</v>
      </c>
      <c r="AH34" s="153">
        <f>LARGE('率・当(臨財含)'!$M$6:$M$34,ROW(A29))</f>
        <v>68.8836</v>
      </c>
      <c r="AI34" s="107" t="s">
        <v>39</v>
      </c>
      <c r="AJ34" s="201">
        <v>66.9647</v>
      </c>
      <c r="AK34" s="170" t="s">
        <v>39</v>
      </c>
      <c r="AL34" s="153">
        <v>67.9984</v>
      </c>
      <c r="AM34" s="170" t="s">
        <v>39</v>
      </c>
      <c r="AN34" s="153">
        <v>67.78</v>
      </c>
      <c r="AO34" s="170" t="s">
        <v>39</v>
      </c>
      <c r="AP34" s="153">
        <v>68.95</v>
      </c>
      <c r="AQ34" s="122" t="s">
        <v>39</v>
      </c>
      <c r="AR34" s="153">
        <v>68.02</v>
      </c>
      <c r="AS34" s="122" t="s">
        <v>67</v>
      </c>
      <c r="AT34" s="153">
        <v>76.34</v>
      </c>
      <c r="AU34" s="122" t="s">
        <v>178</v>
      </c>
      <c r="AV34" s="153">
        <v>78.7</v>
      </c>
      <c r="AW34" s="122" t="s">
        <v>177</v>
      </c>
      <c r="AX34" s="153">
        <v>72.4</v>
      </c>
      <c r="AY34" s="122" t="s">
        <v>39</v>
      </c>
      <c r="AZ34" s="153">
        <v>71.2</v>
      </c>
      <c r="BA34" s="122" t="s">
        <v>39</v>
      </c>
      <c r="BB34" s="153">
        <v>69.3</v>
      </c>
      <c r="BC34" s="122" t="s">
        <v>39</v>
      </c>
      <c r="BD34" s="153">
        <v>68.4</v>
      </c>
      <c r="BE34" s="122" t="s">
        <v>39</v>
      </c>
      <c r="BF34" s="153">
        <v>64.1</v>
      </c>
      <c r="BG34" s="122" t="s">
        <v>39</v>
      </c>
      <c r="BH34" s="153">
        <v>61.2</v>
      </c>
      <c r="BI34" s="117" t="s">
        <v>32</v>
      </c>
      <c r="BJ34" s="100">
        <v>80.6</v>
      </c>
      <c r="BK34" s="7"/>
    </row>
    <row r="35" spans="1:63" ht="21" customHeight="1">
      <c r="A35" s="11"/>
      <c r="B35" s="133"/>
      <c r="C35" s="95"/>
      <c r="D35" s="187"/>
      <c r="E35" s="182"/>
      <c r="F35" s="187"/>
      <c r="G35" s="182"/>
      <c r="H35" s="133"/>
      <c r="I35" s="95"/>
      <c r="J35" s="133"/>
      <c r="K35" s="95"/>
      <c r="L35" s="133"/>
      <c r="M35" s="95"/>
      <c r="N35" s="133"/>
      <c r="O35" s="95"/>
      <c r="P35" s="133"/>
      <c r="Q35" s="95"/>
      <c r="R35" s="133"/>
      <c r="S35" s="95"/>
      <c r="T35" s="123"/>
      <c r="U35" s="95"/>
      <c r="V35" s="123"/>
      <c r="W35" s="95"/>
      <c r="X35" s="123"/>
      <c r="Y35" s="95"/>
      <c r="Z35" s="123"/>
      <c r="AA35" s="95"/>
      <c r="AB35" s="123"/>
      <c r="AC35" s="95"/>
      <c r="AD35" s="122"/>
      <c r="AE35" s="95"/>
      <c r="AF35" s="41"/>
      <c r="AG35" s="123"/>
      <c r="AH35" s="95"/>
      <c r="AI35" s="182"/>
      <c r="AJ35" s="182"/>
      <c r="AK35" s="123"/>
      <c r="AL35" s="95"/>
      <c r="AM35" s="123"/>
      <c r="AN35" s="95"/>
      <c r="AO35" s="123"/>
      <c r="AP35" s="95"/>
      <c r="AQ35" s="123"/>
      <c r="AR35" s="95"/>
      <c r="AS35" s="123"/>
      <c r="AT35" s="95"/>
      <c r="AU35" s="123"/>
      <c r="AV35" s="95"/>
      <c r="AW35" s="123"/>
      <c r="AX35" s="95"/>
      <c r="AY35" s="123"/>
      <c r="AZ35" s="95"/>
      <c r="BA35" s="123"/>
      <c r="BB35" s="95"/>
      <c r="BC35" s="123"/>
      <c r="BD35" s="95"/>
      <c r="BE35" s="123"/>
      <c r="BF35" s="95"/>
      <c r="BG35" s="122"/>
      <c r="BH35" s="95"/>
      <c r="BI35" s="117" t="s">
        <v>68</v>
      </c>
      <c r="BJ35" s="100">
        <v>80.6</v>
      </c>
      <c r="BK35" s="7"/>
    </row>
    <row r="36" spans="1:63" ht="21" customHeight="1">
      <c r="A36" s="11"/>
      <c r="B36" s="133"/>
      <c r="C36" s="95"/>
      <c r="D36" s="187"/>
      <c r="E36" s="182"/>
      <c r="F36" s="187"/>
      <c r="G36" s="182"/>
      <c r="H36" s="133"/>
      <c r="I36" s="95"/>
      <c r="J36" s="133"/>
      <c r="K36" s="95"/>
      <c r="L36" s="133"/>
      <c r="M36" s="95"/>
      <c r="N36" s="133"/>
      <c r="O36" s="95"/>
      <c r="P36" s="133"/>
      <c r="Q36" s="95"/>
      <c r="R36" s="133"/>
      <c r="S36" s="95"/>
      <c r="T36" s="123"/>
      <c r="U36" s="95"/>
      <c r="V36" s="123"/>
      <c r="W36" s="95"/>
      <c r="X36" s="123"/>
      <c r="Y36" s="95"/>
      <c r="Z36" s="123"/>
      <c r="AA36" s="95"/>
      <c r="AB36" s="123"/>
      <c r="AC36" s="95"/>
      <c r="AD36" s="122"/>
      <c r="AE36" s="95"/>
      <c r="AF36" s="41"/>
      <c r="AG36" s="123"/>
      <c r="AH36" s="95"/>
      <c r="AI36" s="182"/>
      <c r="AJ36" s="182"/>
      <c r="AK36" s="123"/>
      <c r="AL36" s="95"/>
      <c r="AM36" s="123"/>
      <c r="AN36" s="95"/>
      <c r="AO36" s="123"/>
      <c r="AP36" s="95"/>
      <c r="AQ36" s="123"/>
      <c r="AR36" s="95"/>
      <c r="AS36" s="123"/>
      <c r="AT36" s="95"/>
      <c r="AU36" s="123"/>
      <c r="AV36" s="95"/>
      <c r="AW36" s="123"/>
      <c r="AX36" s="95"/>
      <c r="AY36" s="123"/>
      <c r="AZ36" s="95"/>
      <c r="BA36" s="123"/>
      <c r="BB36" s="95"/>
      <c r="BC36" s="123"/>
      <c r="BD36" s="95"/>
      <c r="BE36" s="123"/>
      <c r="BF36" s="95"/>
      <c r="BG36" s="122"/>
      <c r="BH36" s="95"/>
      <c r="BI36" s="117" t="s">
        <v>80</v>
      </c>
      <c r="BJ36" s="100">
        <v>80.5</v>
      </c>
      <c r="BK36" s="7"/>
    </row>
    <row r="37" spans="1:63" ht="21" customHeight="1">
      <c r="A37" s="11"/>
      <c r="B37" s="133"/>
      <c r="C37" s="95"/>
      <c r="D37" s="187"/>
      <c r="E37" s="182"/>
      <c r="F37" s="187"/>
      <c r="G37" s="182"/>
      <c r="H37" s="133"/>
      <c r="I37" s="95"/>
      <c r="J37" s="133"/>
      <c r="K37" s="95"/>
      <c r="L37" s="133"/>
      <c r="M37" s="95"/>
      <c r="N37" s="133"/>
      <c r="O37" s="95"/>
      <c r="P37" s="133"/>
      <c r="Q37" s="95"/>
      <c r="R37" s="133"/>
      <c r="S37" s="95"/>
      <c r="T37" s="123"/>
      <c r="U37" s="95"/>
      <c r="V37" s="123"/>
      <c r="W37" s="95"/>
      <c r="X37" s="123"/>
      <c r="Y37" s="95"/>
      <c r="Z37" s="123"/>
      <c r="AA37" s="95"/>
      <c r="AB37" s="123"/>
      <c r="AC37" s="95"/>
      <c r="AD37" s="122"/>
      <c r="AE37" s="95"/>
      <c r="AF37" s="41"/>
      <c r="AG37" s="123"/>
      <c r="AH37" s="95"/>
      <c r="AI37" s="182"/>
      <c r="AJ37" s="182"/>
      <c r="AK37" s="123"/>
      <c r="AL37" s="95"/>
      <c r="AM37" s="123"/>
      <c r="AN37" s="95"/>
      <c r="AO37" s="123"/>
      <c r="AP37" s="95"/>
      <c r="AQ37" s="123"/>
      <c r="AR37" s="95"/>
      <c r="AS37" s="123"/>
      <c r="AT37" s="95"/>
      <c r="AU37" s="123"/>
      <c r="AV37" s="95"/>
      <c r="AW37" s="123"/>
      <c r="AX37" s="95"/>
      <c r="AY37" s="123"/>
      <c r="AZ37" s="95"/>
      <c r="BA37" s="123"/>
      <c r="BB37" s="95"/>
      <c r="BC37" s="123"/>
      <c r="BD37" s="95"/>
      <c r="BE37" s="123"/>
      <c r="BF37" s="95"/>
      <c r="BG37" s="122"/>
      <c r="BH37" s="95"/>
      <c r="BI37" s="117" t="s">
        <v>15</v>
      </c>
      <c r="BJ37" s="100">
        <v>80.4</v>
      </c>
      <c r="BK37" s="7"/>
    </row>
    <row r="38" spans="1:63" ht="21" customHeight="1">
      <c r="A38" s="11"/>
      <c r="B38" s="133"/>
      <c r="C38" s="95"/>
      <c r="D38" s="187"/>
      <c r="E38" s="182"/>
      <c r="F38" s="187"/>
      <c r="G38" s="182"/>
      <c r="H38" s="133"/>
      <c r="I38" s="95"/>
      <c r="J38" s="133"/>
      <c r="K38" s="95"/>
      <c r="L38" s="133"/>
      <c r="M38" s="95"/>
      <c r="N38" s="133"/>
      <c r="O38" s="95"/>
      <c r="P38" s="133"/>
      <c r="Q38" s="95"/>
      <c r="R38" s="133"/>
      <c r="S38" s="95"/>
      <c r="T38" s="123"/>
      <c r="U38" s="95"/>
      <c r="V38" s="123"/>
      <c r="W38" s="95"/>
      <c r="X38" s="123"/>
      <c r="Y38" s="95"/>
      <c r="Z38" s="123"/>
      <c r="AA38" s="95"/>
      <c r="AB38" s="123"/>
      <c r="AC38" s="95"/>
      <c r="AD38" s="122"/>
      <c r="AE38" s="95"/>
      <c r="AF38" s="41"/>
      <c r="AG38" s="123"/>
      <c r="AH38" s="95"/>
      <c r="AI38" s="182"/>
      <c r="AJ38" s="182"/>
      <c r="AK38" s="123"/>
      <c r="AL38" s="95"/>
      <c r="AM38" s="123"/>
      <c r="AN38" s="95"/>
      <c r="AO38" s="123"/>
      <c r="AP38" s="95"/>
      <c r="AQ38" s="123"/>
      <c r="AR38" s="95"/>
      <c r="AS38" s="123"/>
      <c r="AT38" s="95"/>
      <c r="AU38" s="123"/>
      <c r="AV38" s="95"/>
      <c r="AW38" s="123"/>
      <c r="AX38" s="95"/>
      <c r="AY38" s="123"/>
      <c r="AZ38" s="95"/>
      <c r="BA38" s="123"/>
      <c r="BB38" s="95"/>
      <c r="BC38" s="123"/>
      <c r="BD38" s="95"/>
      <c r="BE38" s="123"/>
      <c r="BF38" s="95"/>
      <c r="BG38" s="122"/>
      <c r="BH38" s="95"/>
      <c r="BI38" s="117" t="s">
        <v>24</v>
      </c>
      <c r="BJ38" s="100">
        <v>80.2</v>
      </c>
      <c r="BK38" s="7"/>
    </row>
    <row r="39" spans="1:63" ht="21" customHeight="1">
      <c r="A39" s="11"/>
      <c r="B39" s="133"/>
      <c r="C39" s="95"/>
      <c r="D39" s="187"/>
      <c r="E39" s="182"/>
      <c r="F39" s="187"/>
      <c r="G39" s="182"/>
      <c r="H39" s="133"/>
      <c r="I39" s="95"/>
      <c r="J39" s="133"/>
      <c r="K39" s="95"/>
      <c r="L39" s="133"/>
      <c r="M39" s="95"/>
      <c r="N39" s="133"/>
      <c r="O39" s="95"/>
      <c r="P39" s="133"/>
      <c r="Q39" s="95"/>
      <c r="R39" s="133"/>
      <c r="S39" s="95"/>
      <c r="T39" s="123"/>
      <c r="U39" s="95"/>
      <c r="V39" s="123"/>
      <c r="W39" s="95"/>
      <c r="X39" s="123"/>
      <c r="Y39" s="95"/>
      <c r="Z39" s="123"/>
      <c r="AA39" s="95"/>
      <c r="AB39" s="123"/>
      <c r="AC39" s="95"/>
      <c r="AD39" s="122"/>
      <c r="AE39" s="95"/>
      <c r="AF39" s="41"/>
      <c r="AG39" s="123"/>
      <c r="AH39" s="95"/>
      <c r="AI39" s="182"/>
      <c r="AJ39" s="182"/>
      <c r="AK39" s="123"/>
      <c r="AL39" s="95"/>
      <c r="AM39" s="123"/>
      <c r="AN39" s="95"/>
      <c r="AO39" s="123"/>
      <c r="AP39" s="95"/>
      <c r="AQ39" s="123"/>
      <c r="AR39" s="95"/>
      <c r="AS39" s="123"/>
      <c r="AT39" s="95"/>
      <c r="AU39" s="123"/>
      <c r="AV39" s="95"/>
      <c r="AW39" s="123"/>
      <c r="AX39" s="95"/>
      <c r="AY39" s="123"/>
      <c r="AZ39" s="95"/>
      <c r="BA39" s="123"/>
      <c r="BB39" s="95"/>
      <c r="BC39" s="123"/>
      <c r="BD39" s="95"/>
      <c r="BE39" s="123"/>
      <c r="BF39" s="95"/>
      <c r="BG39" s="122"/>
      <c r="BH39" s="95"/>
      <c r="BI39" s="117" t="s">
        <v>77</v>
      </c>
      <c r="BJ39" s="100">
        <v>80</v>
      </c>
      <c r="BK39" s="7"/>
    </row>
    <row r="40" spans="1:63" ht="21" customHeight="1">
      <c r="A40" s="11"/>
      <c r="B40" s="133"/>
      <c r="C40" s="95"/>
      <c r="D40" s="187"/>
      <c r="E40" s="182"/>
      <c r="F40" s="187"/>
      <c r="G40" s="182"/>
      <c r="H40" s="133"/>
      <c r="I40" s="95"/>
      <c r="J40" s="133"/>
      <c r="K40" s="95"/>
      <c r="L40" s="133"/>
      <c r="M40" s="95"/>
      <c r="N40" s="133"/>
      <c r="O40" s="95"/>
      <c r="P40" s="133"/>
      <c r="Q40" s="95"/>
      <c r="R40" s="133"/>
      <c r="S40" s="95"/>
      <c r="T40" s="123"/>
      <c r="U40" s="95"/>
      <c r="V40" s="123"/>
      <c r="W40" s="95"/>
      <c r="X40" s="123"/>
      <c r="Y40" s="95"/>
      <c r="Z40" s="123"/>
      <c r="AA40" s="95"/>
      <c r="AB40" s="123"/>
      <c r="AC40" s="95"/>
      <c r="AD40" s="122"/>
      <c r="AE40" s="95"/>
      <c r="AF40" s="41"/>
      <c r="AG40" s="123"/>
      <c r="AH40" s="95"/>
      <c r="AI40" s="182"/>
      <c r="AJ40" s="182"/>
      <c r="AK40" s="123"/>
      <c r="AL40" s="95"/>
      <c r="AM40" s="123"/>
      <c r="AN40" s="95"/>
      <c r="AO40" s="123"/>
      <c r="AP40" s="95"/>
      <c r="AQ40" s="123"/>
      <c r="AR40" s="95"/>
      <c r="AS40" s="123"/>
      <c r="AT40" s="95"/>
      <c r="AU40" s="123"/>
      <c r="AV40" s="95"/>
      <c r="AW40" s="123"/>
      <c r="AX40" s="95"/>
      <c r="AY40" s="123"/>
      <c r="AZ40" s="95"/>
      <c r="BA40" s="123"/>
      <c r="BB40" s="95"/>
      <c r="BC40" s="123"/>
      <c r="BD40" s="95"/>
      <c r="BE40" s="123"/>
      <c r="BF40" s="95"/>
      <c r="BG40" s="122"/>
      <c r="BH40" s="95"/>
      <c r="BI40" s="118" t="s">
        <v>81</v>
      </c>
      <c r="BJ40" s="102">
        <v>79.8</v>
      </c>
      <c r="BK40" s="7"/>
    </row>
    <row r="41" spans="1:63" ht="21" customHeight="1">
      <c r="A41" s="11"/>
      <c r="B41" s="133"/>
      <c r="C41" s="95"/>
      <c r="D41" s="187"/>
      <c r="E41" s="182"/>
      <c r="F41" s="187"/>
      <c r="G41" s="182"/>
      <c r="H41" s="133"/>
      <c r="I41" s="95"/>
      <c r="J41" s="133"/>
      <c r="K41" s="95"/>
      <c r="L41" s="133"/>
      <c r="M41" s="95"/>
      <c r="N41" s="133"/>
      <c r="O41" s="95"/>
      <c r="P41" s="133"/>
      <c r="Q41" s="95"/>
      <c r="R41" s="133"/>
      <c r="S41" s="95"/>
      <c r="T41" s="123"/>
      <c r="U41" s="95"/>
      <c r="V41" s="123"/>
      <c r="W41" s="95"/>
      <c r="X41" s="123"/>
      <c r="Y41" s="95"/>
      <c r="Z41" s="123"/>
      <c r="AA41" s="95"/>
      <c r="AB41" s="123"/>
      <c r="AC41" s="95"/>
      <c r="AD41" s="122"/>
      <c r="AE41" s="95"/>
      <c r="AF41" s="41"/>
      <c r="AG41" s="123"/>
      <c r="AH41" s="95"/>
      <c r="AI41" s="182"/>
      <c r="AJ41" s="182"/>
      <c r="AK41" s="123"/>
      <c r="AL41" s="95"/>
      <c r="AM41" s="123"/>
      <c r="AN41" s="95"/>
      <c r="AO41" s="123"/>
      <c r="AP41" s="95"/>
      <c r="AQ41" s="123"/>
      <c r="AR41" s="95"/>
      <c r="AS41" s="123"/>
      <c r="AT41" s="95"/>
      <c r="AU41" s="123"/>
      <c r="AV41" s="95"/>
      <c r="AW41" s="123"/>
      <c r="AX41" s="95"/>
      <c r="AY41" s="123"/>
      <c r="AZ41" s="95"/>
      <c r="BA41" s="123"/>
      <c r="BB41" s="95"/>
      <c r="BC41" s="123"/>
      <c r="BD41" s="95"/>
      <c r="BE41" s="123"/>
      <c r="BF41" s="95"/>
      <c r="BG41" s="122"/>
      <c r="BH41" s="95"/>
      <c r="BI41" s="118" t="s">
        <v>56</v>
      </c>
      <c r="BJ41" s="102">
        <v>78.9</v>
      </c>
      <c r="BK41" s="7"/>
    </row>
    <row r="42" spans="1:63" ht="21" customHeight="1">
      <c r="A42" s="11"/>
      <c r="B42" s="133"/>
      <c r="C42" s="95"/>
      <c r="D42" s="187"/>
      <c r="E42" s="182"/>
      <c r="F42" s="187"/>
      <c r="G42" s="182"/>
      <c r="H42" s="133"/>
      <c r="I42" s="95"/>
      <c r="J42" s="133"/>
      <c r="K42" s="95"/>
      <c r="L42" s="133"/>
      <c r="M42" s="95"/>
      <c r="N42" s="133"/>
      <c r="O42" s="95"/>
      <c r="P42" s="133"/>
      <c r="Q42" s="95"/>
      <c r="R42" s="133"/>
      <c r="S42" s="95"/>
      <c r="T42" s="123"/>
      <c r="U42" s="95"/>
      <c r="V42" s="123"/>
      <c r="W42" s="95"/>
      <c r="X42" s="123"/>
      <c r="Y42" s="95"/>
      <c r="Z42" s="123"/>
      <c r="AA42" s="95"/>
      <c r="AB42" s="123"/>
      <c r="AC42" s="95"/>
      <c r="AD42" s="122"/>
      <c r="AE42" s="95"/>
      <c r="AF42" s="41"/>
      <c r="AG42" s="123"/>
      <c r="AH42" s="95"/>
      <c r="AI42" s="182"/>
      <c r="AJ42" s="182"/>
      <c r="AK42" s="123"/>
      <c r="AL42" s="95"/>
      <c r="AM42" s="123"/>
      <c r="AN42" s="95"/>
      <c r="AO42" s="123"/>
      <c r="AP42" s="95"/>
      <c r="AQ42" s="123"/>
      <c r="AR42" s="95"/>
      <c r="AS42" s="123"/>
      <c r="AT42" s="95"/>
      <c r="AU42" s="123"/>
      <c r="AV42" s="95"/>
      <c r="AW42" s="123"/>
      <c r="AX42" s="95"/>
      <c r="AY42" s="123"/>
      <c r="AZ42" s="95"/>
      <c r="BA42" s="123"/>
      <c r="BB42" s="95"/>
      <c r="BC42" s="123"/>
      <c r="BD42" s="95"/>
      <c r="BE42" s="123"/>
      <c r="BF42" s="95"/>
      <c r="BG42" s="122"/>
      <c r="BH42" s="95"/>
      <c r="BI42" s="118" t="s">
        <v>70</v>
      </c>
      <c r="BJ42" s="102">
        <v>78.7</v>
      </c>
      <c r="BK42" s="7"/>
    </row>
    <row r="43" spans="1:63" ht="21" customHeight="1">
      <c r="A43" s="11"/>
      <c r="B43" s="133"/>
      <c r="C43" s="95"/>
      <c r="D43" s="187"/>
      <c r="E43" s="182"/>
      <c r="F43" s="187"/>
      <c r="G43" s="182"/>
      <c r="H43" s="133"/>
      <c r="I43" s="95"/>
      <c r="J43" s="133"/>
      <c r="K43" s="95"/>
      <c r="L43" s="133"/>
      <c r="M43" s="95"/>
      <c r="N43" s="133"/>
      <c r="O43" s="95"/>
      <c r="P43" s="133"/>
      <c r="Q43" s="95"/>
      <c r="R43" s="133"/>
      <c r="S43" s="95"/>
      <c r="T43" s="123"/>
      <c r="U43" s="95"/>
      <c r="V43" s="123"/>
      <c r="W43" s="95"/>
      <c r="X43" s="123"/>
      <c r="Y43" s="95"/>
      <c r="Z43" s="123"/>
      <c r="AA43" s="95"/>
      <c r="AB43" s="123"/>
      <c r="AC43" s="95"/>
      <c r="AD43" s="122"/>
      <c r="AE43" s="95"/>
      <c r="AF43" s="41"/>
      <c r="AG43" s="123"/>
      <c r="AH43" s="95"/>
      <c r="AI43" s="182"/>
      <c r="AJ43" s="182"/>
      <c r="AK43" s="123"/>
      <c r="AL43" s="95"/>
      <c r="AM43" s="123"/>
      <c r="AN43" s="95"/>
      <c r="AO43" s="123"/>
      <c r="AP43" s="95"/>
      <c r="AQ43" s="123"/>
      <c r="AR43" s="95"/>
      <c r="AS43" s="123"/>
      <c r="AT43" s="95"/>
      <c r="AU43" s="123"/>
      <c r="AV43" s="95"/>
      <c r="AW43" s="123"/>
      <c r="AX43" s="95"/>
      <c r="AY43" s="123"/>
      <c r="AZ43" s="95"/>
      <c r="BA43" s="123"/>
      <c r="BB43" s="95"/>
      <c r="BC43" s="123"/>
      <c r="BD43" s="95"/>
      <c r="BE43" s="123"/>
      <c r="BF43" s="95"/>
      <c r="BG43" s="122"/>
      <c r="BH43" s="95"/>
      <c r="BI43" s="118" t="s">
        <v>52</v>
      </c>
      <c r="BJ43" s="102">
        <v>78.6</v>
      </c>
      <c r="BK43" s="7"/>
    </row>
    <row r="44" spans="1:63" ht="21" customHeight="1">
      <c r="A44" s="11"/>
      <c r="B44" s="133"/>
      <c r="C44" s="95"/>
      <c r="D44" s="187"/>
      <c r="E44" s="182"/>
      <c r="F44" s="187"/>
      <c r="G44" s="182"/>
      <c r="H44" s="133"/>
      <c r="I44" s="95"/>
      <c r="J44" s="133"/>
      <c r="K44" s="95"/>
      <c r="L44" s="133"/>
      <c r="M44" s="95"/>
      <c r="N44" s="133"/>
      <c r="O44" s="95"/>
      <c r="P44" s="133"/>
      <c r="Q44" s="95"/>
      <c r="R44" s="133"/>
      <c r="S44" s="95"/>
      <c r="T44" s="123"/>
      <c r="U44" s="95"/>
      <c r="V44" s="123"/>
      <c r="W44" s="95"/>
      <c r="X44" s="123"/>
      <c r="Y44" s="95"/>
      <c r="Z44" s="123"/>
      <c r="AA44" s="95"/>
      <c r="AB44" s="123"/>
      <c r="AC44" s="95"/>
      <c r="AD44" s="122"/>
      <c r="AE44" s="95"/>
      <c r="AF44" s="41"/>
      <c r="AG44" s="123"/>
      <c r="AH44" s="95"/>
      <c r="AI44" s="182"/>
      <c r="AJ44" s="182"/>
      <c r="AK44" s="123"/>
      <c r="AL44" s="95"/>
      <c r="AM44" s="123"/>
      <c r="AN44" s="95"/>
      <c r="AO44" s="123"/>
      <c r="AP44" s="95"/>
      <c r="AQ44" s="123"/>
      <c r="AR44" s="95"/>
      <c r="AS44" s="123"/>
      <c r="AT44" s="95"/>
      <c r="AU44" s="123"/>
      <c r="AV44" s="95"/>
      <c r="AW44" s="123"/>
      <c r="AX44" s="95"/>
      <c r="AY44" s="123"/>
      <c r="AZ44" s="95"/>
      <c r="BA44" s="123"/>
      <c r="BB44" s="95"/>
      <c r="BC44" s="123"/>
      <c r="BD44" s="95"/>
      <c r="BE44" s="123"/>
      <c r="BF44" s="95"/>
      <c r="BG44" s="122"/>
      <c r="BH44" s="95"/>
      <c r="BI44" s="118" t="s">
        <v>29</v>
      </c>
      <c r="BJ44" s="102">
        <v>78.3</v>
      </c>
      <c r="BK44" s="7"/>
    </row>
    <row r="45" spans="1:63" ht="21" customHeight="1">
      <c r="A45" s="11"/>
      <c r="B45" s="133"/>
      <c r="C45" s="95"/>
      <c r="D45" s="187"/>
      <c r="E45" s="182"/>
      <c r="F45" s="187"/>
      <c r="G45" s="182"/>
      <c r="H45" s="133"/>
      <c r="I45" s="95"/>
      <c r="J45" s="133"/>
      <c r="K45" s="95"/>
      <c r="L45" s="133"/>
      <c r="M45" s="95"/>
      <c r="N45" s="133"/>
      <c r="O45" s="95"/>
      <c r="P45" s="133"/>
      <c r="Q45" s="95"/>
      <c r="R45" s="133"/>
      <c r="S45" s="95"/>
      <c r="T45" s="123"/>
      <c r="U45" s="95"/>
      <c r="V45" s="123"/>
      <c r="W45" s="95"/>
      <c r="X45" s="123"/>
      <c r="Y45" s="95"/>
      <c r="Z45" s="123"/>
      <c r="AA45" s="95"/>
      <c r="AB45" s="123"/>
      <c r="AC45" s="95"/>
      <c r="AD45" s="122"/>
      <c r="AE45" s="95"/>
      <c r="AF45" s="41"/>
      <c r="AG45" s="123"/>
      <c r="AH45" s="95"/>
      <c r="AI45" s="182"/>
      <c r="AJ45" s="182"/>
      <c r="AK45" s="123"/>
      <c r="AL45" s="95"/>
      <c r="AM45" s="123"/>
      <c r="AN45" s="95"/>
      <c r="AO45" s="123"/>
      <c r="AP45" s="95"/>
      <c r="AQ45" s="123"/>
      <c r="AR45" s="95"/>
      <c r="AS45" s="123"/>
      <c r="AT45" s="95"/>
      <c r="AU45" s="123"/>
      <c r="AV45" s="95"/>
      <c r="AW45" s="123"/>
      <c r="AX45" s="95"/>
      <c r="AY45" s="123"/>
      <c r="AZ45" s="95"/>
      <c r="BA45" s="123"/>
      <c r="BB45" s="95"/>
      <c r="BC45" s="123"/>
      <c r="BD45" s="95"/>
      <c r="BE45" s="123"/>
      <c r="BF45" s="95"/>
      <c r="BG45" s="122"/>
      <c r="BH45" s="95"/>
      <c r="BI45" s="118" t="s">
        <v>33</v>
      </c>
      <c r="BJ45" s="102">
        <v>78.2</v>
      </c>
      <c r="BK45" s="7"/>
    </row>
    <row r="46" spans="1:63" ht="21" customHeight="1">
      <c r="A46" s="11"/>
      <c r="B46" s="133"/>
      <c r="C46" s="95"/>
      <c r="D46" s="187"/>
      <c r="E46" s="182"/>
      <c r="F46" s="187"/>
      <c r="G46" s="182"/>
      <c r="H46" s="133"/>
      <c r="I46" s="95"/>
      <c r="J46" s="133"/>
      <c r="K46" s="95"/>
      <c r="L46" s="133"/>
      <c r="M46" s="95"/>
      <c r="N46" s="133"/>
      <c r="O46" s="95"/>
      <c r="P46" s="133"/>
      <c r="Q46" s="95"/>
      <c r="R46" s="133"/>
      <c r="S46" s="95"/>
      <c r="T46" s="123"/>
      <c r="U46" s="95"/>
      <c r="V46" s="123"/>
      <c r="W46" s="95"/>
      <c r="X46" s="123"/>
      <c r="Y46" s="95"/>
      <c r="Z46" s="123"/>
      <c r="AA46" s="95"/>
      <c r="AB46" s="123"/>
      <c r="AC46" s="95"/>
      <c r="AD46" s="122"/>
      <c r="AE46" s="95"/>
      <c r="AF46" s="41"/>
      <c r="AG46" s="123"/>
      <c r="AH46" s="95"/>
      <c r="AI46" s="182"/>
      <c r="AJ46" s="182"/>
      <c r="AK46" s="123"/>
      <c r="AL46" s="95"/>
      <c r="AM46" s="123"/>
      <c r="AN46" s="95"/>
      <c r="AO46" s="123"/>
      <c r="AP46" s="95"/>
      <c r="AQ46" s="123"/>
      <c r="AR46" s="95"/>
      <c r="AS46" s="123"/>
      <c r="AT46" s="95"/>
      <c r="AU46" s="123"/>
      <c r="AV46" s="95"/>
      <c r="AW46" s="123"/>
      <c r="AX46" s="95"/>
      <c r="AY46" s="123"/>
      <c r="AZ46" s="95"/>
      <c r="BA46" s="123"/>
      <c r="BB46" s="95"/>
      <c r="BC46" s="123"/>
      <c r="BD46" s="95"/>
      <c r="BE46" s="123"/>
      <c r="BF46" s="95"/>
      <c r="BG46" s="122"/>
      <c r="BH46" s="95"/>
      <c r="BI46" s="118" t="s">
        <v>42</v>
      </c>
      <c r="BJ46" s="102">
        <v>78.1</v>
      </c>
      <c r="BK46" s="7"/>
    </row>
    <row r="47" spans="1:63" ht="21" customHeight="1">
      <c r="A47" s="11"/>
      <c r="B47" s="133"/>
      <c r="C47" s="95"/>
      <c r="D47" s="187"/>
      <c r="E47" s="182"/>
      <c r="F47" s="187"/>
      <c r="G47" s="182"/>
      <c r="H47" s="133"/>
      <c r="I47" s="95"/>
      <c r="J47" s="133"/>
      <c r="K47" s="95"/>
      <c r="L47" s="133"/>
      <c r="M47" s="95"/>
      <c r="N47" s="133"/>
      <c r="O47" s="95"/>
      <c r="P47" s="133"/>
      <c r="Q47" s="95"/>
      <c r="R47" s="133"/>
      <c r="S47" s="95"/>
      <c r="T47" s="123"/>
      <c r="U47" s="95"/>
      <c r="V47" s="123"/>
      <c r="W47" s="95"/>
      <c r="X47" s="123"/>
      <c r="Y47" s="95"/>
      <c r="Z47" s="123"/>
      <c r="AA47" s="95"/>
      <c r="AB47" s="123"/>
      <c r="AC47" s="95"/>
      <c r="AD47" s="122"/>
      <c r="AE47" s="95"/>
      <c r="AF47" s="41"/>
      <c r="AG47" s="123"/>
      <c r="AH47" s="95"/>
      <c r="AI47" s="182"/>
      <c r="AJ47" s="182"/>
      <c r="AK47" s="123"/>
      <c r="AL47" s="95"/>
      <c r="AM47" s="123"/>
      <c r="AN47" s="95"/>
      <c r="AO47" s="123"/>
      <c r="AP47" s="95"/>
      <c r="AQ47" s="123"/>
      <c r="AR47" s="95"/>
      <c r="AS47" s="123"/>
      <c r="AT47" s="95"/>
      <c r="AU47" s="123"/>
      <c r="AV47" s="95"/>
      <c r="AW47" s="123"/>
      <c r="AX47" s="95"/>
      <c r="AY47" s="123"/>
      <c r="AZ47" s="95"/>
      <c r="BA47" s="123"/>
      <c r="BB47" s="95"/>
      <c r="BC47" s="123"/>
      <c r="BD47" s="95"/>
      <c r="BE47" s="123"/>
      <c r="BF47" s="95"/>
      <c r="BG47" s="122"/>
      <c r="BH47" s="95"/>
      <c r="BI47" s="118" t="s">
        <v>45</v>
      </c>
      <c r="BJ47" s="102">
        <v>77.9</v>
      </c>
      <c r="BK47" s="7"/>
    </row>
    <row r="48" spans="1:63" ht="21" customHeight="1">
      <c r="A48" s="11"/>
      <c r="B48" s="133"/>
      <c r="C48" s="95"/>
      <c r="D48" s="187"/>
      <c r="E48" s="182"/>
      <c r="F48" s="187"/>
      <c r="G48" s="182"/>
      <c r="H48" s="133"/>
      <c r="I48" s="95"/>
      <c r="J48" s="133"/>
      <c r="K48" s="95"/>
      <c r="L48" s="133"/>
      <c r="M48" s="95"/>
      <c r="N48" s="133"/>
      <c r="O48" s="95"/>
      <c r="P48" s="133"/>
      <c r="Q48" s="95"/>
      <c r="R48" s="133"/>
      <c r="S48" s="95"/>
      <c r="T48" s="123"/>
      <c r="U48" s="95"/>
      <c r="V48" s="123"/>
      <c r="W48" s="95"/>
      <c r="X48" s="123"/>
      <c r="Y48" s="95"/>
      <c r="Z48" s="123"/>
      <c r="AA48" s="95"/>
      <c r="AB48" s="123"/>
      <c r="AC48" s="95"/>
      <c r="AD48" s="122"/>
      <c r="AE48" s="95"/>
      <c r="AF48" s="41"/>
      <c r="AG48" s="123"/>
      <c r="AH48" s="95"/>
      <c r="AI48" s="182"/>
      <c r="AJ48" s="182"/>
      <c r="AK48" s="123"/>
      <c r="AL48" s="95"/>
      <c r="AM48" s="123"/>
      <c r="AN48" s="95"/>
      <c r="AO48" s="123"/>
      <c r="AP48" s="95"/>
      <c r="AQ48" s="123"/>
      <c r="AR48" s="95"/>
      <c r="AS48" s="123"/>
      <c r="AT48" s="95"/>
      <c r="AU48" s="123"/>
      <c r="AV48" s="95"/>
      <c r="AW48" s="123"/>
      <c r="AX48" s="95"/>
      <c r="AY48" s="123"/>
      <c r="AZ48" s="95"/>
      <c r="BA48" s="123"/>
      <c r="BB48" s="95"/>
      <c r="BC48" s="123"/>
      <c r="BD48" s="95"/>
      <c r="BE48" s="123"/>
      <c r="BF48" s="95"/>
      <c r="BG48" s="122"/>
      <c r="BH48" s="95"/>
      <c r="BI48" s="118" t="s">
        <v>49</v>
      </c>
      <c r="BJ48" s="102">
        <v>77.8</v>
      </c>
      <c r="BK48" s="7"/>
    </row>
    <row r="49" spans="1:63" ht="21" customHeight="1">
      <c r="A49" s="11"/>
      <c r="B49" s="133"/>
      <c r="C49" s="95"/>
      <c r="D49" s="187"/>
      <c r="E49" s="182"/>
      <c r="F49" s="187"/>
      <c r="G49" s="182"/>
      <c r="H49" s="133"/>
      <c r="I49" s="95"/>
      <c r="J49" s="133"/>
      <c r="K49" s="95"/>
      <c r="L49" s="133"/>
      <c r="M49" s="95"/>
      <c r="N49" s="133"/>
      <c r="O49" s="95"/>
      <c r="P49" s="133"/>
      <c r="Q49" s="95"/>
      <c r="R49" s="133"/>
      <c r="S49" s="95"/>
      <c r="T49" s="123"/>
      <c r="U49" s="95"/>
      <c r="V49" s="123"/>
      <c r="W49" s="95"/>
      <c r="X49" s="123"/>
      <c r="Y49" s="95"/>
      <c r="Z49" s="123"/>
      <c r="AA49" s="95"/>
      <c r="AB49" s="123"/>
      <c r="AC49" s="95"/>
      <c r="AD49" s="122"/>
      <c r="AE49" s="95"/>
      <c r="AF49" s="41"/>
      <c r="AG49" s="123"/>
      <c r="AH49" s="95"/>
      <c r="AI49" s="182"/>
      <c r="AJ49" s="182"/>
      <c r="AK49" s="123"/>
      <c r="AL49" s="95"/>
      <c r="AM49" s="123"/>
      <c r="AN49" s="95"/>
      <c r="AO49" s="123"/>
      <c r="AP49" s="95"/>
      <c r="AQ49" s="123"/>
      <c r="AR49" s="95"/>
      <c r="AS49" s="123"/>
      <c r="AT49" s="95"/>
      <c r="AU49" s="123"/>
      <c r="AV49" s="95"/>
      <c r="AW49" s="123"/>
      <c r="AX49" s="95"/>
      <c r="AY49" s="123"/>
      <c r="AZ49" s="95"/>
      <c r="BA49" s="123"/>
      <c r="BB49" s="95"/>
      <c r="BC49" s="123"/>
      <c r="BD49" s="95"/>
      <c r="BE49" s="123"/>
      <c r="BF49" s="95"/>
      <c r="BG49" s="122"/>
      <c r="BH49" s="95"/>
      <c r="BI49" s="118" t="s">
        <v>69</v>
      </c>
      <c r="BJ49" s="102">
        <v>77.7</v>
      </c>
      <c r="BK49" s="7"/>
    </row>
    <row r="50" spans="1:63" ht="21" customHeight="1">
      <c r="A50" s="11"/>
      <c r="B50" s="133"/>
      <c r="C50" s="95"/>
      <c r="D50" s="187"/>
      <c r="E50" s="182"/>
      <c r="F50" s="187"/>
      <c r="G50" s="182"/>
      <c r="H50" s="133"/>
      <c r="I50" s="95"/>
      <c r="J50" s="133"/>
      <c r="K50" s="95"/>
      <c r="L50" s="133"/>
      <c r="M50" s="95"/>
      <c r="N50" s="133"/>
      <c r="O50" s="95"/>
      <c r="P50" s="133"/>
      <c r="Q50" s="95"/>
      <c r="R50" s="133"/>
      <c r="S50" s="95"/>
      <c r="T50" s="123"/>
      <c r="U50" s="95"/>
      <c r="V50" s="123"/>
      <c r="W50" s="95"/>
      <c r="X50" s="123"/>
      <c r="Y50" s="95"/>
      <c r="Z50" s="123"/>
      <c r="AA50" s="95"/>
      <c r="AB50" s="123"/>
      <c r="AC50" s="95"/>
      <c r="AD50" s="122"/>
      <c r="AE50" s="95"/>
      <c r="AF50" s="41"/>
      <c r="AG50" s="123"/>
      <c r="AH50" s="95"/>
      <c r="AI50" s="182"/>
      <c r="AJ50" s="182"/>
      <c r="AK50" s="123"/>
      <c r="AL50" s="95"/>
      <c r="AM50" s="123"/>
      <c r="AN50" s="95"/>
      <c r="AO50" s="123"/>
      <c r="AP50" s="95"/>
      <c r="AQ50" s="123"/>
      <c r="AR50" s="95"/>
      <c r="AS50" s="123"/>
      <c r="AT50" s="95"/>
      <c r="AU50" s="123"/>
      <c r="AV50" s="95"/>
      <c r="AW50" s="123"/>
      <c r="AX50" s="95"/>
      <c r="AY50" s="123"/>
      <c r="AZ50" s="95"/>
      <c r="BA50" s="123"/>
      <c r="BB50" s="95"/>
      <c r="BC50" s="123"/>
      <c r="BD50" s="95"/>
      <c r="BE50" s="123"/>
      <c r="BF50" s="95"/>
      <c r="BG50" s="122"/>
      <c r="BH50" s="95"/>
      <c r="BI50" s="118" t="s">
        <v>53</v>
      </c>
      <c r="BJ50" s="102">
        <v>77.6</v>
      </c>
      <c r="BK50" s="7"/>
    </row>
    <row r="51" spans="1:63" ht="21" customHeight="1">
      <c r="A51" s="11"/>
      <c r="B51" s="133"/>
      <c r="C51" s="95"/>
      <c r="D51" s="187"/>
      <c r="E51" s="182"/>
      <c r="F51" s="187"/>
      <c r="G51" s="182"/>
      <c r="H51" s="133"/>
      <c r="I51" s="95"/>
      <c r="J51" s="133"/>
      <c r="K51" s="95"/>
      <c r="L51" s="133"/>
      <c r="M51" s="95"/>
      <c r="N51" s="133"/>
      <c r="O51" s="95"/>
      <c r="P51" s="133"/>
      <c r="Q51" s="95"/>
      <c r="R51" s="133"/>
      <c r="S51" s="95"/>
      <c r="T51" s="123"/>
      <c r="U51" s="95"/>
      <c r="V51" s="123"/>
      <c r="W51" s="95"/>
      <c r="X51" s="123"/>
      <c r="Y51" s="95"/>
      <c r="Z51" s="123"/>
      <c r="AA51" s="95"/>
      <c r="AB51" s="123"/>
      <c r="AC51" s="95"/>
      <c r="AD51" s="122"/>
      <c r="AE51" s="95"/>
      <c r="AF51" s="41"/>
      <c r="AG51" s="123"/>
      <c r="AH51" s="95"/>
      <c r="AI51" s="182"/>
      <c r="AJ51" s="182"/>
      <c r="AK51" s="123"/>
      <c r="AL51" s="95"/>
      <c r="AM51" s="123"/>
      <c r="AN51" s="95"/>
      <c r="AO51" s="123"/>
      <c r="AP51" s="95"/>
      <c r="AQ51" s="123"/>
      <c r="AR51" s="95"/>
      <c r="AS51" s="123"/>
      <c r="AT51" s="95"/>
      <c r="AU51" s="123"/>
      <c r="AV51" s="95"/>
      <c r="AW51" s="123"/>
      <c r="AX51" s="95"/>
      <c r="AY51" s="123"/>
      <c r="AZ51" s="95"/>
      <c r="BA51" s="123"/>
      <c r="BB51" s="95"/>
      <c r="BC51" s="123"/>
      <c r="BD51" s="95"/>
      <c r="BE51" s="123"/>
      <c r="BF51" s="95"/>
      <c r="BG51" s="122"/>
      <c r="BH51" s="95"/>
      <c r="BI51" s="118" t="s">
        <v>82</v>
      </c>
      <c r="BJ51" s="102">
        <v>77.6</v>
      </c>
      <c r="BK51" s="7"/>
    </row>
    <row r="52" spans="1:63" ht="21" customHeight="1">
      <c r="A52" s="31"/>
      <c r="B52" s="134"/>
      <c r="C52" s="96"/>
      <c r="D52" s="188"/>
      <c r="E52" s="183"/>
      <c r="F52" s="188"/>
      <c r="G52" s="183"/>
      <c r="H52" s="134"/>
      <c r="I52" s="96"/>
      <c r="J52" s="134"/>
      <c r="K52" s="96"/>
      <c r="L52" s="134"/>
      <c r="M52" s="96"/>
      <c r="N52" s="134"/>
      <c r="O52" s="96"/>
      <c r="P52" s="134"/>
      <c r="Q52" s="96"/>
      <c r="R52" s="134"/>
      <c r="S52" s="96"/>
      <c r="T52" s="127"/>
      <c r="U52" s="96"/>
      <c r="V52" s="127"/>
      <c r="W52" s="96"/>
      <c r="X52" s="127"/>
      <c r="Y52" s="96"/>
      <c r="Z52" s="127"/>
      <c r="AA52" s="96"/>
      <c r="AB52" s="127"/>
      <c r="AC52" s="96"/>
      <c r="AD52" s="169"/>
      <c r="AE52" s="96"/>
      <c r="AF52" s="41"/>
      <c r="AG52" s="127"/>
      <c r="AH52" s="96"/>
      <c r="AI52" s="183"/>
      <c r="AJ52" s="183"/>
      <c r="AK52" s="127"/>
      <c r="AL52" s="96"/>
      <c r="AM52" s="127"/>
      <c r="AN52" s="96"/>
      <c r="AO52" s="127"/>
      <c r="AP52" s="96"/>
      <c r="AQ52" s="127"/>
      <c r="AR52" s="96"/>
      <c r="AS52" s="127"/>
      <c r="AT52" s="96"/>
      <c r="AU52" s="127"/>
      <c r="AV52" s="96"/>
      <c r="AW52" s="127"/>
      <c r="AX52" s="96"/>
      <c r="AY52" s="123"/>
      <c r="AZ52" s="96"/>
      <c r="BA52" s="123"/>
      <c r="BB52" s="96"/>
      <c r="BC52" s="123"/>
      <c r="BD52" s="96"/>
      <c r="BE52" s="123"/>
      <c r="BF52" s="96"/>
      <c r="BG52" s="122"/>
      <c r="BH52" s="96"/>
      <c r="BI52" s="118" t="s">
        <v>37</v>
      </c>
      <c r="BJ52" s="102">
        <v>75.5</v>
      </c>
      <c r="BK52" s="7"/>
    </row>
    <row r="53" spans="1:63" ht="21" customHeight="1">
      <c r="A53" s="31"/>
      <c r="B53" s="134"/>
      <c r="C53" s="96"/>
      <c r="D53" s="188"/>
      <c r="E53" s="183"/>
      <c r="F53" s="188"/>
      <c r="G53" s="183"/>
      <c r="H53" s="134"/>
      <c r="I53" s="96"/>
      <c r="J53" s="134"/>
      <c r="K53" s="96"/>
      <c r="L53" s="134"/>
      <c r="M53" s="96"/>
      <c r="N53" s="134"/>
      <c r="O53" s="96"/>
      <c r="P53" s="134"/>
      <c r="Q53" s="96"/>
      <c r="R53" s="134"/>
      <c r="S53" s="96"/>
      <c r="T53" s="127"/>
      <c r="U53" s="96"/>
      <c r="V53" s="127"/>
      <c r="W53" s="96"/>
      <c r="X53" s="127"/>
      <c r="Y53" s="96"/>
      <c r="Z53" s="127"/>
      <c r="AA53" s="96"/>
      <c r="AB53" s="127"/>
      <c r="AC53" s="96"/>
      <c r="AD53" s="127"/>
      <c r="AE53" s="96"/>
      <c r="AF53" s="41"/>
      <c r="AG53" s="127"/>
      <c r="AH53" s="96"/>
      <c r="AI53" s="183"/>
      <c r="AJ53" s="183"/>
      <c r="AK53" s="127"/>
      <c r="AL53" s="96"/>
      <c r="AM53" s="127"/>
      <c r="AN53" s="96"/>
      <c r="AO53" s="127"/>
      <c r="AP53" s="96"/>
      <c r="AQ53" s="127"/>
      <c r="AR53" s="96"/>
      <c r="AS53" s="127"/>
      <c r="AT53" s="96"/>
      <c r="AU53" s="127"/>
      <c r="AV53" s="96"/>
      <c r="AW53" s="127"/>
      <c r="AX53" s="96"/>
      <c r="AY53" s="123"/>
      <c r="AZ53" s="96"/>
      <c r="BA53" s="123"/>
      <c r="BB53" s="96"/>
      <c r="BC53" s="123"/>
      <c r="BD53" s="96"/>
      <c r="BE53" s="123"/>
      <c r="BF53" s="96"/>
      <c r="BG53" s="123"/>
      <c r="BH53" s="96"/>
      <c r="BI53" s="118" t="s">
        <v>40</v>
      </c>
      <c r="BJ53" s="102">
        <v>75.5</v>
      </c>
      <c r="BK53" s="7"/>
    </row>
    <row r="54" spans="1:63" ht="21" customHeight="1">
      <c r="A54" s="31"/>
      <c r="B54" s="134"/>
      <c r="C54" s="96"/>
      <c r="D54" s="188"/>
      <c r="E54" s="183"/>
      <c r="F54" s="188"/>
      <c r="G54" s="183"/>
      <c r="H54" s="134"/>
      <c r="I54" s="96"/>
      <c r="J54" s="134"/>
      <c r="K54" s="96"/>
      <c r="L54" s="134"/>
      <c r="M54" s="96"/>
      <c r="N54" s="134"/>
      <c r="O54" s="96"/>
      <c r="P54" s="134"/>
      <c r="Q54" s="96"/>
      <c r="R54" s="134"/>
      <c r="S54" s="96"/>
      <c r="T54" s="127"/>
      <c r="U54" s="96"/>
      <c r="V54" s="127"/>
      <c r="W54" s="96"/>
      <c r="X54" s="127"/>
      <c r="Y54" s="96"/>
      <c r="Z54" s="127"/>
      <c r="AA54" s="96"/>
      <c r="AB54" s="127"/>
      <c r="AC54" s="96"/>
      <c r="AD54" s="127"/>
      <c r="AE54" s="96"/>
      <c r="AF54" s="41"/>
      <c r="AG54" s="127"/>
      <c r="AH54" s="96"/>
      <c r="AI54" s="183"/>
      <c r="AJ54" s="183"/>
      <c r="AK54" s="127"/>
      <c r="AL54" s="96"/>
      <c r="AM54" s="127"/>
      <c r="AN54" s="96"/>
      <c r="AO54" s="127"/>
      <c r="AP54" s="96"/>
      <c r="AQ54" s="127"/>
      <c r="AR54" s="96"/>
      <c r="AS54" s="127"/>
      <c r="AT54" s="96"/>
      <c r="AU54" s="127"/>
      <c r="AV54" s="96"/>
      <c r="AW54" s="127"/>
      <c r="AX54" s="96"/>
      <c r="AY54" s="123"/>
      <c r="AZ54" s="96"/>
      <c r="BA54" s="123"/>
      <c r="BB54" s="96"/>
      <c r="BC54" s="123"/>
      <c r="BD54" s="96"/>
      <c r="BE54" s="123"/>
      <c r="BF54" s="96"/>
      <c r="BG54" s="123"/>
      <c r="BH54" s="96"/>
      <c r="BI54" s="118" t="s">
        <v>46</v>
      </c>
      <c r="BJ54" s="102">
        <v>75.5</v>
      </c>
      <c r="BK54" s="7"/>
    </row>
    <row r="55" spans="1:63" ht="21" customHeight="1">
      <c r="A55" s="11"/>
      <c r="B55" s="135"/>
      <c r="C55" s="97"/>
      <c r="D55" s="189"/>
      <c r="E55" s="184"/>
      <c r="F55" s="189"/>
      <c r="G55" s="184"/>
      <c r="H55" s="135"/>
      <c r="I55" s="97"/>
      <c r="J55" s="135"/>
      <c r="K55" s="97"/>
      <c r="L55" s="135"/>
      <c r="M55" s="97"/>
      <c r="N55" s="135"/>
      <c r="O55" s="97"/>
      <c r="P55" s="135"/>
      <c r="Q55" s="97"/>
      <c r="R55" s="135"/>
      <c r="S55" s="97"/>
      <c r="T55" s="128"/>
      <c r="U55" s="97"/>
      <c r="V55" s="128"/>
      <c r="W55" s="97"/>
      <c r="X55" s="128"/>
      <c r="Y55" s="97"/>
      <c r="Z55" s="128"/>
      <c r="AA55" s="97"/>
      <c r="AB55" s="128"/>
      <c r="AC55" s="97"/>
      <c r="AD55" s="128"/>
      <c r="AE55" s="97"/>
      <c r="AF55" s="41"/>
      <c r="AG55" s="128"/>
      <c r="AH55" s="97"/>
      <c r="AI55" s="184"/>
      <c r="AJ55" s="184"/>
      <c r="AK55" s="128"/>
      <c r="AL55" s="97"/>
      <c r="AM55" s="128"/>
      <c r="AN55" s="97"/>
      <c r="AO55" s="128"/>
      <c r="AP55" s="97"/>
      <c r="AQ55" s="128"/>
      <c r="AR55" s="97"/>
      <c r="AS55" s="128"/>
      <c r="AT55" s="97"/>
      <c r="AU55" s="128"/>
      <c r="AV55" s="97"/>
      <c r="AW55" s="128"/>
      <c r="AX55" s="97"/>
      <c r="AY55" s="123"/>
      <c r="AZ55" s="97"/>
      <c r="BA55" s="123"/>
      <c r="BB55" s="97"/>
      <c r="BC55" s="123"/>
      <c r="BD55" s="97"/>
      <c r="BE55" s="123"/>
      <c r="BF55" s="97"/>
      <c r="BG55" s="123"/>
      <c r="BH55" s="97"/>
      <c r="BI55" s="118" t="s">
        <v>50</v>
      </c>
      <c r="BJ55" s="102">
        <v>75.1</v>
      </c>
      <c r="BK55" s="7"/>
    </row>
    <row r="56" spans="1:63" ht="21" customHeight="1">
      <c r="A56" s="11"/>
      <c r="B56" s="135"/>
      <c r="C56" s="97"/>
      <c r="D56" s="189"/>
      <c r="E56" s="184"/>
      <c r="F56" s="189"/>
      <c r="G56" s="184"/>
      <c r="H56" s="135"/>
      <c r="I56" s="97"/>
      <c r="J56" s="135"/>
      <c r="K56" s="97"/>
      <c r="L56" s="135"/>
      <c r="M56" s="97"/>
      <c r="N56" s="135"/>
      <c r="O56" s="97"/>
      <c r="P56" s="135"/>
      <c r="Q56" s="97"/>
      <c r="R56" s="135"/>
      <c r="S56" s="97"/>
      <c r="T56" s="128"/>
      <c r="U56" s="97"/>
      <c r="V56" s="128"/>
      <c r="W56" s="97"/>
      <c r="X56" s="128"/>
      <c r="Y56" s="97"/>
      <c r="Z56" s="128"/>
      <c r="AA56" s="97"/>
      <c r="AB56" s="128"/>
      <c r="AC56" s="97"/>
      <c r="AD56" s="128"/>
      <c r="AE56" s="97"/>
      <c r="AF56" s="41"/>
      <c r="AG56" s="128"/>
      <c r="AH56" s="97"/>
      <c r="AI56" s="184"/>
      <c r="AJ56" s="184"/>
      <c r="AK56" s="128"/>
      <c r="AL56" s="97"/>
      <c r="AM56" s="128"/>
      <c r="AN56" s="97"/>
      <c r="AO56" s="128"/>
      <c r="AP56" s="97"/>
      <c r="AQ56" s="128"/>
      <c r="AR56" s="97"/>
      <c r="AS56" s="128"/>
      <c r="AT56" s="97"/>
      <c r="AU56" s="128"/>
      <c r="AV56" s="97"/>
      <c r="AW56" s="128"/>
      <c r="AX56" s="97"/>
      <c r="AY56" s="123"/>
      <c r="AZ56" s="97"/>
      <c r="BA56" s="123"/>
      <c r="BB56" s="97"/>
      <c r="BC56" s="123"/>
      <c r="BD56" s="97"/>
      <c r="BE56" s="123"/>
      <c r="BF56" s="97"/>
      <c r="BG56" s="123"/>
      <c r="BH56" s="97"/>
      <c r="BI56" s="118" t="s">
        <v>58</v>
      </c>
      <c r="BJ56" s="102">
        <v>74.6</v>
      </c>
      <c r="BK56" s="7"/>
    </row>
    <row r="57" spans="1:63" ht="21" customHeight="1">
      <c r="A57" s="11"/>
      <c r="B57" s="135"/>
      <c r="C57" s="97"/>
      <c r="D57" s="189"/>
      <c r="E57" s="184"/>
      <c r="F57" s="189"/>
      <c r="G57" s="184"/>
      <c r="H57" s="135"/>
      <c r="I57" s="97"/>
      <c r="J57" s="135"/>
      <c r="K57" s="97"/>
      <c r="L57" s="135"/>
      <c r="M57" s="97"/>
      <c r="N57" s="135"/>
      <c r="O57" s="97"/>
      <c r="P57" s="135"/>
      <c r="Q57" s="97"/>
      <c r="R57" s="135"/>
      <c r="S57" s="97"/>
      <c r="T57" s="128"/>
      <c r="U57" s="97"/>
      <c r="V57" s="128"/>
      <c r="W57" s="97"/>
      <c r="X57" s="128"/>
      <c r="Y57" s="97"/>
      <c r="Z57" s="128"/>
      <c r="AA57" s="97"/>
      <c r="AB57" s="128"/>
      <c r="AC57" s="97"/>
      <c r="AD57" s="128"/>
      <c r="AE57" s="97"/>
      <c r="AF57" s="41"/>
      <c r="AG57" s="128"/>
      <c r="AH57" s="97"/>
      <c r="AI57" s="184"/>
      <c r="AJ57" s="184"/>
      <c r="AK57" s="128"/>
      <c r="AL57" s="97"/>
      <c r="AM57" s="128"/>
      <c r="AN57" s="97"/>
      <c r="AO57" s="128"/>
      <c r="AP57" s="97"/>
      <c r="AQ57" s="128"/>
      <c r="AR57" s="97"/>
      <c r="AS57" s="128"/>
      <c r="AT57" s="97"/>
      <c r="AU57" s="128"/>
      <c r="AV57" s="97"/>
      <c r="AW57" s="128"/>
      <c r="AX57" s="97"/>
      <c r="AY57" s="123"/>
      <c r="AZ57" s="97"/>
      <c r="BA57" s="123"/>
      <c r="BB57" s="97"/>
      <c r="BC57" s="123"/>
      <c r="BD57" s="97"/>
      <c r="BE57" s="123"/>
      <c r="BF57" s="97"/>
      <c r="BG57" s="123"/>
      <c r="BH57" s="97"/>
      <c r="BI57" s="118" t="s">
        <v>48</v>
      </c>
      <c r="BJ57" s="102">
        <v>74.1</v>
      </c>
      <c r="BK57" s="7"/>
    </row>
    <row r="58" spans="1:63" ht="21" customHeight="1">
      <c r="A58" s="11"/>
      <c r="B58" s="135"/>
      <c r="C58" s="97"/>
      <c r="D58" s="189"/>
      <c r="E58" s="184"/>
      <c r="F58" s="189"/>
      <c r="G58" s="184"/>
      <c r="H58" s="135"/>
      <c r="I58" s="97"/>
      <c r="J58" s="135"/>
      <c r="K58" s="97"/>
      <c r="L58" s="135"/>
      <c r="M58" s="97"/>
      <c r="N58" s="135"/>
      <c r="O58" s="97"/>
      <c r="P58" s="135"/>
      <c r="Q58" s="97"/>
      <c r="R58" s="135"/>
      <c r="S58" s="97"/>
      <c r="T58" s="128"/>
      <c r="U58" s="97"/>
      <c r="V58" s="128"/>
      <c r="W58" s="97"/>
      <c r="X58" s="128"/>
      <c r="Y58" s="97"/>
      <c r="Z58" s="128"/>
      <c r="AA58" s="97"/>
      <c r="AB58" s="128"/>
      <c r="AC58" s="97"/>
      <c r="AD58" s="128"/>
      <c r="AE58" s="97"/>
      <c r="AF58" s="41"/>
      <c r="AG58" s="128"/>
      <c r="AH58" s="97"/>
      <c r="AI58" s="184"/>
      <c r="AJ58" s="184"/>
      <c r="AK58" s="128"/>
      <c r="AL58" s="97"/>
      <c r="AM58" s="128"/>
      <c r="AN58" s="97"/>
      <c r="AO58" s="128"/>
      <c r="AP58" s="97"/>
      <c r="AQ58" s="128"/>
      <c r="AR58" s="97"/>
      <c r="AS58" s="128"/>
      <c r="AT58" s="97"/>
      <c r="AU58" s="128"/>
      <c r="AV58" s="97"/>
      <c r="AW58" s="128"/>
      <c r="AX58" s="97"/>
      <c r="AY58" s="123"/>
      <c r="AZ58" s="97"/>
      <c r="BA58" s="123"/>
      <c r="BB58" s="97"/>
      <c r="BC58" s="123"/>
      <c r="BD58" s="97"/>
      <c r="BE58" s="123"/>
      <c r="BF58" s="97"/>
      <c r="BG58" s="123"/>
      <c r="BH58" s="97"/>
      <c r="BI58" s="118" t="s">
        <v>47</v>
      </c>
      <c r="BJ58" s="102">
        <v>73.5</v>
      </c>
      <c r="BK58" s="7"/>
    </row>
    <row r="59" spans="1:63" ht="21" customHeight="1">
      <c r="A59" s="31"/>
      <c r="B59" s="134"/>
      <c r="C59" s="96"/>
      <c r="D59" s="188"/>
      <c r="E59" s="183"/>
      <c r="F59" s="188"/>
      <c r="G59" s="183"/>
      <c r="H59" s="134"/>
      <c r="I59" s="96"/>
      <c r="J59" s="134"/>
      <c r="K59" s="96"/>
      <c r="L59" s="134"/>
      <c r="M59" s="96"/>
      <c r="N59" s="134"/>
      <c r="O59" s="96"/>
      <c r="P59" s="134"/>
      <c r="Q59" s="96"/>
      <c r="R59" s="134"/>
      <c r="S59" s="96"/>
      <c r="T59" s="127"/>
      <c r="U59" s="96"/>
      <c r="V59" s="127"/>
      <c r="W59" s="96"/>
      <c r="X59" s="127"/>
      <c r="Y59" s="96"/>
      <c r="Z59" s="127"/>
      <c r="AA59" s="96"/>
      <c r="AB59" s="127"/>
      <c r="AC59" s="96"/>
      <c r="AD59" s="127"/>
      <c r="AE59" s="96"/>
      <c r="AF59" s="41"/>
      <c r="AG59" s="127"/>
      <c r="AH59" s="96"/>
      <c r="AI59" s="183"/>
      <c r="AJ59" s="183"/>
      <c r="AK59" s="127"/>
      <c r="AL59" s="96"/>
      <c r="AM59" s="127"/>
      <c r="AN59" s="96"/>
      <c r="AO59" s="127"/>
      <c r="AP59" s="96"/>
      <c r="AQ59" s="127"/>
      <c r="AR59" s="96"/>
      <c r="AS59" s="127"/>
      <c r="AT59" s="96"/>
      <c r="AU59" s="127"/>
      <c r="AV59" s="96"/>
      <c r="AW59" s="127"/>
      <c r="AX59" s="96"/>
      <c r="AY59" s="123"/>
      <c r="AZ59" s="96"/>
      <c r="BA59" s="123"/>
      <c r="BB59" s="96"/>
      <c r="BC59" s="123"/>
      <c r="BD59" s="96"/>
      <c r="BE59" s="123"/>
      <c r="BF59" s="96"/>
      <c r="BG59" s="123"/>
      <c r="BH59" s="96"/>
      <c r="BI59" s="118" t="s">
        <v>54</v>
      </c>
      <c r="BJ59" s="102">
        <v>73.1</v>
      </c>
      <c r="BK59" s="7"/>
    </row>
    <row r="60" spans="1:63" ht="21" customHeight="1">
      <c r="A60" s="31"/>
      <c r="B60" s="134"/>
      <c r="C60" s="96"/>
      <c r="D60" s="188"/>
      <c r="E60" s="183"/>
      <c r="F60" s="188"/>
      <c r="G60" s="183"/>
      <c r="H60" s="134"/>
      <c r="I60" s="96"/>
      <c r="J60" s="134"/>
      <c r="K60" s="96"/>
      <c r="L60" s="134"/>
      <c r="M60" s="96"/>
      <c r="N60" s="134"/>
      <c r="O60" s="96"/>
      <c r="P60" s="134"/>
      <c r="Q60" s="96"/>
      <c r="R60" s="134"/>
      <c r="S60" s="96"/>
      <c r="T60" s="127"/>
      <c r="U60" s="96"/>
      <c r="V60" s="127"/>
      <c r="W60" s="96"/>
      <c r="X60" s="127"/>
      <c r="Y60" s="96"/>
      <c r="Z60" s="127"/>
      <c r="AA60" s="96"/>
      <c r="AB60" s="127"/>
      <c r="AC60" s="96"/>
      <c r="AD60" s="127"/>
      <c r="AE60" s="96"/>
      <c r="AF60" s="41"/>
      <c r="AG60" s="127"/>
      <c r="AH60" s="96"/>
      <c r="AI60" s="183"/>
      <c r="AJ60" s="183"/>
      <c r="AK60" s="127"/>
      <c r="AL60" s="96"/>
      <c r="AM60" s="127"/>
      <c r="AN60" s="96"/>
      <c r="AO60" s="127"/>
      <c r="AP60" s="96"/>
      <c r="AQ60" s="127"/>
      <c r="AR60" s="96"/>
      <c r="AS60" s="127"/>
      <c r="AT60" s="96"/>
      <c r="AU60" s="127"/>
      <c r="AV60" s="96"/>
      <c r="AW60" s="127"/>
      <c r="AX60" s="96"/>
      <c r="AY60" s="123"/>
      <c r="AZ60" s="96"/>
      <c r="BA60" s="123"/>
      <c r="BB60" s="96"/>
      <c r="BC60" s="123"/>
      <c r="BD60" s="96"/>
      <c r="BE60" s="123"/>
      <c r="BF60" s="96"/>
      <c r="BG60" s="123"/>
      <c r="BH60" s="96"/>
      <c r="BI60" s="118" t="s">
        <v>67</v>
      </c>
      <c r="BJ60" s="102">
        <v>73</v>
      </c>
      <c r="BK60" s="7"/>
    </row>
    <row r="61" spans="1:63" ht="21" customHeight="1">
      <c r="A61" s="31"/>
      <c r="B61" s="134"/>
      <c r="C61" s="96"/>
      <c r="D61" s="188"/>
      <c r="E61" s="183"/>
      <c r="F61" s="188"/>
      <c r="G61" s="183"/>
      <c r="H61" s="134"/>
      <c r="I61" s="96"/>
      <c r="J61" s="134"/>
      <c r="K61" s="96"/>
      <c r="L61" s="134"/>
      <c r="M61" s="96"/>
      <c r="N61" s="134"/>
      <c r="O61" s="96"/>
      <c r="P61" s="134"/>
      <c r="Q61" s="96"/>
      <c r="R61" s="134"/>
      <c r="S61" s="96"/>
      <c r="T61" s="127"/>
      <c r="U61" s="96"/>
      <c r="V61" s="127"/>
      <c r="W61" s="96"/>
      <c r="X61" s="127"/>
      <c r="Y61" s="96"/>
      <c r="Z61" s="127"/>
      <c r="AA61" s="96"/>
      <c r="AB61" s="127"/>
      <c r="AC61" s="96"/>
      <c r="AD61" s="127"/>
      <c r="AE61" s="96"/>
      <c r="AF61" s="41"/>
      <c r="AG61" s="127"/>
      <c r="AH61" s="96"/>
      <c r="AI61" s="183"/>
      <c r="AJ61" s="183"/>
      <c r="AK61" s="127"/>
      <c r="AL61" s="96"/>
      <c r="AM61" s="127"/>
      <c r="AN61" s="96"/>
      <c r="AO61" s="127"/>
      <c r="AP61" s="96"/>
      <c r="AQ61" s="127"/>
      <c r="AR61" s="96"/>
      <c r="AS61" s="127"/>
      <c r="AT61" s="96"/>
      <c r="AU61" s="127"/>
      <c r="AV61" s="96"/>
      <c r="AW61" s="127"/>
      <c r="AX61" s="96"/>
      <c r="AY61" s="123"/>
      <c r="AZ61" s="96"/>
      <c r="BA61" s="123"/>
      <c r="BB61" s="96"/>
      <c r="BC61" s="123"/>
      <c r="BD61" s="96"/>
      <c r="BE61" s="123"/>
      <c r="BF61" s="96"/>
      <c r="BG61" s="123"/>
      <c r="BH61" s="96"/>
      <c r="BI61" s="118" t="s">
        <v>57</v>
      </c>
      <c r="BJ61" s="102">
        <v>72.5</v>
      </c>
      <c r="BK61" s="7"/>
    </row>
    <row r="62" spans="1:63" ht="21" customHeight="1">
      <c r="A62" s="31"/>
      <c r="B62" s="134"/>
      <c r="C62" s="96"/>
      <c r="D62" s="188"/>
      <c r="E62" s="183"/>
      <c r="F62" s="188"/>
      <c r="G62" s="183"/>
      <c r="H62" s="134"/>
      <c r="I62" s="96"/>
      <c r="J62" s="134"/>
      <c r="K62" s="96"/>
      <c r="L62" s="134"/>
      <c r="M62" s="96"/>
      <c r="N62" s="134"/>
      <c r="O62" s="96"/>
      <c r="P62" s="134"/>
      <c r="Q62" s="96"/>
      <c r="R62" s="134"/>
      <c r="S62" s="96"/>
      <c r="T62" s="127"/>
      <c r="U62" s="96"/>
      <c r="V62" s="127"/>
      <c r="W62" s="96"/>
      <c r="X62" s="127"/>
      <c r="Y62" s="96"/>
      <c r="Z62" s="127"/>
      <c r="AA62" s="96"/>
      <c r="AB62" s="127"/>
      <c r="AC62" s="96"/>
      <c r="AD62" s="127"/>
      <c r="AE62" s="96"/>
      <c r="AF62" s="41"/>
      <c r="AG62" s="127"/>
      <c r="AH62" s="96"/>
      <c r="AI62" s="183"/>
      <c r="AJ62" s="183"/>
      <c r="AK62" s="127"/>
      <c r="AL62" s="96"/>
      <c r="AM62" s="127"/>
      <c r="AN62" s="96"/>
      <c r="AO62" s="127"/>
      <c r="AP62" s="96"/>
      <c r="AQ62" s="127"/>
      <c r="AR62" s="96"/>
      <c r="AS62" s="127"/>
      <c r="AT62" s="96"/>
      <c r="AU62" s="127"/>
      <c r="AV62" s="96"/>
      <c r="AW62" s="127"/>
      <c r="AX62" s="96"/>
      <c r="AY62" s="123"/>
      <c r="AZ62" s="96"/>
      <c r="BA62" s="123"/>
      <c r="BB62" s="96"/>
      <c r="BC62" s="123"/>
      <c r="BD62" s="96"/>
      <c r="BE62" s="123"/>
      <c r="BF62" s="96"/>
      <c r="BG62" s="123"/>
      <c r="BH62" s="96"/>
      <c r="BI62" s="118" t="s">
        <v>44</v>
      </c>
      <c r="BJ62" s="102">
        <v>72.3</v>
      </c>
      <c r="BK62" s="7"/>
    </row>
    <row r="63" spans="1:63" ht="21" customHeight="1">
      <c r="A63" s="31"/>
      <c r="B63" s="134"/>
      <c r="C63" s="96"/>
      <c r="D63" s="188"/>
      <c r="E63" s="183"/>
      <c r="F63" s="188"/>
      <c r="G63" s="183"/>
      <c r="H63" s="134"/>
      <c r="I63" s="96"/>
      <c r="J63" s="134"/>
      <c r="K63" s="96"/>
      <c r="L63" s="134"/>
      <c r="M63" s="96"/>
      <c r="N63" s="134"/>
      <c r="O63" s="96"/>
      <c r="P63" s="134"/>
      <c r="Q63" s="96"/>
      <c r="R63" s="134"/>
      <c r="S63" s="96"/>
      <c r="T63" s="127"/>
      <c r="U63" s="96"/>
      <c r="V63" s="127"/>
      <c r="W63" s="96"/>
      <c r="X63" s="127"/>
      <c r="Y63" s="96"/>
      <c r="Z63" s="127"/>
      <c r="AA63" s="96"/>
      <c r="AB63" s="127"/>
      <c r="AC63" s="96"/>
      <c r="AD63" s="127"/>
      <c r="AE63" s="96"/>
      <c r="AF63" s="41"/>
      <c r="AG63" s="127"/>
      <c r="AH63" s="96"/>
      <c r="AI63" s="183"/>
      <c r="AJ63" s="183"/>
      <c r="AK63" s="127"/>
      <c r="AL63" s="96"/>
      <c r="AM63" s="127"/>
      <c r="AN63" s="96"/>
      <c r="AO63" s="127"/>
      <c r="AP63" s="96"/>
      <c r="AQ63" s="127"/>
      <c r="AR63" s="96"/>
      <c r="AS63" s="127"/>
      <c r="AT63" s="96"/>
      <c r="AU63" s="127"/>
      <c r="AV63" s="96"/>
      <c r="AW63" s="127"/>
      <c r="AX63" s="96"/>
      <c r="AY63" s="123"/>
      <c r="AZ63" s="96"/>
      <c r="BA63" s="123"/>
      <c r="BB63" s="96"/>
      <c r="BC63" s="123"/>
      <c r="BD63" s="96"/>
      <c r="BE63" s="123"/>
      <c r="BF63" s="96"/>
      <c r="BG63" s="123"/>
      <c r="BH63" s="96"/>
      <c r="BI63" s="118" t="s">
        <v>72</v>
      </c>
      <c r="BJ63" s="102">
        <v>72.3</v>
      </c>
      <c r="BK63" s="7"/>
    </row>
    <row r="64" spans="1:63" ht="21" customHeight="1">
      <c r="A64" s="32"/>
      <c r="B64" s="134"/>
      <c r="C64" s="98"/>
      <c r="D64" s="190"/>
      <c r="E64" s="185"/>
      <c r="F64" s="190"/>
      <c r="G64" s="185"/>
      <c r="H64" s="134"/>
      <c r="I64" s="98"/>
      <c r="J64" s="134"/>
      <c r="K64" s="98"/>
      <c r="L64" s="134"/>
      <c r="M64" s="98"/>
      <c r="N64" s="134"/>
      <c r="O64" s="98"/>
      <c r="P64" s="134"/>
      <c r="Q64" s="98"/>
      <c r="R64" s="134"/>
      <c r="S64" s="98"/>
      <c r="T64" s="127"/>
      <c r="U64" s="98"/>
      <c r="V64" s="127"/>
      <c r="W64" s="98"/>
      <c r="X64" s="127"/>
      <c r="Y64" s="98"/>
      <c r="Z64" s="127"/>
      <c r="AA64" s="98"/>
      <c r="AB64" s="127"/>
      <c r="AC64" s="98"/>
      <c r="AD64" s="127"/>
      <c r="AE64" s="98"/>
      <c r="AF64" s="41"/>
      <c r="AG64" s="127"/>
      <c r="AH64" s="98"/>
      <c r="AI64" s="185"/>
      <c r="AJ64" s="185"/>
      <c r="AK64" s="127"/>
      <c r="AL64" s="98"/>
      <c r="AM64" s="127"/>
      <c r="AN64" s="98"/>
      <c r="AO64" s="127"/>
      <c r="AP64" s="98"/>
      <c r="AQ64" s="127"/>
      <c r="AR64" s="98"/>
      <c r="AS64" s="127"/>
      <c r="AT64" s="98"/>
      <c r="AU64" s="127"/>
      <c r="AV64" s="98"/>
      <c r="AW64" s="127"/>
      <c r="AX64" s="98"/>
      <c r="AY64" s="123"/>
      <c r="AZ64" s="98"/>
      <c r="BA64" s="123"/>
      <c r="BB64" s="98"/>
      <c r="BC64" s="123"/>
      <c r="BD64" s="98"/>
      <c r="BE64" s="123"/>
      <c r="BF64" s="98"/>
      <c r="BG64" s="123"/>
      <c r="BH64" s="98"/>
      <c r="BI64" s="118" t="s">
        <v>71</v>
      </c>
      <c r="BJ64" s="102">
        <v>70.7</v>
      </c>
      <c r="BK64" s="7"/>
    </row>
    <row r="65" spans="1:63" ht="21" customHeight="1">
      <c r="A65" s="32"/>
      <c r="B65" s="134"/>
      <c r="C65" s="98"/>
      <c r="D65" s="190"/>
      <c r="E65" s="185"/>
      <c r="F65" s="190"/>
      <c r="G65" s="185"/>
      <c r="H65" s="134"/>
      <c r="I65" s="98"/>
      <c r="J65" s="134"/>
      <c r="K65" s="98"/>
      <c r="L65" s="134"/>
      <c r="M65" s="98"/>
      <c r="N65" s="134"/>
      <c r="O65" s="98"/>
      <c r="P65" s="134"/>
      <c r="Q65" s="98"/>
      <c r="R65" s="134"/>
      <c r="S65" s="98"/>
      <c r="T65" s="127"/>
      <c r="U65" s="98"/>
      <c r="V65" s="127"/>
      <c r="W65" s="98"/>
      <c r="X65" s="127"/>
      <c r="Y65" s="98"/>
      <c r="Z65" s="127"/>
      <c r="AA65" s="98"/>
      <c r="AB65" s="127"/>
      <c r="AC65" s="98"/>
      <c r="AD65" s="127"/>
      <c r="AE65" s="98"/>
      <c r="AF65" s="41"/>
      <c r="AG65" s="127"/>
      <c r="AH65" s="98"/>
      <c r="AI65" s="185"/>
      <c r="AJ65" s="185"/>
      <c r="AK65" s="127"/>
      <c r="AL65" s="98"/>
      <c r="AM65" s="127"/>
      <c r="AN65" s="98"/>
      <c r="AO65" s="127"/>
      <c r="AP65" s="98"/>
      <c r="AQ65" s="127"/>
      <c r="AR65" s="98"/>
      <c r="AS65" s="127"/>
      <c r="AT65" s="98"/>
      <c r="AU65" s="127"/>
      <c r="AV65" s="98"/>
      <c r="AW65" s="127"/>
      <c r="AX65" s="98"/>
      <c r="AY65" s="123"/>
      <c r="AZ65" s="98"/>
      <c r="BA65" s="123"/>
      <c r="BB65" s="98"/>
      <c r="BC65" s="123"/>
      <c r="BD65" s="98"/>
      <c r="BE65" s="123"/>
      <c r="BF65" s="98"/>
      <c r="BG65" s="123"/>
      <c r="BH65" s="98"/>
      <c r="BI65" s="118" t="s">
        <v>65</v>
      </c>
      <c r="BJ65" s="102">
        <v>70</v>
      </c>
      <c r="BK65" s="7"/>
    </row>
    <row r="66" spans="1:63" ht="21" customHeight="1">
      <c r="A66" s="32"/>
      <c r="B66" s="134"/>
      <c r="C66" s="98"/>
      <c r="D66" s="190"/>
      <c r="E66" s="185"/>
      <c r="F66" s="190"/>
      <c r="G66" s="185"/>
      <c r="H66" s="134"/>
      <c r="I66" s="98"/>
      <c r="J66" s="134"/>
      <c r="K66" s="98"/>
      <c r="L66" s="134"/>
      <c r="M66" s="98"/>
      <c r="N66" s="134"/>
      <c r="O66" s="98"/>
      <c r="P66" s="134"/>
      <c r="Q66" s="98"/>
      <c r="R66" s="134"/>
      <c r="S66" s="98"/>
      <c r="T66" s="127"/>
      <c r="U66" s="98"/>
      <c r="V66" s="127"/>
      <c r="W66" s="98"/>
      <c r="X66" s="127"/>
      <c r="Y66" s="98"/>
      <c r="Z66" s="127"/>
      <c r="AA66" s="98"/>
      <c r="AB66" s="127"/>
      <c r="AC66" s="98"/>
      <c r="AD66" s="127"/>
      <c r="AE66" s="98"/>
      <c r="AF66" s="41"/>
      <c r="AG66" s="127"/>
      <c r="AH66" s="98"/>
      <c r="AI66" s="185"/>
      <c r="AJ66" s="185"/>
      <c r="AK66" s="127"/>
      <c r="AL66" s="98"/>
      <c r="AM66" s="127"/>
      <c r="AN66" s="98"/>
      <c r="AO66" s="127"/>
      <c r="AP66" s="98"/>
      <c r="AQ66" s="127"/>
      <c r="AR66" s="98"/>
      <c r="AS66" s="127"/>
      <c r="AT66" s="98"/>
      <c r="AU66" s="127"/>
      <c r="AV66" s="98"/>
      <c r="AW66" s="127"/>
      <c r="AX66" s="98"/>
      <c r="AY66" s="123"/>
      <c r="AZ66" s="98"/>
      <c r="BA66" s="123"/>
      <c r="BB66" s="98"/>
      <c r="BC66" s="123"/>
      <c r="BD66" s="98"/>
      <c r="BE66" s="123"/>
      <c r="BF66" s="98"/>
      <c r="BG66" s="123"/>
      <c r="BH66" s="98"/>
      <c r="BI66" s="119" t="s">
        <v>59</v>
      </c>
      <c r="BJ66" s="101">
        <v>69.6</v>
      </c>
      <c r="BK66" s="7"/>
    </row>
    <row r="67" spans="1:63" ht="21" customHeight="1">
      <c r="A67" s="32"/>
      <c r="B67" s="134"/>
      <c r="C67" s="98"/>
      <c r="D67" s="190"/>
      <c r="E67" s="185"/>
      <c r="F67" s="190"/>
      <c r="G67" s="185"/>
      <c r="H67" s="134"/>
      <c r="I67" s="98"/>
      <c r="J67" s="134"/>
      <c r="K67" s="98"/>
      <c r="L67" s="134"/>
      <c r="M67" s="98"/>
      <c r="N67" s="134"/>
      <c r="O67" s="98"/>
      <c r="P67" s="134"/>
      <c r="Q67" s="98"/>
      <c r="R67" s="134"/>
      <c r="S67" s="98"/>
      <c r="T67" s="127"/>
      <c r="U67" s="98"/>
      <c r="V67" s="127"/>
      <c r="W67" s="98"/>
      <c r="X67" s="127"/>
      <c r="Y67" s="98"/>
      <c r="Z67" s="127"/>
      <c r="AA67" s="98"/>
      <c r="AB67" s="127"/>
      <c r="AC67" s="98"/>
      <c r="AD67" s="127"/>
      <c r="AE67" s="98"/>
      <c r="AF67" s="41"/>
      <c r="AG67" s="127"/>
      <c r="AH67" s="98"/>
      <c r="AI67" s="185"/>
      <c r="AJ67" s="185"/>
      <c r="AK67" s="127"/>
      <c r="AL67" s="98"/>
      <c r="AM67" s="127"/>
      <c r="AN67" s="98"/>
      <c r="AO67" s="127"/>
      <c r="AP67" s="98"/>
      <c r="AQ67" s="127"/>
      <c r="AR67" s="98"/>
      <c r="AS67" s="127"/>
      <c r="AT67" s="98"/>
      <c r="AU67" s="127"/>
      <c r="AV67" s="98"/>
      <c r="AW67" s="127"/>
      <c r="AX67" s="98"/>
      <c r="AY67" s="123"/>
      <c r="AZ67" s="98"/>
      <c r="BA67" s="123"/>
      <c r="BB67" s="98"/>
      <c r="BC67" s="123"/>
      <c r="BD67" s="98"/>
      <c r="BE67" s="123"/>
      <c r="BF67" s="98"/>
      <c r="BG67" s="123"/>
      <c r="BH67" s="98"/>
      <c r="BI67" s="119" t="s">
        <v>60</v>
      </c>
      <c r="BJ67" s="101">
        <v>69.4</v>
      </c>
      <c r="BK67" s="7"/>
    </row>
    <row r="68" spans="1:63" ht="21" customHeight="1">
      <c r="A68" s="32"/>
      <c r="B68" s="134"/>
      <c r="C68" s="98"/>
      <c r="D68" s="190"/>
      <c r="E68" s="185"/>
      <c r="F68" s="190"/>
      <c r="G68" s="185"/>
      <c r="H68" s="134"/>
      <c r="I68" s="98"/>
      <c r="J68" s="134"/>
      <c r="K68" s="98"/>
      <c r="L68" s="134"/>
      <c r="M68" s="98"/>
      <c r="N68" s="134"/>
      <c r="O68" s="98"/>
      <c r="P68" s="134"/>
      <c r="Q68" s="98"/>
      <c r="R68" s="134"/>
      <c r="S68" s="98"/>
      <c r="T68" s="127"/>
      <c r="U68" s="98"/>
      <c r="V68" s="127"/>
      <c r="W68" s="98"/>
      <c r="X68" s="127"/>
      <c r="Y68" s="98"/>
      <c r="Z68" s="127"/>
      <c r="AA68" s="98"/>
      <c r="AB68" s="127"/>
      <c r="AC68" s="98"/>
      <c r="AD68" s="127"/>
      <c r="AE68" s="98"/>
      <c r="AF68" s="41"/>
      <c r="AG68" s="127"/>
      <c r="AH68" s="98"/>
      <c r="AI68" s="185"/>
      <c r="AJ68" s="185"/>
      <c r="AK68" s="127"/>
      <c r="AL68" s="98"/>
      <c r="AM68" s="127"/>
      <c r="AN68" s="98"/>
      <c r="AO68" s="127"/>
      <c r="AP68" s="98"/>
      <c r="AQ68" s="127"/>
      <c r="AR68" s="98"/>
      <c r="AS68" s="127"/>
      <c r="AT68" s="98"/>
      <c r="AU68" s="127"/>
      <c r="AV68" s="98"/>
      <c r="AW68" s="127"/>
      <c r="AX68" s="98"/>
      <c r="AY68" s="123"/>
      <c r="AZ68" s="98"/>
      <c r="BA68" s="123"/>
      <c r="BB68" s="98"/>
      <c r="BC68" s="123"/>
      <c r="BD68" s="98"/>
      <c r="BE68" s="123"/>
      <c r="BF68" s="98"/>
      <c r="BG68" s="123"/>
      <c r="BH68" s="98"/>
      <c r="BI68" s="119" t="s">
        <v>36</v>
      </c>
      <c r="BJ68" s="101">
        <v>68.6</v>
      </c>
      <c r="BK68" s="7"/>
    </row>
    <row r="69" spans="1:63" ht="21" customHeight="1">
      <c r="A69" s="11"/>
      <c r="B69" s="133"/>
      <c r="C69" s="95"/>
      <c r="D69" s="187"/>
      <c r="E69" s="182"/>
      <c r="F69" s="187"/>
      <c r="G69" s="182"/>
      <c r="H69" s="133"/>
      <c r="I69" s="95"/>
      <c r="J69" s="133"/>
      <c r="K69" s="95"/>
      <c r="L69" s="133"/>
      <c r="M69" s="95"/>
      <c r="N69" s="133"/>
      <c r="O69" s="95"/>
      <c r="P69" s="133"/>
      <c r="Q69" s="95"/>
      <c r="R69" s="133"/>
      <c r="S69" s="95"/>
      <c r="T69" s="123"/>
      <c r="U69" s="95"/>
      <c r="V69" s="123"/>
      <c r="W69" s="95"/>
      <c r="X69" s="123"/>
      <c r="Y69" s="95"/>
      <c r="Z69" s="123"/>
      <c r="AA69" s="95"/>
      <c r="AB69" s="123"/>
      <c r="AC69" s="95"/>
      <c r="AD69" s="123"/>
      <c r="AE69" s="95"/>
      <c r="AF69" s="41"/>
      <c r="AG69" s="123"/>
      <c r="AH69" s="95"/>
      <c r="AI69" s="182"/>
      <c r="AJ69" s="182"/>
      <c r="AK69" s="123"/>
      <c r="AL69" s="95"/>
      <c r="AM69" s="123"/>
      <c r="AN69" s="95"/>
      <c r="AO69" s="123"/>
      <c r="AP69" s="95"/>
      <c r="AQ69" s="123"/>
      <c r="AR69" s="95"/>
      <c r="AS69" s="123"/>
      <c r="AT69" s="95"/>
      <c r="AU69" s="123"/>
      <c r="AV69" s="95"/>
      <c r="AW69" s="123"/>
      <c r="AX69" s="95"/>
      <c r="AY69" s="123"/>
      <c r="AZ69" s="95"/>
      <c r="BA69" s="123"/>
      <c r="BB69" s="95"/>
      <c r="BC69" s="123"/>
      <c r="BD69" s="95"/>
      <c r="BE69" s="123"/>
      <c r="BF69" s="95"/>
      <c r="BG69" s="123"/>
      <c r="BH69" s="95"/>
      <c r="BI69" s="119" t="s">
        <v>28</v>
      </c>
      <c r="BJ69" s="101">
        <v>66.9</v>
      </c>
      <c r="BK69" s="7"/>
    </row>
    <row r="70" spans="1:63" ht="21" customHeight="1">
      <c r="A70" s="11"/>
      <c r="B70" s="133"/>
      <c r="C70" s="95"/>
      <c r="D70" s="187"/>
      <c r="E70" s="182"/>
      <c r="F70" s="187"/>
      <c r="G70" s="182"/>
      <c r="H70" s="133"/>
      <c r="I70" s="95"/>
      <c r="J70" s="133"/>
      <c r="K70" s="95"/>
      <c r="L70" s="133"/>
      <c r="M70" s="95"/>
      <c r="N70" s="133"/>
      <c r="O70" s="95"/>
      <c r="P70" s="133"/>
      <c r="Q70" s="95"/>
      <c r="R70" s="133"/>
      <c r="S70" s="95"/>
      <c r="T70" s="123"/>
      <c r="U70" s="95"/>
      <c r="V70" s="123"/>
      <c r="W70" s="95"/>
      <c r="X70" s="123"/>
      <c r="Y70" s="95"/>
      <c r="Z70" s="123"/>
      <c r="AA70" s="95"/>
      <c r="AB70" s="123"/>
      <c r="AC70" s="95"/>
      <c r="AD70" s="123"/>
      <c r="AE70" s="95"/>
      <c r="AF70" s="41"/>
      <c r="AG70" s="123"/>
      <c r="AH70" s="95"/>
      <c r="AI70" s="182"/>
      <c r="AJ70" s="182"/>
      <c r="AK70" s="123"/>
      <c r="AL70" s="95"/>
      <c r="AM70" s="123"/>
      <c r="AN70" s="95"/>
      <c r="AO70" s="123"/>
      <c r="AP70" s="95"/>
      <c r="AQ70" s="123"/>
      <c r="AR70" s="95"/>
      <c r="AS70" s="123"/>
      <c r="AT70" s="95"/>
      <c r="AU70" s="123"/>
      <c r="AV70" s="95"/>
      <c r="AW70" s="123"/>
      <c r="AX70" s="95"/>
      <c r="AY70" s="123"/>
      <c r="AZ70" s="95"/>
      <c r="BA70" s="123"/>
      <c r="BB70" s="95"/>
      <c r="BC70" s="123"/>
      <c r="BD70" s="95"/>
      <c r="BE70" s="123"/>
      <c r="BF70" s="95"/>
      <c r="BG70" s="123"/>
      <c r="BH70" s="95"/>
      <c r="BI70" s="119" t="s">
        <v>31</v>
      </c>
      <c r="BJ70" s="101">
        <v>66</v>
      </c>
      <c r="BK70" s="7"/>
    </row>
    <row r="71" spans="1:63" ht="21" customHeight="1">
      <c r="A71" s="11"/>
      <c r="B71" s="133"/>
      <c r="C71" s="95"/>
      <c r="D71" s="187"/>
      <c r="E71" s="182"/>
      <c r="F71" s="187"/>
      <c r="G71" s="182"/>
      <c r="H71" s="133"/>
      <c r="I71" s="95"/>
      <c r="J71" s="133"/>
      <c r="K71" s="95"/>
      <c r="L71" s="133"/>
      <c r="M71" s="95"/>
      <c r="N71" s="133"/>
      <c r="O71" s="95"/>
      <c r="P71" s="133"/>
      <c r="Q71" s="95"/>
      <c r="R71" s="133"/>
      <c r="S71" s="95"/>
      <c r="T71" s="123"/>
      <c r="U71" s="95"/>
      <c r="V71" s="123"/>
      <c r="W71" s="95"/>
      <c r="X71" s="123"/>
      <c r="Y71" s="95"/>
      <c r="Z71" s="123"/>
      <c r="AA71" s="95"/>
      <c r="AB71" s="123"/>
      <c r="AC71" s="95"/>
      <c r="AD71" s="123"/>
      <c r="AE71" s="95"/>
      <c r="AF71" s="41"/>
      <c r="AG71" s="123"/>
      <c r="AH71" s="95"/>
      <c r="AI71" s="182"/>
      <c r="AJ71" s="182"/>
      <c r="AK71" s="123"/>
      <c r="AL71" s="95"/>
      <c r="AM71" s="123"/>
      <c r="AN71" s="95"/>
      <c r="AO71" s="123"/>
      <c r="AP71" s="95"/>
      <c r="AQ71" s="123"/>
      <c r="AR71" s="95"/>
      <c r="AS71" s="123"/>
      <c r="AT71" s="95"/>
      <c r="AU71" s="123"/>
      <c r="AV71" s="95"/>
      <c r="AW71" s="123"/>
      <c r="AX71" s="95"/>
      <c r="AY71" s="123"/>
      <c r="AZ71" s="95"/>
      <c r="BA71" s="123"/>
      <c r="BB71" s="95"/>
      <c r="BC71" s="123"/>
      <c r="BD71" s="95"/>
      <c r="BE71" s="123"/>
      <c r="BF71" s="95"/>
      <c r="BG71" s="123"/>
      <c r="BH71" s="95"/>
      <c r="BI71" s="119" t="s">
        <v>34</v>
      </c>
      <c r="BJ71" s="101">
        <v>64.3</v>
      </c>
      <c r="BK71" s="7"/>
    </row>
    <row r="72" spans="1:63" ht="21" customHeight="1">
      <c r="A72" s="11"/>
      <c r="B72" s="133"/>
      <c r="C72" s="95"/>
      <c r="D72" s="187"/>
      <c r="E72" s="182"/>
      <c r="F72" s="187"/>
      <c r="G72" s="182"/>
      <c r="H72" s="133"/>
      <c r="I72" s="95"/>
      <c r="J72" s="133"/>
      <c r="K72" s="95"/>
      <c r="L72" s="133"/>
      <c r="M72" s="95"/>
      <c r="N72" s="133"/>
      <c r="O72" s="95"/>
      <c r="P72" s="133"/>
      <c r="Q72" s="95"/>
      <c r="R72" s="133"/>
      <c r="S72" s="95"/>
      <c r="T72" s="123"/>
      <c r="U72" s="95"/>
      <c r="V72" s="123"/>
      <c r="W72" s="95"/>
      <c r="X72" s="123"/>
      <c r="Y72" s="95"/>
      <c r="Z72" s="123"/>
      <c r="AA72" s="95"/>
      <c r="AB72" s="123"/>
      <c r="AC72" s="95"/>
      <c r="AD72" s="123"/>
      <c r="AE72" s="95"/>
      <c r="AF72" s="41"/>
      <c r="AG72" s="123"/>
      <c r="AH72" s="95"/>
      <c r="AI72" s="182"/>
      <c r="AJ72" s="182"/>
      <c r="AK72" s="123"/>
      <c r="AL72" s="95"/>
      <c r="AM72" s="123"/>
      <c r="AN72" s="95"/>
      <c r="AO72" s="123"/>
      <c r="AP72" s="95"/>
      <c r="AQ72" s="123"/>
      <c r="AR72" s="95"/>
      <c r="AS72" s="123"/>
      <c r="AT72" s="95"/>
      <c r="AU72" s="123"/>
      <c r="AV72" s="95"/>
      <c r="AW72" s="123"/>
      <c r="AX72" s="95"/>
      <c r="AY72" s="123"/>
      <c r="AZ72" s="95"/>
      <c r="BA72" s="123"/>
      <c r="BB72" s="95"/>
      <c r="BC72" s="123"/>
      <c r="BD72" s="95"/>
      <c r="BE72" s="123"/>
      <c r="BF72" s="95"/>
      <c r="BG72" s="123"/>
      <c r="BH72" s="95"/>
      <c r="BI72" s="119" t="s">
        <v>30</v>
      </c>
      <c r="BJ72" s="101">
        <v>63.5</v>
      </c>
      <c r="BK72" s="7"/>
    </row>
    <row r="73" spans="1:63" ht="21" customHeight="1">
      <c r="A73" s="11"/>
      <c r="B73" s="133"/>
      <c r="C73" s="95"/>
      <c r="D73" s="187"/>
      <c r="E73" s="182"/>
      <c r="F73" s="187"/>
      <c r="G73" s="182"/>
      <c r="H73" s="133"/>
      <c r="I73" s="95"/>
      <c r="J73" s="133"/>
      <c r="K73" s="95"/>
      <c r="L73" s="133"/>
      <c r="M73" s="95"/>
      <c r="N73" s="133"/>
      <c r="O73" s="95"/>
      <c r="P73" s="133"/>
      <c r="Q73" s="95"/>
      <c r="R73" s="133"/>
      <c r="S73" s="95"/>
      <c r="T73" s="123"/>
      <c r="U73" s="95"/>
      <c r="V73" s="123"/>
      <c r="W73" s="95"/>
      <c r="X73" s="123"/>
      <c r="Y73" s="95"/>
      <c r="Z73" s="123"/>
      <c r="AA73" s="95"/>
      <c r="AB73" s="123"/>
      <c r="AC73" s="95"/>
      <c r="AD73" s="123"/>
      <c r="AE73" s="95"/>
      <c r="AF73" s="41"/>
      <c r="AG73" s="123"/>
      <c r="AH73" s="95"/>
      <c r="AI73" s="182"/>
      <c r="AJ73" s="182"/>
      <c r="AK73" s="123"/>
      <c r="AL73" s="95"/>
      <c r="AM73" s="123"/>
      <c r="AN73" s="95"/>
      <c r="AO73" s="123"/>
      <c r="AP73" s="95"/>
      <c r="AQ73" s="123"/>
      <c r="AR73" s="95"/>
      <c r="AS73" s="123"/>
      <c r="AT73" s="95"/>
      <c r="AU73" s="123"/>
      <c r="AV73" s="95"/>
      <c r="AW73" s="123"/>
      <c r="AX73" s="95"/>
      <c r="AY73" s="123"/>
      <c r="AZ73" s="95"/>
      <c r="BA73" s="123"/>
      <c r="BB73" s="95"/>
      <c r="BC73" s="123"/>
      <c r="BD73" s="95"/>
      <c r="BE73" s="123"/>
      <c r="BF73" s="95"/>
      <c r="BG73" s="123"/>
      <c r="BH73" s="95"/>
      <c r="BI73" s="119" t="s">
        <v>35</v>
      </c>
      <c r="BJ73" s="101">
        <v>59.2</v>
      </c>
      <c r="BK73" s="7"/>
    </row>
    <row r="74" spans="1:63" ht="21" customHeight="1">
      <c r="A74" s="11"/>
      <c r="B74" s="138"/>
      <c r="C74" s="105"/>
      <c r="D74" s="191"/>
      <c r="E74" s="186"/>
      <c r="F74" s="191"/>
      <c r="G74" s="186"/>
      <c r="H74" s="138"/>
      <c r="I74" s="105"/>
      <c r="J74" s="138"/>
      <c r="K74" s="105"/>
      <c r="L74" s="138"/>
      <c r="M74" s="105"/>
      <c r="N74" s="138"/>
      <c r="O74" s="105"/>
      <c r="P74" s="138"/>
      <c r="Q74" s="105"/>
      <c r="R74" s="138"/>
      <c r="S74" s="105"/>
      <c r="T74" s="124"/>
      <c r="U74" s="105"/>
      <c r="V74" s="124"/>
      <c r="W74" s="105"/>
      <c r="X74" s="124"/>
      <c r="Y74" s="105"/>
      <c r="Z74" s="124"/>
      <c r="AA74" s="105"/>
      <c r="AB74" s="124"/>
      <c r="AC74" s="105"/>
      <c r="AD74" s="124"/>
      <c r="AE74" s="105"/>
      <c r="AF74" s="41"/>
      <c r="AG74" s="124"/>
      <c r="AH74" s="105"/>
      <c r="AI74" s="186"/>
      <c r="AJ74" s="186"/>
      <c r="AK74" s="124"/>
      <c r="AL74" s="105"/>
      <c r="AM74" s="124"/>
      <c r="AN74" s="105"/>
      <c r="AO74" s="124"/>
      <c r="AP74" s="105"/>
      <c r="AQ74" s="124"/>
      <c r="AR74" s="105"/>
      <c r="AS74" s="124"/>
      <c r="AT74" s="105"/>
      <c r="AU74" s="124"/>
      <c r="AV74" s="105"/>
      <c r="AW74" s="124"/>
      <c r="AX74" s="105"/>
      <c r="AY74" s="124"/>
      <c r="AZ74" s="105"/>
      <c r="BA74" s="124"/>
      <c r="BB74" s="105"/>
      <c r="BC74" s="124"/>
      <c r="BD74" s="105"/>
      <c r="BE74" s="124"/>
      <c r="BF74" s="105"/>
      <c r="BG74" s="124"/>
      <c r="BH74" s="105"/>
      <c r="BI74" s="120" t="s">
        <v>39</v>
      </c>
      <c r="BJ74" s="109">
        <v>36.9</v>
      </c>
      <c r="BK74" s="7"/>
    </row>
    <row r="75" spans="1:63" ht="21" customHeight="1">
      <c r="A75" s="11"/>
      <c r="B75" s="136"/>
      <c r="C75" s="106">
        <f>ROUND(AVERAGE(C6:C74),1)</f>
        <v>92.8</v>
      </c>
      <c r="D75" s="106"/>
      <c r="E75" s="106">
        <f>ROUND(AVERAGE(E6:E74),1)</f>
        <v>92.5</v>
      </c>
      <c r="F75" s="106"/>
      <c r="G75" s="106">
        <f>ROUND(AVERAGE(G6:G74),1)</f>
        <v>93.6</v>
      </c>
      <c r="H75" s="136"/>
      <c r="I75" s="106">
        <f>ROUND(AVERAGE(I6:I74),1)</f>
        <v>93.6</v>
      </c>
      <c r="J75" s="136"/>
      <c r="K75" s="106">
        <f>ROUND(AVERAGE(K6:K74),1)</f>
        <v>93.2</v>
      </c>
      <c r="L75" s="136"/>
      <c r="M75" s="106">
        <f>ROUND(AVERAGE(M6:M74),1)</f>
        <v>92.5</v>
      </c>
      <c r="N75" s="129"/>
      <c r="O75" s="106">
        <f>ROUND(AVERAGE(O6:O74),1)</f>
        <v>93.9</v>
      </c>
      <c r="P75" s="129"/>
      <c r="Q75" s="106">
        <f>ROUND(AVERAGE(Q6:Q74),1)</f>
        <v>92.7</v>
      </c>
      <c r="R75" s="129"/>
      <c r="S75" s="106">
        <f>ROUND(AVERAGE(S6:S74),1)</f>
        <v>93.4</v>
      </c>
      <c r="T75" s="129"/>
      <c r="U75" s="106">
        <f>ROUND(AVERAGE(U6:U74),1)</f>
        <v>92.5</v>
      </c>
      <c r="V75" s="129"/>
      <c r="W75" s="106">
        <f>ROUND(AVERAGE(W6:W74),1)</f>
        <v>92.1</v>
      </c>
      <c r="X75" s="129"/>
      <c r="Y75" s="106">
        <f>ROUND(AVERAGE(Y6:Y74),1)</f>
        <v>93.3</v>
      </c>
      <c r="Z75" s="129"/>
      <c r="AA75" s="106">
        <f>ROUND(AVERAGE(AA6:AA74),1)</f>
        <v>90.8</v>
      </c>
      <c r="AB75" s="129"/>
      <c r="AC75" s="106">
        <f>SUM(AC6:AC74)/66</f>
        <v>40.278787878787874</v>
      </c>
      <c r="AD75" s="129"/>
      <c r="AE75" s="106">
        <f>SUM(AE6:AE74)/69</f>
        <v>38.87101449275362</v>
      </c>
      <c r="AF75" s="107"/>
      <c r="AG75" s="107"/>
      <c r="AH75" s="106">
        <f>ROUND(AVERAGE(AH6:AH74),1)</f>
        <v>89</v>
      </c>
      <c r="AI75" s="106"/>
      <c r="AJ75" s="106">
        <f>ROUND(AVERAGE(AJ6:AJ74),1)</f>
        <v>88.9</v>
      </c>
      <c r="AK75" s="129"/>
      <c r="AL75" s="106">
        <f>ROUND(AVERAGE(AL6:AL74),1)</f>
        <v>88.9</v>
      </c>
      <c r="AM75" s="129"/>
      <c r="AN75" s="106">
        <f>ROUND(AVERAGE(AN6:AN74),1)</f>
        <v>88.6</v>
      </c>
      <c r="AO75" s="129"/>
      <c r="AP75" s="106">
        <f>ROUND(AVERAGE(AP6:AP74),1)</f>
        <v>87.3</v>
      </c>
      <c r="AQ75" s="129"/>
      <c r="AR75" s="106">
        <f>ROUND(AVERAGE(AR6:AR74),1)</f>
        <v>88</v>
      </c>
      <c r="AS75" s="129"/>
      <c r="AT75" s="106">
        <f>ROUND(AVERAGE(AT6:AT74),1)</f>
        <v>86.5</v>
      </c>
      <c r="AU75" s="130"/>
      <c r="AV75" s="106">
        <f>ROUND(AVERAGE(AV6:AV74),1)</f>
        <v>86.8</v>
      </c>
      <c r="AW75" s="130"/>
      <c r="AX75" s="106">
        <f>ROUND(AVERAGE(AX6:AX74),1)</f>
        <v>85.9</v>
      </c>
      <c r="AY75" s="130"/>
      <c r="AZ75" s="106">
        <f>ROUND(AVERAGE(AZ6:AZ74),1)</f>
        <v>83.9</v>
      </c>
      <c r="BA75" s="130"/>
      <c r="BB75" s="106">
        <f>ROUND(AVERAGE(BB6:BB74),1)</f>
        <v>86.9</v>
      </c>
      <c r="BC75" s="130"/>
      <c r="BD75" s="106">
        <f>ROUND(AVERAGE(BD6:BD74),1)</f>
        <v>86.8</v>
      </c>
      <c r="BE75" s="130"/>
      <c r="BF75" s="106">
        <f>SUM(BF6:BF74)/66</f>
        <v>38.386363636363626</v>
      </c>
      <c r="BG75" s="130"/>
      <c r="BH75" s="106">
        <f>SUM(BH6:BH74)/69</f>
        <v>36.5927536231884</v>
      </c>
      <c r="BI75" s="121"/>
      <c r="BJ75" s="106">
        <f>SUM(BJ6:BJ74)/69</f>
        <v>78.33913043478262</v>
      </c>
      <c r="BK75" s="5"/>
    </row>
    <row r="76" spans="1:63" ht="17.25">
      <c r="A76" s="11"/>
      <c r="B76" s="11"/>
      <c r="C76" s="11"/>
      <c r="D76" s="11"/>
      <c r="E76" s="11"/>
      <c r="F76" s="11"/>
      <c r="G76" s="11"/>
      <c r="H76" s="136"/>
      <c r="I76" s="11"/>
      <c r="J76" s="136"/>
      <c r="K76" s="11"/>
      <c r="L76" s="136"/>
      <c r="M76" s="11"/>
      <c r="N76" s="129"/>
      <c r="O76" s="11"/>
      <c r="P76" s="129"/>
      <c r="Q76" s="11"/>
      <c r="R76" s="129"/>
      <c r="S76" s="11"/>
      <c r="T76" s="129"/>
      <c r="U76" s="11"/>
      <c r="V76" s="129"/>
      <c r="W76" s="11"/>
      <c r="X76" s="129"/>
      <c r="Y76" s="11"/>
      <c r="Z76" s="129"/>
      <c r="AA76" s="11"/>
      <c r="AB76" s="129"/>
      <c r="AC76" s="11"/>
      <c r="AD76" s="129"/>
      <c r="AE76" s="11"/>
      <c r="AF76" s="42"/>
      <c r="AG76" s="42"/>
      <c r="AH76" s="42"/>
      <c r="AI76" s="42"/>
      <c r="AJ76" s="42"/>
      <c r="AK76" s="129"/>
      <c r="AL76" s="42"/>
      <c r="AM76" s="129"/>
      <c r="AN76" s="42"/>
      <c r="AO76" s="129"/>
      <c r="AP76" s="42"/>
      <c r="AQ76" s="129"/>
      <c r="AR76" s="42"/>
      <c r="AS76" s="129"/>
      <c r="AT76" s="42"/>
      <c r="AU76" s="130"/>
      <c r="AV76" s="38"/>
      <c r="AW76" s="130"/>
      <c r="AX76" s="38"/>
      <c r="AY76" s="130"/>
      <c r="AZ76" s="5"/>
      <c r="BA76" s="130"/>
      <c r="BB76" s="5"/>
      <c r="BC76" s="130"/>
      <c r="BD76" s="5"/>
      <c r="BE76" s="130"/>
      <c r="BF76" s="5"/>
      <c r="BG76" s="130"/>
      <c r="BH76" s="5"/>
      <c r="BI76" s="121"/>
      <c r="BJ76" s="5"/>
      <c r="BK76" s="5"/>
    </row>
    <row r="77" spans="32:46" ht="17.25">
      <c r="AF77" s="37"/>
      <c r="AG77" s="37"/>
      <c r="AH77" s="37"/>
      <c r="AI77" s="37"/>
      <c r="AJ77" s="37"/>
      <c r="AK77" s="126"/>
      <c r="AL77" s="37"/>
      <c r="AM77" s="126"/>
      <c r="AN77" s="37"/>
      <c r="AO77" s="126"/>
      <c r="AP77" s="37"/>
      <c r="AQ77" s="126"/>
      <c r="AR77" s="37"/>
      <c r="AS77" s="126"/>
      <c r="AT77" s="37"/>
    </row>
    <row r="78" spans="8:46" ht="17.25">
      <c r="H78" s="137"/>
      <c r="J78" s="137"/>
      <c r="K78" s="34"/>
      <c r="L78" s="137"/>
      <c r="M78" s="34"/>
      <c r="N78" s="162"/>
      <c r="O78" s="34"/>
      <c r="P78" s="162"/>
      <c r="Q78" s="34"/>
      <c r="R78" s="162"/>
      <c r="S78" s="34"/>
      <c r="T78" s="162"/>
      <c r="U78" s="35"/>
      <c r="V78" s="162"/>
      <c r="W78" s="17"/>
      <c r="Y78" s="17"/>
      <c r="AL78" s="47"/>
      <c r="AN78" s="47"/>
      <c r="AP78" s="47"/>
      <c r="AR78" s="47"/>
      <c r="AT78" s="47"/>
    </row>
    <row r="79" spans="8:46" ht="17.25">
      <c r="H79" s="137"/>
      <c r="J79" s="137"/>
      <c r="K79" s="34"/>
      <c r="L79" s="137"/>
      <c r="M79" s="34"/>
      <c r="N79" s="162"/>
      <c r="O79" s="34"/>
      <c r="P79" s="162"/>
      <c r="Q79" s="34"/>
      <c r="R79" s="162"/>
      <c r="S79" s="34"/>
      <c r="T79" s="162"/>
      <c r="U79" s="35"/>
      <c r="V79" s="162"/>
      <c r="W79" s="17"/>
      <c r="Y79" s="17"/>
      <c r="AA79" s="17"/>
      <c r="AC79" s="17"/>
      <c r="AE79" s="17"/>
      <c r="AL79" s="47"/>
      <c r="AN79" s="47"/>
      <c r="AP79" s="47"/>
      <c r="AR79" s="47"/>
      <c r="AT79" s="47"/>
    </row>
    <row r="80" spans="8:46" ht="17.25">
      <c r="H80" s="137"/>
      <c r="J80" s="137"/>
      <c r="K80" s="34"/>
      <c r="L80" s="137"/>
      <c r="M80" s="34"/>
      <c r="N80" s="162"/>
      <c r="O80" s="34"/>
      <c r="P80" s="162"/>
      <c r="Q80" s="34"/>
      <c r="R80" s="162"/>
      <c r="S80" s="34"/>
      <c r="T80" s="162"/>
      <c r="U80" s="35"/>
      <c r="V80" s="162"/>
      <c r="W80" s="17"/>
      <c r="Y80" s="17"/>
      <c r="AA80" s="17"/>
      <c r="AC80" s="17"/>
      <c r="AE80" s="17"/>
      <c r="AL80" s="47"/>
      <c r="AN80" s="47"/>
      <c r="AP80" s="47"/>
      <c r="AR80" s="47"/>
      <c r="AT80" s="47"/>
    </row>
    <row r="81" spans="8:46" ht="17.25">
      <c r="H81" s="137"/>
      <c r="J81" s="137"/>
      <c r="K81" s="34"/>
      <c r="L81" s="137"/>
      <c r="M81" s="34"/>
      <c r="N81" s="162"/>
      <c r="O81" s="34"/>
      <c r="P81" s="162"/>
      <c r="Q81" s="34"/>
      <c r="R81" s="162"/>
      <c r="S81" s="34"/>
      <c r="T81" s="162"/>
      <c r="U81" s="35"/>
      <c r="V81" s="162"/>
      <c r="W81" s="17"/>
      <c r="Y81" s="17"/>
      <c r="AA81" s="17"/>
      <c r="AC81" s="17"/>
      <c r="AE81" s="17"/>
      <c r="AL81" s="47"/>
      <c r="AN81" s="47"/>
      <c r="AP81" s="47"/>
      <c r="AR81" s="47"/>
      <c r="AT81" s="47"/>
    </row>
    <row r="82" spans="8:46" ht="17.25">
      <c r="H82" s="137"/>
      <c r="J82" s="137"/>
      <c r="K82" s="34"/>
      <c r="L82" s="137"/>
      <c r="M82" s="34"/>
      <c r="N82" s="162"/>
      <c r="O82" s="34"/>
      <c r="P82" s="162"/>
      <c r="Q82" s="34"/>
      <c r="R82" s="162"/>
      <c r="S82" s="34"/>
      <c r="T82" s="162"/>
      <c r="U82" s="35"/>
      <c r="V82" s="162"/>
      <c r="W82" s="17"/>
      <c r="Y82" s="17"/>
      <c r="AA82" s="17"/>
      <c r="AC82" s="17"/>
      <c r="AE82" s="17"/>
      <c r="AL82" s="47"/>
      <c r="AN82" s="47"/>
      <c r="AP82" s="47"/>
      <c r="AR82" s="47"/>
      <c r="AT82" s="47"/>
    </row>
    <row r="83" spans="8:46" ht="17.25">
      <c r="H83" s="137"/>
      <c r="J83" s="137"/>
      <c r="K83" s="34"/>
      <c r="L83" s="137"/>
      <c r="M83" s="34"/>
      <c r="N83" s="162"/>
      <c r="O83" s="34"/>
      <c r="P83" s="162"/>
      <c r="Q83" s="34"/>
      <c r="R83" s="162"/>
      <c r="S83" s="34"/>
      <c r="T83" s="162"/>
      <c r="U83" s="35"/>
      <c r="V83" s="162"/>
      <c r="W83" s="17"/>
      <c r="Y83" s="17"/>
      <c r="AA83" s="17"/>
      <c r="AC83" s="17"/>
      <c r="AE83" s="17"/>
      <c r="AL83" s="47"/>
      <c r="AN83" s="47"/>
      <c r="AP83" s="47"/>
      <c r="AR83" s="47"/>
      <c r="AT83" s="47"/>
    </row>
    <row r="84" spans="8:46" ht="17.25">
      <c r="H84" s="137"/>
      <c r="J84" s="137"/>
      <c r="K84" s="34"/>
      <c r="L84" s="137"/>
      <c r="M84" s="34"/>
      <c r="N84" s="162"/>
      <c r="O84" s="34"/>
      <c r="P84" s="162"/>
      <c r="Q84" s="34"/>
      <c r="R84" s="162"/>
      <c r="S84" s="34"/>
      <c r="T84" s="162"/>
      <c r="U84" s="35"/>
      <c r="V84" s="162"/>
      <c r="W84" s="17"/>
      <c r="Y84" s="17"/>
      <c r="AA84" s="17"/>
      <c r="AC84" s="17"/>
      <c r="AE84" s="17"/>
      <c r="AL84" s="47"/>
      <c r="AN84" s="47"/>
      <c r="AP84" s="47"/>
      <c r="AR84" s="47"/>
      <c r="AT84" s="47"/>
    </row>
    <row r="85" spans="8:46" ht="17.25">
      <c r="H85" s="137"/>
      <c r="J85" s="137"/>
      <c r="K85" s="34"/>
      <c r="L85" s="137"/>
      <c r="M85" s="34"/>
      <c r="N85" s="162"/>
      <c r="O85" s="34"/>
      <c r="P85" s="162"/>
      <c r="Q85" s="34"/>
      <c r="R85" s="162"/>
      <c r="S85" s="34"/>
      <c r="T85" s="162"/>
      <c r="U85" s="35"/>
      <c r="V85" s="162"/>
      <c r="W85" s="17"/>
      <c r="Y85" s="17"/>
      <c r="AA85" s="17"/>
      <c r="AC85" s="17"/>
      <c r="AE85" s="17"/>
      <c r="AL85" s="47"/>
      <c r="AN85" s="47"/>
      <c r="AP85" s="47"/>
      <c r="AR85" s="47"/>
      <c r="AT85" s="47"/>
    </row>
    <row r="86" spans="8:46" ht="17.25">
      <c r="H86" s="137"/>
      <c r="J86" s="137"/>
      <c r="K86" s="34"/>
      <c r="L86" s="137"/>
      <c r="M86" s="34"/>
      <c r="N86" s="162"/>
      <c r="O86" s="34"/>
      <c r="P86" s="162"/>
      <c r="Q86" s="34"/>
      <c r="R86" s="162"/>
      <c r="S86" s="34"/>
      <c r="T86" s="162"/>
      <c r="U86" s="35"/>
      <c r="V86" s="162"/>
      <c r="W86" s="17"/>
      <c r="Y86" s="17"/>
      <c r="AA86" s="17"/>
      <c r="AC86" s="17"/>
      <c r="AE86" s="17"/>
      <c r="AL86" s="47"/>
      <c r="AN86" s="47"/>
      <c r="AP86" s="47"/>
      <c r="AR86" s="47"/>
      <c r="AT86" s="47"/>
    </row>
    <row r="87" spans="8:46" ht="17.25">
      <c r="H87" s="137"/>
      <c r="J87" s="137"/>
      <c r="K87" s="34"/>
      <c r="L87" s="137"/>
      <c r="M87" s="34"/>
      <c r="N87" s="162"/>
      <c r="O87" s="34"/>
      <c r="P87" s="162"/>
      <c r="Q87" s="34"/>
      <c r="R87" s="162"/>
      <c r="S87" s="34"/>
      <c r="T87" s="162"/>
      <c r="U87" s="35"/>
      <c r="V87" s="162"/>
      <c r="W87" s="17"/>
      <c r="AA87" s="17"/>
      <c r="AC87" s="17"/>
      <c r="AE87" s="17"/>
      <c r="AL87" s="47"/>
      <c r="AN87" s="47"/>
      <c r="AP87" s="47"/>
      <c r="AR87" s="47"/>
      <c r="AT87" s="47"/>
    </row>
    <row r="88" spans="8:46" ht="17.25">
      <c r="H88" s="137"/>
      <c r="J88" s="137"/>
      <c r="K88" s="34"/>
      <c r="L88" s="137"/>
      <c r="M88" s="34"/>
      <c r="N88" s="162"/>
      <c r="O88" s="34"/>
      <c r="P88" s="162"/>
      <c r="Q88" s="34"/>
      <c r="R88" s="162"/>
      <c r="S88" s="34"/>
      <c r="T88" s="162"/>
      <c r="U88" s="35"/>
      <c r="V88" s="162"/>
      <c r="W88" s="17"/>
      <c r="Y88" s="17"/>
      <c r="AA88" s="17"/>
      <c r="AC88" s="17"/>
      <c r="AE88" s="17"/>
      <c r="AL88" s="47"/>
      <c r="AN88" s="47"/>
      <c r="AP88" s="47"/>
      <c r="AR88" s="47"/>
      <c r="AT88" s="47"/>
    </row>
    <row r="89" spans="8:46" ht="17.25">
      <c r="H89" s="137"/>
      <c r="J89" s="137"/>
      <c r="K89" s="34"/>
      <c r="L89" s="137"/>
      <c r="M89" s="34"/>
      <c r="N89" s="162"/>
      <c r="O89" s="34"/>
      <c r="P89" s="162"/>
      <c r="Q89" s="34"/>
      <c r="R89" s="162"/>
      <c r="S89" s="34"/>
      <c r="T89" s="162"/>
      <c r="U89" s="35"/>
      <c r="V89" s="162"/>
      <c r="W89" s="17"/>
      <c r="Y89" s="17"/>
      <c r="AA89" s="17"/>
      <c r="AC89" s="17"/>
      <c r="AE89" s="17"/>
      <c r="AL89" s="47"/>
      <c r="AN89" s="47"/>
      <c r="AP89" s="47"/>
      <c r="AR89" s="47"/>
      <c r="AT89" s="47"/>
    </row>
    <row r="90" spans="8:46" ht="17.25">
      <c r="H90" s="137"/>
      <c r="J90" s="137"/>
      <c r="K90" s="34"/>
      <c r="L90" s="137"/>
      <c r="M90" s="34"/>
      <c r="N90" s="162"/>
      <c r="O90" s="34"/>
      <c r="P90" s="162"/>
      <c r="Q90" s="34"/>
      <c r="R90" s="162"/>
      <c r="S90" s="34"/>
      <c r="T90" s="162"/>
      <c r="U90" s="35"/>
      <c r="V90" s="162"/>
      <c r="W90" s="17"/>
      <c r="Y90" s="17"/>
      <c r="AA90" s="17"/>
      <c r="AC90" s="17"/>
      <c r="AE90" s="17"/>
      <c r="AL90" s="47"/>
      <c r="AN90" s="47"/>
      <c r="AP90" s="47"/>
      <c r="AR90" s="47"/>
      <c r="AT90" s="47"/>
    </row>
    <row r="91" spans="8:46" ht="17.25">
      <c r="H91" s="137"/>
      <c r="J91" s="137"/>
      <c r="K91" s="34"/>
      <c r="L91" s="137"/>
      <c r="M91" s="34"/>
      <c r="N91" s="162"/>
      <c r="O91" s="34"/>
      <c r="P91" s="162"/>
      <c r="Q91" s="34"/>
      <c r="R91" s="162"/>
      <c r="S91" s="34"/>
      <c r="T91" s="162"/>
      <c r="U91" s="35"/>
      <c r="V91" s="162"/>
      <c r="W91" s="17"/>
      <c r="Y91" s="17"/>
      <c r="AA91" s="17"/>
      <c r="AC91" s="17"/>
      <c r="AE91" s="17"/>
      <c r="AL91" s="47"/>
      <c r="AN91" s="47"/>
      <c r="AP91" s="47"/>
      <c r="AR91" s="47"/>
      <c r="AT91" s="47"/>
    </row>
    <row r="92" spans="8:46" ht="17.25">
      <c r="H92" s="137"/>
      <c r="J92" s="137"/>
      <c r="K92" s="34"/>
      <c r="L92" s="137"/>
      <c r="M92" s="34"/>
      <c r="N92" s="162"/>
      <c r="O92" s="34"/>
      <c r="P92" s="162"/>
      <c r="Q92" s="34"/>
      <c r="R92" s="162"/>
      <c r="S92" s="34"/>
      <c r="T92" s="162"/>
      <c r="U92" s="35"/>
      <c r="V92" s="162"/>
      <c r="W92" s="17"/>
      <c r="Y92" s="17"/>
      <c r="AA92" s="17"/>
      <c r="AC92" s="17"/>
      <c r="AE92" s="17"/>
      <c r="AL92" s="47"/>
      <c r="AN92" s="47"/>
      <c r="AP92" s="47"/>
      <c r="AR92" s="47"/>
      <c r="AT92" s="47"/>
    </row>
    <row r="93" spans="8:46" ht="17.25">
      <c r="H93" s="137"/>
      <c r="J93" s="137"/>
      <c r="K93" s="34"/>
      <c r="L93" s="137"/>
      <c r="M93" s="34"/>
      <c r="N93" s="162"/>
      <c r="O93" s="34"/>
      <c r="P93" s="162"/>
      <c r="Q93" s="34"/>
      <c r="R93" s="162"/>
      <c r="S93" s="34"/>
      <c r="T93" s="162"/>
      <c r="U93" s="35"/>
      <c r="V93" s="162"/>
      <c r="W93" s="17"/>
      <c r="Y93" s="17"/>
      <c r="AA93" s="17"/>
      <c r="AC93" s="17"/>
      <c r="AE93" s="17"/>
      <c r="AL93" s="47"/>
      <c r="AN93" s="47"/>
      <c r="AP93" s="47"/>
      <c r="AR93" s="47"/>
      <c r="AT93" s="47"/>
    </row>
    <row r="94" spans="8:46" ht="17.25">
      <c r="H94" s="137"/>
      <c r="J94" s="137"/>
      <c r="K94" s="34"/>
      <c r="L94" s="137"/>
      <c r="M94" s="34"/>
      <c r="N94" s="162"/>
      <c r="O94" s="34"/>
      <c r="P94" s="162"/>
      <c r="Q94" s="34"/>
      <c r="R94" s="162"/>
      <c r="S94" s="34"/>
      <c r="T94" s="162"/>
      <c r="U94" s="35"/>
      <c r="V94" s="162"/>
      <c r="W94" s="17"/>
      <c r="Y94" s="17"/>
      <c r="AA94" s="17"/>
      <c r="AC94" s="17"/>
      <c r="AE94" s="17"/>
      <c r="AL94" s="47"/>
      <c r="AN94" s="47"/>
      <c r="AP94" s="47"/>
      <c r="AR94" s="47"/>
      <c r="AT94" s="47"/>
    </row>
    <row r="95" spans="8:46" ht="17.25">
      <c r="H95" s="137"/>
      <c r="J95" s="137"/>
      <c r="K95" s="34"/>
      <c r="L95" s="137"/>
      <c r="M95" s="34"/>
      <c r="N95" s="162"/>
      <c r="O95" s="34"/>
      <c r="P95" s="162"/>
      <c r="Q95" s="34"/>
      <c r="R95" s="162"/>
      <c r="S95" s="34"/>
      <c r="T95" s="162"/>
      <c r="U95" s="35"/>
      <c r="V95" s="162"/>
      <c r="W95" s="17"/>
      <c r="Y95" s="17"/>
      <c r="AA95" s="17"/>
      <c r="AC95" s="17"/>
      <c r="AE95" s="17"/>
      <c r="AL95" s="47"/>
      <c r="AN95" s="47"/>
      <c r="AP95" s="47"/>
      <c r="AR95" s="47"/>
      <c r="AT95" s="47"/>
    </row>
    <row r="96" spans="8:46" ht="17.25">
      <c r="H96" s="137"/>
      <c r="J96" s="137"/>
      <c r="K96" s="34"/>
      <c r="L96" s="137"/>
      <c r="M96" s="34"/>
      <c r="N96" s="162"/>
      <c r="O96" s="34"/>
      <c r="P96" s="162"/>
      <c r="Q96" s="34"/>
      <c r="R96" s="162"/>
      <c r="S96" s="34"/>
      <c r="T96" s="162"/>
      <c r="U96" s="35"/>
      <c r="V96" s="162"/>
      <c r="W96" s="17"/>
      <c r="Y96" s="17"/>
      <c r="AA96" s="17"/>
      <c r="AC96" s="17"/>
      <c r="AE96" s="17"/>
      <c r="AL96" s="47"/>
      <c r="AN96" s="47"/>
      <c r="AP96" s="47"/>
      <c r="AR96" s="47"/>
      <c r="AT96" s="47"/>
    </row>
    <row r="97" spans="8:46" ht="17.25">
      <c r="H97" s="137"/>
      <c r="J97" s="137"/>
      <c r="K97" s="34"/>
      <c r="L97" s="137"/>
      <c r="M97" s="34"/>
      <c r="N97" s="162"/>
      <c r="O97" s="34"/>
      <c r="P97" s="162"/>
      <c r="Q97" s="34"/>
      <c r="R97" s="162"/>
      <c r="S97" s="34"/>
      <c r="T97" s="162"/>
      <c r="U97" s="35"/>
      <c r="V97" s="162"/>
      <c r="W97" s="17"/>
      <c r="Y97" s="17"/>
      <c r="AA97" s="17"/>
      <c r="AC97" s="17"/>
      <c r="AE97" s="17"/>
      <c r="AL97" s="47"/>
      <c r="AN97" s="47"/>
      <c r="AP97" s="47"/>
      <c r="AR97" s="47"/>
      <c r="AT97" s="47"/>
    </row>
    <row r="98" spans="8:46" ht="17.25">
      <c r="H98" s="137"/>
      <c r="J98" s="137"/>
      <c r="K98" s="34"/>
      <c r="L98" s="137"/>
      <c r="M98" s="34"/>
      <c r="N98" s="162"/>
      <c r="O98" s="34"/>
      <c r="P98" s="162"/>
      <c r="Q98" s="34"/>
      <c r="R98" s="162"/>
      <c r="S98" s="34"/>
      <c r="T98" s="162"/>
      <c r="U98" s="35"/>
      <c r="V98" s="162"/>
      <c r="W98" s="17"/>
      <c r="Y98" s="17"/>
      <c r="AA98" s="17"/>
      <c r="AC98" s="17"/>
      <c r="AE98" s="17"/>
      <c r="AL98" s="47"/>
      <c r="AN98" s="47"/>
      <c r="AP98" s="47"/>
      <c r="AR98" s="47"/>
      <c r="AT98" s="47"/>
    </row>
    <row r="99" spans="8:46" ht="17.25">
      <c r="H99" s="137"/>
      <c r="J99" s="137"/>
      <c r="K99" s="34"/>
      <c r="L99" s="137"/>
      <c r="M99" s="34"/>
      <c r="N99" s="162"/>
      <c r="O99" s="34"/>
      <c r="P99" s="162"/>
      <c r="Q99" s="34"/>
      <c r="R99" s="162"/>
      <c r="S99" s="34"/>
      <c r="T99" s="162"/>
      <c r="U99" s="35"/>
      <c r="V99" s="162"/>
      <c r="W99" s="17"/>
      <c r="Y99" s="17"/>
      <c r="AA99" s="17"/>
      <c r="AC99" s="17"/>
      <c r="AE99" s="17"/>
      <c r="AL99" s="47"/>
      <c r="AN99" s="47"/>
      <c r="AP99" s="47"/>
      <c r="AR99" s="47"/>
      <c r="AT99" s="47"/>
    </row>
    <row r="100" spans="8:46" ht="17.25">
      <c r="H100" s="137"/>
      <c r="J100" s="137"/>
      <c r="K100" s="34"/>
      <c r="L100" s="137"/>
      <c r="M100" s="34"/>
      <c r="N100" s="162"/>
      <c r="O100" s="34"/>
      <c r="P100" s="162"/>
      <c r="Q100" s="34"/>
      <c r="R100" s="162"/>
      <c r="S100" s="34"/>
      <c r="T100" s="162"/>
      <c r="U100" s="35"/>
      <c r="V100" s="162"/>
      <c r="W100" s="17"/>
      <c r="Y100" s="17"/>
      <c r="AA100" s="17"/>
      <c r="AC100" s="17"/>
      <c r="AE100" s="17"/>
      <c r="AL100" s="47"/>
      <c r="AN100" s="47"/>
      <c r="AP100" s="47"/>
      <c r="AR100" s="47"/>
      <c r="AT100" s="47"/>
    </row>
    <row r="101" spans="8:46" ht="17.25">
      <c r="H101" s="137"/>
      <c r="J101" s="137"/>
      <c r="K101" s="34"/>
      <c r="L101" s="137"/>
      <c r="M101" s="34"/>
      <c r="N101" s="162"/>
      <c r="O101" s="34"/>
      <c r="P101" s="162"/>
      <c r="Q101" s="34"/>
      <c r="R101" s="162"/>
      <c r="S101" s="34"/>
      <c r="T101" s="162"/>
      <c r="U101" s="35"/>
      <c r="V101" s="162"/>
      <c r="W101" s="17"/>
      <c r="Y101" s="17"/>
      <c r="AA101" s="17"/>
      <c r="AC101" s="17"/>
      <c r="AE101" s="17"/>
      <c r="AL101" s="47"/>
      <c r="AN101" s="47"/>
      <c r="AP101" s="47"/>
      <c r="AR101" s="47"/>
      <c r="AT101" s="47"/>
    </row>
    <row r="102" spans="8:46" ht="17.25">
      <c r="H102" s="137"/>
      <c r="J102" s="137"/>
      <c r="K102" s="34"/>
      <c r="L102" s="137"/>
      <c r="M102" s="34"/>
      <c r="N102" s="162"/>
      <c r="O102" s="34"/>
      <c r="P102" s="162"/>
      <c r="Q102" s="34"/>
      <c r="R102" s="162"/>
      <c r="S102" s="34"/>
      <c r="T102" s="162"/>
      <c r="U102" s="35"/>
      <c r="V102" s="162"/>
      <c r="W102" s="17"/>
      <c r="Y102" s="17"/>
      <c r="AA102" s="17"/>
      <c r="AC102" s="17"/>
      <c r="AE102" s="17"/>
      <c r="AL102" s="47"/>
      <c r="AN102" s="47"/>
      <c r="AP102" s="47"/>
      <c r="AR102" s="47"/>
      <c r="AT102" s="47"/>
    </row>
    <row r="103" spans="8:46" ht="17.25">
      <c r="H103" s="137"/>
      <c r="J103" s="137"/>
      <c r="K103" s="34"/>
      <c r="L103" s="137"/>
      <c r="M103" s="34"/>
      <c r="N103" s="162"/>
      <c r="O103" s="34"/>
      <c r="P103" s="162"/>
      <c r="Q103" s="34"/>
      <c r="R103" s="162"/>
      <c r="S103" s="34"/>
      <c r="T103" s="162"/>
      <c r="U103" s="35"/>
      <c r="V103" s="162"/>
      <c r="W103" s="17"/>
      <c r="Y103" s="17"/>
      <c r="AA103" s="17"/>
      <c r="AC103" s="17"/>
      <c r="AE103" s="17"/>
      <c r="AL103" s="47"/>
      <c r="AN103" s="47"/>
      <c r="AP103" s="47"/>
      <c r="AR103" s="47"/>
      <c r="AT103" s="47"/>
    </row>
    <row r="104" spans="8:46" ht="17.25">
      <c r="H104" s="137"/>
      <c r="J104" s="137"/>
      <c r="K104" s="34"/>
      <c r="L104" s="137"/>
      <c r="M104" s="34"/>
      <c r="N104" s="162"/>
      <c r="O104" s="34"/>
      <c r="P104" s="162"/>
      <c r="Q104" s="34"/>
      <c r="R104" s="162"/>
      <c r="S104" s="34"/>
      <c r="T104" s="162"/>
      <c r="U104" s="35"/>
      <c r="V104" s="162"/>
      <c r="W104" s="17"/>
      <c r="Y104" s="17"/>
      <c r="AA104" s="17"/>
      <c r="AC104" s="17"/>
      <c r="AE104" s="17"/>
      <c r="AL104" s="47"/>
      <c r="AN104" s="47"/>
      <c r="AP104" s="47"/>
      <c r="AR104" s="47"/>
      <c r="AT104" s="47"/>
    </row>
    <row r="105" spans="8:46" ht="17.25">
      <c r="H105" s="137"/>
      <c r="J105" s="137"/>
      <c r="K105" s="34"/>
      <c r="L105" s="137"/>
      <c r="M105" s="34"/>
      <c r="N105" s="162"/>
      <c r="O105" s="34"/>
      <c r="P105" s="162"/>
      <c r="Q105" s="34"/>
      <c r="R105" s="162"/>
      <c r="S105" s="34"/>
      <c r="T105" s="162"/>
      <c r="U105" s="35"/>
      <c r="V105" s="162"/>
      <c r="W105" s="17"/>
      <c r="Y105" s="17"/>
      <c r="AA105" s="17"/>
      <c r="AC105" s="17"/>
      <c r="AE105" s="17"/>
      <c r="AL105" s="47"/>
      <c r="AN105" s="47"/>
      <c r="AP105" s="47"/>
      <c r="AR105" s="47"/>
      <c r="AT105" s="47"/>
    </row>
    <row r="106" spans="8:46" ht="17.25">
      <c r="H106" s="137"/>
      <c r="J106" s="137"/>
      <c r="K106" s="34"/>
      <c r="L106" s="137"/>
      <c r="M106" s="34"/>
      <c r="N106" s="162"/>
      <c r="O106" s="34"/>
      <c r="P106" s="162"/>
      <c r="Q106" s="34"/>
      <c r="R106" s="162"/>
      <c r="S106" s="34"/>
      <c r="T106" s="162"/>
      <c r="U106" s="35"/>
      <c r="V106" s="162"/>
      <c r="W106" s="17"/>
      <c r="Y106" s="17"/>
      <c r="AA106" s="17"/>
      <c r="AC106" s="17"/>
      <c r="AE106" s="17"/>
      <c r="AL106" s="47"/>
      <c r="AN106" s="47"/>
      <c r="AP106" s="47"/>
      <c r="AR106" s="47"/>
      <c r="AT106" s="47"/>
    </row>
    <row r="107" spans="23:31" ht="17.25">
      <c r="W107" s="17"/>
      <c r="Y107" s="17"/>
      <c r="AA107" s="17"/>
      <c r="AC107" s="17"/>
      <c r="AE107" s="17"/>
    </row>
    <row r="108" spans="23:31" ht="17.25">
      <c r="W108" s="17"/>
      <c r="Y108" s="17"/>
      <c r="AA108" s="17"/>
      <c r="AC108" s="17"/>
      <c r="AE108" s="17"/>
    </row>
    <row r="109" spans="23:31" ht="17.25">
      <c r="W109" s="17"/>
      <c r="Y109" s="17"/>
      <c r="AA109" s="17"/>
      <c r="AC109" s="17"/>
      <c r="AE109" s="17"/>
    </row>
    <row r="110" spans="23:31" ht="17.25">
      <c r="W110" s="17"/>
      <c r="Y110" s="17"/>
      <c r="AA110" s="17"/>
      <c r="AC110" s="17"/>
      <c r="AE110" s="17"/>
    </row>
    <row r="111" spans="23:31" ht="17.25">
      <c r="W111" s="17"/>
      <c r="Y111" s="17"/>
      <c r="AA111" s="17"/>
      <c r="AC111" s="17"/>
      <c r="AE111" s="17"/>
    </row>
    <row r="112" spans="23:31" ht="17.25">
      <c r="W112" s="17"/>
      <c r="Y112" s="17"/>
      <c r="AA112" s="17"/>
      <c r="AC112" s="17"/>
      <c r="AE112" s="17"/>
    </row>
    <row r="113" spans="23:31" ht="17.25">
      <c r="W113" s="17"/>
      <c r="Y113" s="17"/>
      <c r="AA113" s="17"/>
      <c r="AC113" s="17"/>
      <c r="AE113" s="17"/>
    </row>
    <row r="114" spans="23:31" ht="17.25">
      <c r="W114" s="17"/>
      <c r="Y114" s="17"/>
      <c r="AA114" s="17"/>
      <c r="AC114" s="17"/>
      <c r="AE114" s="17"/>
    </row>
    <row r="115" spans="23:31" ht="17.25">
      <c r="W115" s="17"/>
      <c r="Y115" s="17"/>
      <c r="AA115" s="17"/>
      <c r="AC115" s="17"/>
      <c r="AE115" s="17"/>
    </row>
    <row r="116" spans="23:31" ht="17.25">
      <c r="W116" s="17"/>
      <c r="Y116" s="17"/>
      <c r="AA116" s="17"/>
      <c r="AC116" s="17"/>
      <c r="AE116" s="17"/>
    </row>
    <row r="117" spans="23:31" ht="17.25">
      <c r="W117" s="17"/>
      <c r="Y117" s="17"/>
      <c r="AA117" s="17"/>
      <c r="AC117" s="17"/>
      <c r="AE117" s="17"/>
    </row>
    <row r="118" spans="23:31" ht="17.25">
      <c r="W118" s="17"/>
      <c r="Y118" s="17"/>
      <c r="AA118" s="17"/>
      <c r="AC118" s="17"/>
      <c r="AE118" s="17"/>
    </row>
    <row r="119" spans="23:31" ht="17.25">
      <c r="W119" s="17"/>
      <c r="Y119" s="17"/>
      <c r="AA119" s="17"/>
      <c r="AC119" s="17"/>
      <c r="AE119" s="17"/>
    </row>
    <row r="120" spans="23:31" ht="17.25">
      <c r="W120" s="17"/>
      <c r="Y120" s="17"/>
      <c r="AA120" s="17"/>
      <c r="AC120" s="17"/>
      <c r="AE120" s="17"/>
    </row>
    <row r="121" spans="23:31" ht="17.25">
      <c r="W121" s="17"/>
      <c r="Y121" s="17"/>
      <c r="AA121" s="17"/>
      <c r="AC121" s="17"/>
      <c r="AE121" s="17"/>
    </row>
    <row r="122" spans="23:31" ht="17.25">
      <c r="W122" s="17"/>
      <c r="Y122" s="17"/>
      <c r="AA122" s="17"/>
      <c r="AC122" s="17"/>
      <c r="AE122" s="17"/>
    </row>
    <row r="123" spans="23:31" ht="17.25">
      <c r="W123" s="17"/>
      <c r="Y123" s="17"/>
      <c r="AA123" s="17"/>
      <c r="AC123" s="17"/>
      <c r="AE123" s="17"/>
    </row>
    <row r="124" spans="23:31" ht="17.25">
      <c r="W124" s="17"/>
      <c r="Y124" s="17"/>
      <c r="AA124" s="17"/>
      <c r="AC124" s="17"/>
      <c r="AE124" s="17"/>
    </row>
    <row r="125" spans="23:31" ht="17.25">
      <c r="W125" s="17"/>
      <c r="Y125" s="17"/>
      <c r="AA125" s="17"/>
      <c r="AC125" s="17"/>
      <c r="AE125" s="17"/>
    </row>
    <row r="126" spans="23:31" ht="17.25">
      <c r="W126" s="17"/>
      <c r="Y126" s="17"/>
      <c r="AA126" s="17"/>
      <c r="AC126" s="17"/>
      <c r="AE126" s="17"/>
    </row>
    <row r="127" spans="23:31" ht="17.25">
      <c r="W127" s="17"/>
      <c r="Y127" s="17"/>
      <c r="AA127" s="17"/>
      <c r="AC127" s="17"/>
      <c r="AE127" s="17"/>
    </row>
    <row r="128" spans="23:31" ht="17.25">
      <c r="W128" s="17"/>
      <c r="Y128" s="17"/>
      <c r="AA128" s="17"/>
      <c r="AC128" s="17"/>
      <c r="AE128" s="17"/>
    </row>
    <row r="129" spans="23:31" ht="17.25">
      <c r="W129" s="17"/>
      <c r="Y129" s="17"/>
      <c r="AA129" s="17"/>
      <c r="AC129" s="17"/>
      <c r="AE129" s="17"/>
    </row>
    <row r="130" spans="23:31" ht="17.25">
      <c r="W130" s="17"/>
      <c r="Y130" s="17"/>
      <c r="AA130" s="17"/>
      <c r="AC130" s="17"/>
      <c r="AE130" s="17"/>
    </row>
    <row r="131" spans="23:31" ht="17.25">
      <c r="W131" s="17"/>
      <c r="Y131" s="17"/>
      <c r="AA131" s="17"/>
      <c r="AC131" s="17"/>
      <c r="AE131" s="17"/>
    </row>
    <row r="132" spans="23:31" ht="17.25">
      <c r="W132" s="17"/>
      <c r="Y132" s="17"/>
      <c r="AA132" s="17"/>
      <c r="AC132" s="17"/>
      <c r="AE132" s="17"/>
    </row>
    <row r="133" spans="23:31" ht="17.25">
      <c r="W133" s="17"/>
      <c r="Y133" s="17"/>
      <c r="AA133" s="17"/>
      <c r="AC133" s="17"/>
      <c r="AE133" s="17"/>
    </row>
    <row r="134" spans="23:31" ht="17.25">
      <c r="W134" s="17"/>
      <c r="Y134" s="17"/>
      <c r="AA134" s="17"/>
      <c r="AC134" s="17"/>
      <c r="AE134" s="17"/>
    </row>
    <row r="135" spans="23:31" ht="17.25">
      <c r="W135" s="17"/>
      <c r="Y135" s="17"/>
      <c r="AA135" s="17"/>
      <c r="AC135" s="17"/>
      <c r="AE135" s="17"/>
    </row>
    <row r="136" spans="23:31" ht="17.25">
      <c r="W136" s="17"/>
      <c r="Y136" s="17"/>
      <c r="AA136" s="17"/>
      <c r="AC136" s="17"/>
      <c r="AE136" s="17"/>
    </row>
    <row r="137" spans="23:31" ht="17.25">
      <c r="W137" s="17"/>
      <c r="Y137" s="17"/>
      <c r="AA137" s="17"/>
      <c r="AC137" s="17"/>
      <c r="AE137" s="17"/>
    </row>
    <row r="138" spans="23:31" ht="17.25">
      <c r="W138" s="17"/>
      <c r="Y138" s="17"/>
      <c r="AA138" s="17"/>
      <c r="AC138" s="17"/>
      <c r="AE138" s="17"/>
    </row>
    <row r="139" spans="23:31" ht="17.25">
      <c r="W139" s="17"/>
      <c r="Y139" s="17"/>
      <c r="AA139" s="17"/>
      <c r="AC139" s="17"/>
      <c r="AE139" s="17"/>
    </row>
    <row r="140" spans="23:31" ht="17.25">
      <c r="W140" s="17"/>
      <c r="Y140" s="17"/>
      <c r="AA140" s="17"/>
      <c r="AC140" s="17"/>
      <c r="AE140" s="17"/>
    </row>
    <row r="141" spans="23:31" ht="17.25">
      <c r="W141" s="17"/>
      <c r="Y141" s="17"/>
      <c r="AA141" s="17"/>
      <c r="AC141" s="17"/>
      <c r="AE141" s="17"/>
    </row>
    <row r="142" spans="23:31" ht="17.25">
      <c r="W142" s="17"/>
      <c r="Y142" s="17"/>
      <c r="AA142" s="17"/>
      <c r="AC142" s="17"/>
      <c r="AE142" s="17"/>
    </row>
    <row r="143" spans="23:31" ht="17.25">
      <c r="W143" s="17"/>
      <c r="Y143" s="17"/>
      <c r="AA143" s="17"/>
      <c r="AC143" s="17"/>
      <c r="AE143" s="17"/>
    </row>
    <row r="144" spans="23:31" ht="17.25">
      <c r="W144" s="17"/>
      <c r="Y144" s="17"/>
      <c r="AA144" s="17"/>
      <c r="AC144" s="17"/>
      <c r="AE144" s="17"/>
    </row>
  </sheetData>
  <sheetProtection/>
  <conditionalFormatting sqref="C6:C34 F6:G34">
    <cfRule type="cellIs" priority="238" dxfId="2" operator="between" stopIfTrue="1">
      <formula>90</formula>
      <formula>99.9</formula>
    </cfRule>
  </conditionalFormatting>
  <conditionalFormatting sqref="C6:C34 F6:G34">
    <cfRule type="cellIs" priority="236" dxfId="1" operator="lessThan" stopIfTrue="1">
      <formula>80</formula>
    </cfRule>
    <cfRule type="cellIs" priority="237" dxfId="0" operator="between" stopIfTrue="1">
      <formula>80</formula>
      <formula>89.9</formula>
    </cfRule>
  </conditionalFormatting>
  <conditionalFormatting sqref="M6:M34">
    <cfRule type="cellIs" priority="115" dxfId="2" operator="between" stopIfTrue="1">
      <formula>90</formula>
      <formula>99.9</formula>
    </cfRule>
  </conditionalFormatting>
  <conditionalFormatting sqref="M6:M34">
    <cfRule type="cellIs" priority="113" dxfId="1" operator="lessThan" stopIfTrue="1">
      <formula>80</formula>
    </cfRule>
    <cfRule type="cellIs" priority="114" dxfId="0" operator="between" stopIfTrue="1">
      <formula>80</formula>
      <formula>89.9</formula>
    </cfRule>
  </conditionalFormatting>
  <conditionalFormatting sqref="M6:M74">
    <cfRule type="cellIs" priority="112" dxfId="3" operator="greaterThanOrEqual" stopIfTrue="1">
      <formula>100</formula>
    </cfRule>
  </conditionalFormatting>
  <conditionalFormatting sqref="O6:O34">
    <cfRule type="cellIs" priority="111" dxfId="2" operator="between" stopIfTrue="1">
      <formula>90</formula>
      <formula>99.9</formula>
    </cfRule>
  </conditionalFormatting>
  <conditionalFormatting sqref="O6:O34">
    <cfRule type="cellIs" priority="109" dxfId="1" operator="lessThan" stopIfTrue="1">
      <formula>80</formula>
    </cfRule>
    <cfRule type="cellIs" priority="110" dxfId="0" operator="between" stopIfTrue="1">
      <formula>80</formula>
      <formula>89.9</formula>
    </cfRule>
  </conditionalFormatting>
  <conditionalFormatting sqref="O6:O74">
    <cfRule type="cellIs" priority="108" dxfId="3" operator="greaterThanOrEqual" stopIfTrue="1">
      <formula>100</formula>
    </cfRule>
  </conditionalFormatting>
  <conditionalFormatting sqref="Q6:Q34">
    <cfRule type="cellIs" priority="107" dxfId="2" operator="between" stopIfTrue="1">
      <formula>90</formula>
      <formula>99.9</formula>
    </cfRule>
  </conditionalFormatting>
  <conditionalFormatting sqref="Q6:Q34">
    <cfRule type="cellIs" priority="105" dxfId="1" operator="lessThan" stopIfTrue="1">
      <formula>80</formula>
    </cfRule>
    <cfRule type="cellIs" priority="106" dxfId="0" operator="between" stopIfTrue="1">
      <formula>80</formula>
      <formula>89.9</formula>
    </cfRule>
  </conditionalFormatting>
  <conditionalFormatting sqref="Q6:Q74">
    <cfRule type="cellIs" priority="104" dxfId="3" operator="greaterThanOrEqual" stopIfTrue="1">
      <formula>100</formula>
    </cfRule>
  </conditionalFormatting>
  <conditionalFormatting sqref="S6:S34">
    <cfRule type="cellIs" priority="103" dxfId="2" operator="between" stopIfTrue="1">
      <formula>90</formula>
      <formula>99.9</formula>
    </cfRule>
  </conditionalFormatting>
  <conditionalFormatting sqref="S6:S34">
    <cfRule type="cellIs" priority="101" dxfId="1" operator="lessThan" stopIfTrue="1">
      <formula>80</formula>
    </cfRule>
    <cfRule type="cellIs" priority="102" dxfId="0" operator="between" stopIfTrue="1">
      <formula>80</formula>
      <formula>89.9</formula>
    </cfRule>
  </conditionalFormatting>
  <conditionalFormatting sqref="S6:S74">
    <cfRule type="cellIs" priority="100" dxfId="3" operator="greaterThanOrEqual" stopIfTrue="1">
      <formula>100</formula>
    </cfRule>
  </conditionalFormatting>
  <conditionalFormatting sqref="U6:U34">
    <cfRule type="cellIs" priority="99" dxfId="2" operator="between" stopIfTrue="1">
      <formula>90</formula>
      <formula>99.9</formula>
    </cfRule>
  </conditionalFormatting>
  <conditionalFormatting sqref="U6:U34">
    <cfRule type="cellIs" priority="97" dxfId="1" operator="lessThan" stopIfTrue="1">
      <formula>80</formula>
    </cfRule>
    <cfRule type="cellIs" priority="98" dxfId="0" operator="between" stopIfTrue="1">
      <formula>80</formula>
      <formula>89.9</formula>
    </cfRule>
  </conditionalFormatting>
  <conditionalFormatting sqref="U6:U74">
    <cfRule type="cellIs" priority="96" dxfId="3" operator="greaterThanOrEqual" stopIfTrue="1">
      <formula>100</formula>
    </cfRule>
  </conditionalFormatting>
  <conditionalFormatting sqref="W6:W34">
    <cfRule type="cellIs" priority="95" dxfId="2" operator="between" stopIfTrue="1">
      <formula>90</formula>
      <formula>99.9</formula>
    </cfRule>
  </conditionalFormatting>
  <conditionalFormatting sqref="W6:W34">
    <cfRule type="cellIs" priority="93" dxfId="1" operator="lessThan" stopIfTrue="1">
      <formula>80</formula>
    </cfRule>
    <cfRule type="cellIs" priority="94" dxfId="0" operator="between" stopIfTrue="1">
      <formula>80</formula>
      <formula>89.9</formula>
    </cfRule>
  </conditionalFormatting>
  <conditionalFormatting sqref="W6:W74">
    <cfRule type="cellIs" priority="92" dxfId="3" operator="greaterThanOrEqual" stopIfTrue="1">
      <formula>100</formula>
    </cfRule>
  </conditionalFormatting>
  <conditionalFormatting sqref="Y6:Y34">
    <cfRule type="cellIs" priority="91" dxfId="2" operator="between" stopIfTrue="1">
      <formula>90</formula>
      <formula>99.9</formula>
    </cfRule>
  </conditionalFormatting>
  <conditionalFormatting sqref="Y6:Y34">
    <cfRule type="cellIs" priority="89" dxfId="1" operator="lessThan" stopIfTrue="1">
      <formula>80</formula>
    </cfRule>
    <cfRule type="cellIs" priority="90" dxfId="0" operator="between" stopIfTrue="1">
      <formula>80</formula>
      <formula>89.9</formula>
    </cfRule>
  </conditionalFormatting>
  <conditionalFormatting sqref="Y6:Y74">
    <cfRule type="cellIs" priority="88" dxfId="3" operator="greaterThanOrEqual" stopIfTrue="1">
      <formula>100</formula>
    </cfRule>
  </conditionalFormatting>
  <conditionalFormatting sqref="AA6:AA34">
    <cfRule type="cellIs" priority="87" dxfId="2" operator="between" stopIfTrue="1">
      <formula>90</formula>
      <formula>99.9</formula>
    </cfRule>
  </conditionalFormatting>
  <conditionalFormatting sqref="AA6:AA34">
    <cfRule type="cellIs" priority="85" dxfId="1" operator="lessThan" stopIfTrue="1">
      <formula>80</formula>
    </cfRule>
    <cfRule type="cellIs" priority="86" dxfId="0" operator="between" stopIfTrue="1">
      <formula>80</formula>
      <formula>89.9</formula>
    </cfRule>
  </conditionalFormatting>
  <conditionalFormatting sqref="AA6:AA74">
    <cfRule type="cellIs" priority="84" dxfId="3" operator="greaterThanOrEqual" stopIfTrue="1">
      <formula>100</formula>
    </cfRule>
  </conditionalFormatting>
  <conditionalFormatting sqref="AC6:AC34">
    <cfRule type="cellIs" priority="83" dxfId="2" operator="between" stopIfTrue="1">
      <formula>90</formula>
      <formula>99.9</formula>
    </cfRule>
  </conditionalFormatting>
  <conditionalFormatting sqref="AC6:AC34">
    <cfRule type="cellIs" priority="81" dxfId="1" operator="lessThan" stopIfTrue="1">
      <formula>80</formula>
    </cfRule>
    <cfRule type="cellIs" priority="82" dxfId="0" operator="between" stopIfTrue="1">
      <formula>80</formula>
      <formula>89.9</formula>
    </cfRule>
  </conditionalFormatting>
  <conditionalFormatting sqref="AC6:AC74">
    <cfRule type="cellIs" priority="80" dxfId="3" operator="greaterThanOrEqual" stopIfTrue="1">
      <formula>100</formula>
    </cfRule>
  </conditionalFormatting>
  <conditionalFormatting sqref="AE6:AE34">
    <cfRule type="cellIs" priority="79" dxfId="2" operator="between" stopIfTrue="1">
      <formula>90</formula>
      <formula>99.9</formula>
    </cfRule>
  </conditionalFormatting>
  <conditionalFormatting sqref="AE6:AE34">
    <cfRule type="cellIs" priority="77" dxfId="1" operator="lessThan" stopIfTrue="1">
      <formula>80</formula>
    </cfRule>
    <cfRule type="cellIs" priority="78" dxfId="0" operator="between" stopIfTrue="1">
      <formula>80</formula>
      <formula>89.9</formula>
    </cfRule>
  </conditionalFormatting>
  <conditionalFormatting sqref="AE6:AE74">
    <cfRule type="cellIs" priority="76" dxfId="3" operator="greaterThanOrEqual" stopIfTrue="1">
      <formula>100</formula>
    </cfRule>
  </conditionalFormatting>
  <conditionalFormatting sqref="AH6:AJ34">
    <cfRule type="cellIs" priority="67" dxfId="2" operator="between" stopIfTrue="1">
      <formula>90</formula>
      <formula>99.9</formula>
    </cfRule>
  </conditionalFormatting>
  <conditionalFormatting sqref="AH6:AJ34">
    <cfRule type="cellIs" priority="65" dxfId="1" operator="lessThan" stopIfTrue="1">
      <formula>80</formula>
    </cfRule>
    <cfRule type="cellIs" priority="66" dxfId="0" operator="between" stopIfTrue="1">
      <formula>80</formula>
      <formula>89.9</formula>
    </cfRule>
  </conditionalFormatting>
  <conditionalFormatting sqref="AP6:AP34">
    <cfRule type="cellIs" priority="63" dxfId="2" operator="between" stopIfTrue="1">
      <formula>90</formula>
      <formula>99.9</formula>
    </cfRule>
  </conditionalFormatting>
  <conditionalFormatting sqref="AP6:AP34">
    <cfRule type="cellIs" priority="61" dxfId="1" operator="lessThan" stopIfTrue="1">
      <formula>80</formula>
    </cfRule>
    <cfRule type="cellIs" priority="62" dxfId="0" operator="between" stopIfTrue="1">
      <formula>80</formula>
      <formula>89.9</formula>
    </cfRule>
  </conditionalFormatting>
  <conditionalFormatting sqref="AP6:AP74">
    <cfRule type="cellIs" priority="60" dxfId="3" operator="greaterThanOrEqual" stopIfTrue="1">
      <formula>100</formula>
    </cfRule>
  </conditionalFormatting>
  <conditionalFormatting sqref="AR6:AR34">
    <cfRule type="cellIs" priority="59" dxfId="2" operator="between" stopIfTrue="1">
      <formula>90</formula>
      <formula>99.9</formula>
    </cfRule>
  </conditionalFormatting>
  <conditionalFormatting sqref="AR6:AR34">
    <cfRule type="cellIs" priority="57" dxfId="1" operator="lessThan" stopIfTrue="1">
      <formula>80</formula>
    </cfRule>
    <cfRule type="cellIs" priority="58" dxfId="0" operator="between" stopIfTrue="1">
      <formula>80</formula>
      <formula>89.9</formula>
    </cfRule>
  </conditionalFormatting>
  <conditionalFormatting sqref="AR6:AR74">
    <cfRule type="cellIs" priority="56" dxfId="3" operator="greaterThanOrEqual" stopIfTrue="1">
      <formula>100</formula>
    </cfRule>
  </conditionalFormatting>
  <conditionalFormatting sqref="AT6:AT34">
    <cfRule type="cellIs" priority="55" dxfId="2" operator="between" stopIfTrue="1">
      <formula>90</formula>
      <formula>99.9</formula>
    </cfRule>
  </conditionalFormatting>
  <conditionalFormatting sqref="AT6:AT34">
    <cfRule type="cellIs" priority="53" dxfId="1" operator="lessThan" stopIfTrue="1">
      <formula>80</formula>
    </cfRule>
    <cfRule type="cellIs" priority="54" dxfId="0" operator="between" stopIfTrue="1">
      <formula>80</formula>
      <formula>89.9</formula>
    </cfRule>
  </conditionalFormatting>
  <conditionalFormatting sqref="AT6:AT74">
    <cfRule type="cellIs" priority="52" dxfId="3" operator="greaterThanOrEqual" stopIfTrue="1">
      <formula>100</formula>
    </cfRule>
  </conditionalFormatting>
  <conditionalFormatting sqref="AV6:AV34">
    <cfRule type="cellIs" priority="51" dxfId="2" operator="between" stopIfTrue="1">
      <formula>90</formula>
      <formula>99.9</formula>
    </cfRule>
  </conditionalFormatting>
  <conditionalFormatting sqref="AV6:AV34">
    <cfRule type="cellIs" priority="49" dxfId="1" operator="lessThan" stopIfTrue="1">
      <formula>80</formula>
    </cfRule>
    <cfRule type="cellIs" priority="50" dxfId="0" operator="between" stopIfTrue="1">
      <formula>80</formula>
      <formula>89.9</formula>
    </cfRule>
  </conditionalFormatting>
  <conditionalFormatting sqref="AV6:AV74">
    <cfRule type="cellIs" priority="48" dxfId="3" operator="greaterThanOrEqual" stopIfTrue="1">
      <formula>100</formula>
    </cfRule>
  </conditionalFormatting>
  <conditionalFormatting sqref="AX6:AX34">
    <cfRule type="cellIs" priority="47" dxfId="2" operator="between" stopIfTrue="1">
      <formula>90</formula>
      <formula>99.9</formula>
    </cfRule>
  </conditionalFormatting>
  <conditionalFormatting sqref="AX6:AX34">
    <cfRule type="cellIs" priority="45" dxfId="1" operator="lessThan" stopIfTrue="1">
      <formula>80</formula>
    </cfRule>
    <cfRule type="cellIs" priority="46" dxfId="0" operator="between" stopIfTrue="1">
      <formula>80</formula>
      <formula>89.9</formula>
    </cfRule>
  </conditionalFormatting>
  <conditionalFormatting sqref="AX6:AX74">
    <cfRule type="cellIs" priority="44" dxfId="3" operator="greaterThanOrEqual" stopIfTrue="1">
      <formula>100</formula>
    </cfRule>
  </conditionalFormatting>
  <conditionalFormatting sqref="AZ6:AZ34">
    <cfRule type="cellIs" priority="43" dxfId="2" operator="between" stopIfTrue="1">
      <formula>90</formula>
      <formula>99.9</formula>
    </cfRule>
  </conditionalFormatting>
  <conditionalFormatting sqref="AZ6:AZ34">
    <cfRule type="cellIs" priority="41" dxfId="1" operator="lessThan" stopIfTrue="1">
      <formula>80</formula>
    </cfRule>
    <cfRule type="cellIs" priority="42" dxfId="0" operator="between" stopIfTrue="1">
      <formula>80</formula>
      <formula>89.9</formula>
    </cfRule>
  </conditionalFormatting>
  <conditionalFormatting sqref="AZ6:AZ74">
    <cfRule type="cellIs" priority="40" dxfId="3" operator="greaterThanOrEqual" stopIfTrue="1">
      <formula>100</formula>
    </cfRule>
  </conditionalFormatting>
  <conditionalFormatting sqref="BB6:BB34">
    <cfRule type="cellIs" priority="39" dxfId="2" operator="between" stopIfTrue="1">
      <formula>90</formula>
      <formula>99.9</formula>
    </cfRule>
  </conditionalFormatting>
  <conditionalFormatting sqref="BB6:BB34">
    <cfRule type="cellIs" priority="37" dxfId="1" operator="lessThan" stopIfTrue="1">
      <formula>80</formula>
    </cfRule>
    <cfRule type="cellIs" priority="38" dxfId="0" operator="between" stopIfTrue="1">
      <formula>80</formula>
      <formula>89.9</formula>
    </cfRule>
  </conditionalFormatting>
  <conditionalFormatting sqref="BB6:BB74">
    <cfRule type="cellIs" priority="36" dxfId="3" operator="greaterThanOrEqual" stopIfTrue="1">
      <formula>100</formula>
    </cfRule>
  </conditionalFormatting>
  <conditionalFormatting sqref="BD6:BD34">
    <cfRule type="cellIs" priority="35" dxfId="2" operator="between" stopIfTrue="1">
      <formula>90</formula>
      <formula>99.9</formula>
    </cfRule>
  </conditionalFormatting>
  <conditionalFormatting sqref="BD6:BD34">
    <cfRule type="cellIs" priority="33" dxfId="1" operator="lessThan" stopIfTrue="1">
      <formula>80</formula>
    </cfRule>
    <cfRule type="cellIs" priority="34" dxfId="0" operator="between" stopIfTrue="1">
      <formula>80</formula>
      <formula>89.9</formula>
    </cfRule>
  </conditionalFormatting>
  <conditionalFormatting sqref="BD6:BD74">
    <cfRule type="cellIs" priority="32" dxfId="3" operator="greaterThanOrEqual" stopIfTrue="1">
      <formula>100</formula>
    </cfRule>
  </conditionalFormatting>
  <conditionalFormatting sqref="BF6:BF34">
    <cfRule type="cellIs" priority="31" dxfId="2" operator="between" stopIfTrue="1">
      <formula>90</formula>
      <formula>99.9</formula>
    </cfRule>
  </conditionalFormatting>
  <conditionalFormatting sqref="BF6:BF34">
    <cfRule type="cellIs" priority="29" dxfId="1" operator="lessThan" stopIfTrue="1">
      <formula>80</formula>
    </cfRule>
    <cfRule type="cellIs" priority="30" dxfId="0" operator="between" stopIfTrue="1">
      <formula>80</formula>
      <formula>89.9</formula>
    </cfRule>
  </conditionalFormatting>
  <conditionalFormatting sqref="BF6:BF74">
    <cfRule type="cellIs" priority="28" dxfId="3" operator="greaterThanOrEqual" stopIfTrue="1">
      <formula>100</formula>
    </cfRule>
  </conditionalFormatting>
  <conditionalFormatting sqref="BH6:BH34">
    <cfRule type="cellIs" priority="27" dxfId="2" operator="between" stopIfTrue="1">
      <formula>90</formula>
      <formula>99.9</formula>
    </cfRule>
  </conditionalFormatting>
  <conditionalFormatting sqref="BH6:BH34">
    <cfRule type="cellIs" priority="25" dxfId="1" operator="lessThan" stopIfTrue="1">
      <formula>80</formula>
    </cfRule>
    <cfRule type="cellIs" priority="26" dxfId="0" operator="between" stopIfTrue="1">
      <formula>80</formula>
      <formula>89.9</formula>
    </cfRule>
  </conditionalFormatting>
  <conditionalFormatting sqref="BH6:BH74">
    <cfRule type="cellIs" priority="24" dxfId="3" operator="greaterThanOrEqual" stopIfTrue="1">
      <formula>100</formula>
    </cfRule>
  </conditionalFormatting>
  <conditionalFormatting sqref="K6:K34">
    <cfRule type="cellIs" priority="19" dxfId="2" operator="between" stopIfTrue="1">
      <formula>90</formula>
      <formula>99.9</formula>
    </cfRule>
  </conditionalFormatting>
  <conditionalFormatting sqref="K6:K34">
    <cfRule type="cellIs" priority="17" dxfId="1" operator="lessThan" stopIfTrue="1">
      <formula>80</formula>
    </cfRule>
    <cfRule type="cellIs" priority="18" dxfId="0" operator="between" stopIfTrue="1">
      <formula>80</formula>
      <formula>89.9</formula>
    </cfRule>
  </conditionalFormatting>
  <conditionalFormatting sqref="K6:K74">
    <cfRule type="cellIs" priority="16" dxfId="3" operator="greaterThanOrEqual" stopIfTrue="1">
      <formula>100</formula>
    </cfRule>
  </conditionalFormatting>
  <conditionalFormatting sqref="AN6:AN34">
    <cfRule type="cellIs" priority="15" dxfId="2" operator="between" stopIfTrue="1">
      <formula>90</formula>
      <formula>99.9</formula>
    </cfRule>
  </conditionalFormatting>
  <conditionalFormatting sqref="AN6:AN34">
    <cfRule type="cellIs" priority="13" dxfId="1" operator="lessThan" stopIfTrue="1">
      <formula>80</formula>
    </cfRule>
    <cfRule type="cellIs" priority="14" dxfId="0" operator="between" stopIfTrue="1">
      <formula>80</formula>
      <formula>89.9</formula>
    </cfRule>
  </conditionalFormatting>
  <conditionalFormatting sqref="AN6:AN74">
    <cfRule type="cellIs" priority="12" dxfId="3" operator="greaterThanOrEqual" stopIfTrue="1">
      <formula>100</formula>
    </cfRule>
  </conditionalFormatting>
  <conditionalFormatting sqref="I6:I34">
    <cfRule type="cellIs" priority="11" dxfId="2" operator="between" stopIfTrue="1">
      <formula>90</formula>
      <formula>99.9</formula>
    </cfRule>
  </conditionalFormatting>
  <conditionalFormatting sqref="I6:I34">
    <cfRule type="cellIs" priority="9" dxfId="1" operator="lessThan" stopIfTrue="1">
      <formula>80</formula>
    </cfRule>
    <cfRule type="cellIs" priority="10" dxfId="0" operator="between" stopIfTrue="1">
      <formula>80</formula>
      <formula>89.9</formula>
    </cfRule>
  </conditionalFormatting>
  <conditionalFormatting sqref="I6:I74">
    <cfRule type="cellIs" priority="8" dxfId="3" operator="greaterThanOrEqual" stopIfTrue="1">
      <formula>100</formula>
    </cfRule>
  </conditionalFormatting>
  <conditionalFormatting sqref="AL6:AL34">
    <cfRule type="cellIs" priority="7" dxfId="2" operator="between" stopIfTrue="1">
      <formula>90</formula>
      <formula>99.9</formula>
    </cfRule>
  </conditionalFormatting>
  <conditionalFormatting sqref="AL6:AL34">
    <cfRule type="cellIs" priority="5" dxfId="1" operator="lessThan" stopIfTrue="1">
      <formula>80</formula>
    </cfRule>
    <cfRule type="cellIs" priority="6" dxfId="0" operator="between" stopIfTrue="1">
      <formula>80</formula>
      <formula>89.9</formula>
    </cfRule>
  </conditionalFormatting>
  <conditionalFormatting sqref="AL6:AL74">
    <cfRule type="cellIs" priority="4" dxfId="3" operator="greaterThanOrEqual" stopIfTrue="1">
      <formula>100</formula>
    </cfRule>
  </conditionalFormatting>
  <conditionalFormatting sqref="D6:E34">
    <cfRule type="cellIs" priority="3" dxfId="2" operator="between" stopIfTrue="1">
      <formula>90</formula>
      <formula>99.9</formula>
    </cfRule>
  </conditionalFormatting>
  <conditionalFormatting sqref="D6:E34">
    <cfRule type="cellIs" priority="1" dxfId="1" operator="lessThan" stopIfTrue="1">
      <formula>80</formula>
    </cfRule>
    <cfRule type="cellIs" priority="2" dxfId="0" operator="between" stopIfTrue="1">
      <formula>80</formula>
      <formula>89.9</formula>
    </cfRule>
  </conditionalFormatting>
  <printOptions/>
  <pageMargins left="0.5905511811023623" right="0.5905511811023623" top="0.7874015748031497" bottom="0.5118110236220472" header="0.5905511811023623" footer="0.3937007874015748"/>
  <pageSetup fitToWidth="2" fitToHeight="1" horizontalDpi="600" verticalDpi="600" orientation="landscape" paperSize="9" scale="32" r:id="rId1"/>
  <headerFooter alignWithMargins="0">
    <oddHeader>&amp;L&amp;"ＭＳ ゴシック,標準"&amp;24参考　経常収支比率の状況</oddHeader>
  </headerFooter>
  <colBreaks count="1" manualBreakCount="1">
    <brk id="29" min="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50" zoomScaleSheetLayoutView="65" workbookViewId="0" topLeftCell="A1">
      <selection activeCell="E2" sqref="E2"/>
    </sheetView>
  </sheetViews>
  <sheetFormatPr defaultColWidth="8.66015625" defaultRowHeight="18"/>
  <cols>
    <col min="1" max="1" width="8.83203125" style="18" customWidth="1"/>
    <col min="2" max="2" width="11.66015625" style="18" customWidth="1"/>
    <col min="3" max="14" width="12.66015625" style="0" customWidth="1"/>
  </cols>
  <sheetData>
    <row r="1" spans="2:13" ht="17.25">
      <c r="B1" s="150" t="s">
        <v>206</v>
      </c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207</v>
      </c>
      <c r="N2" s="6" t="s">
        <v>0</v>
      </c>
    </row>
    <row r="3" spans="2:14" ht="17.25">
      <c r="B3" s="20"/>
      <c r="C3" s="139"/>
      <c r="D3" s="139"/>
      <c r="E3" s="139"/>
      <c r="F3" s="139"/>
      <c r="G3" s="139"/>
      <c r="H3" s="139"/>
      <c r="I3" s="139"/>
      <c r="J3" s="139"/>
      <c r="K3" s="139"/>
      <c r="L3" s="140"/>
      <c r="M3" s="140"/>
      <c r="N3" s="140"/>
    </row>
    <row r="4" spans="2:14" ht="17.25">
      <c r="B4" s="21"/>
      <c r="C4" s="141" t="s">
        <v>2</v>
      </c>
      <c r="D4" s="141" t="s">
        <v>3</v>
      </c>
      <c r="E4" s="141" t="s">
        <v>4</v>
      </c>
      <c r="F4" s="141" t="s">
        <v>5</v>
      </c>
      <c r="G4" s="141" t="s">
        <v>6</v>
      </c>
      <c r="H4" s="141" t="s">
        <v>7</v>
      </c>
      <c r="I4" s="141" t="s">
        <v>8</v>
      </c>
      <c r="J4" s="141" t="s">
        <v>9</v>
      </c>
      <c r="K4" s="141" t="s">
        <v>10</v>
      </c>
      <c r="L4" s="142" t="s">
        <v>11</v>
      </c>
      <c r="M4" s="142" t="s">
        <v>208</v>
      </c>
      <c r="N4" s="143" t="s">
        <v>209</v>
      </c>
    </row>
    <row r="5" spans="2:14" ht="17.25">
      <c r="B5" s="22"/>
      <c r="C5" s="144"/>
      <c r="D5" s="144"/>
      <c r="E5" s="144"/>
      <c r="F5" s="144"/>
      <c r="G5" s="144"/>
      <c r="H5" s="144"/>
      <c r="I5" s="145" t="s">
        <v>12</v>
      </c>
      <c r="J5" s="144"/>
      <c r="K5" s="145" t="s">
        <v>13</v>
      </c>
      <c r="L5" s="146" t="s">
        <v>14</v>
      </c>
      <c r="M5" s="146" t="s">
        <v>210</v>
      </c>
      <c r="N5" s="145" t="s">
        <v>211</v>
      </c>
    </row>
    <row r="6" spans="2:14" ht="21.75" customHeight="1">
      <c r="B6" s="23" t="s">
        <v>15</v>
      </c>
      <c r="C6" s="56">
        <v>18612834</v>
      </c>
      <c r="D6" s="56">
        <v>13650696</v>
      </c>
      <c r="E6" s="56">
        <v>726107</v>
      </c>
      <c r="F6" s="56">
        <v>7239565</v>
      </c>
      <c r="G6" s="56">
        <v>7440599</v>
      </c>
      <c r="H6" s="57">
        <v>10770173</v>
      </c>
      <c r="I6" s="56">
        <v>0</v>
      </c>
      <c r="J6" s="56">
        <v>8035389</v>
      </c>
      <c r="K6" s="49">
        <v>66475363</v>
      </c>
      <c r="L6" s="56">
        <v>65260893</v>
      </c>
      <c r="M6" s="56">
        <v>0</v>
      </c>
      <c r="N6" s="56">
        <v>3089900</v>
      </c>
    </row>
    <row r="7" spans="2:14" ht="21.75" customHeight="1">
      <c r="B7" s="24" t="s">
        <v>16</v>
      </c>
      <c r="C7" s="48">
        <v>15138653</v>
      </c>
      <c r="D7" s="48">
        <v>14341162</v>
      </c>
      <c r="E7" s="48">
        <v>2198361</v>
      </c>
      <c r="F7" s="48">
        <v>8124833</v>
      </c>
      <c r="G7" s="48">
        <v>8699475</v>
      </c>
      <c r="H7" s="48">
        <v>7430287</v>
      </c>
      <c r="I7" s="48">
        <v>0</v>
      </c>
      <c r="J7" s="48">
        <v>6820577</v>
      </c>
      <c r="K7" s="51">
        <v>62753348</v>
      </c>
      <c r="L7" s="48">
        <v>83930417</v>
      </c>
      <c r="M7" s="48">
        <v>0</v>
      </c>
      <c r="N7" s="48">
        <v>0</v>
      </c>
    </row>
    <row r="8" spans="2:14" ht="21.75" customHeight="1">
      <c r="B8" s="24" t="s">
        <v>17</v>
      </c>
      <c r="C8" s="48">
        <v>7186021</v>
      </c>
      <c r="D8" s="48">
        <v>5192814</v>
      </c>
      <c r="E8" s="48">
        <v>180086</v>
      </c>
      <c r="F8" s="48">
        <v>3618220</v>
      </c>
      <c r="G8" s="48">
        <v>3211004</v>
      </c>
      <c r="H8" s="48">
        <v>5642461</v>
      </c>
      <c r="I8" s="48">
        <v>0</v>
      </c>
      <c r="J8" s="48">
        <v>3662646</v>
      </c>
      <c r="K8" s="51">
        <v>28693252</v>
      </c>
      <c r="L8" s="48">
        <v>28834876</v>
      </c>
      <c r="M8" s="48">
        <v>0</v>
      </c>
      <c r="N8" s="48">
        <v>1571000</v>
      </c>
    </row>
    <row r="9" spans="2:14" ht="21.75" customHeight="1">
      <c r="B9" s="25" t="s">
        <v>18</v>
      </c>
      <c r="C9" s="51">
        <v>9370728</v>
      </c>
      <c r="D9" s="51">
        <v>6110659</v>
      </c>
      <c r="E9" s="51">
        <v>625254</v>
      </c>
      <c r="F9" s="51">
        <v>4981429</v>
      </c>
      <c r="G9" s="51">
        <v>5541190</v>
      </c>
      <c r="H9" s="51">
        <v>4666741</v>
      </c>
      <c r="I9" s="51">
        <v>88771</v>
      </c>
      <c r="J9" s="51">
        <v>5034833</v>
      </c>
      <c r="K9" s="51">
        <v>36419605</v>
      </c>
      <c r="L9" s="51">
        <v>40013368</v>
      </c>
      <c r="M9" s="51">
        <v>0</v>
      </c>
      <c r="N9" s="51">
        <v>2330983</v>
      </c>
    </row>
    <row r="10" spans="2:14" ht="21.75" customHeight="1">
      <c r="B10" s="25" t="s">
        <v>19</v>
      </c>
      <c r="C10" s="51">
        <v>7154129</v>
      </c>
      <c r="D10" s="51">
        <v>5203634</v>
      </c>
      <c r="E10" s="51">
        <v>205621</v>
      </c>
      <c r="F10" s="51">
        <v>3049190</v>
      </c>
      <c r="G10" s="51">
        <v>3880210</v>
      </c>
      <c r="H10" s="51">
        <v>6110736</v>
      </c>
      <c r="I10" s="51">
        <v>0</v>
      </c>
      <c r="J10" s="51">
        <v>3157286</v>
      </c>
      <c r="K10" s="51">
        <v>28760806</v>
      </c>
      <c r="L10" s="51">
        <v>29169532</v>
      </c>
      <c r="M10" s="51">
        <v>0</v>
      </c>
      <c r="N10" s="51">
        <v>1745000</v>
      </c>
    </row>
    <row r="11" spans="2:14" ht="21.75" customHeight="1">
      <c r="B11" s="25" t="s">
        <v>21</v>
      </c>
      <c r="C11" s="51">
        <v>10973492</v>
      </c>
      <c r="D11" s="51">
        <v>7921186</v>
      </c>
      <c r="E11" s="51">
        <v>947372</v>
      </c>
      <c r="F11" s="51">
        <v>4906840</v>
      </c>
      <c r="G11" s="51">
        <v>2441459</v>
      </c>
      <c r="H11" s="51">
        <v>3532538</v>
      </c>
      <c r="I11" s="51">
        <v>0</v>
      </c>
      <c r="J11" s="51">
        <v>4114472</v>
      </c>
      <c r="K11" s="51">
        <v>34837359</v>
      </c>
      <c r="L11" s="51">
        <v>37005640</v>
      </c>
      <c r="M11" s="51">
        <v>0</v>
      </c>
      <c r="N11" s="51">
        <v>1550000</v>
      </c>
    </row>
    <row r="12" spans="2:14" ht="21.75" customHeight="1">
      <c r="B12" s="25" t="s">
        <v>22</v>
      </c>
      <c r="C12" s="51">
        <v>4154971</v>
      </c>
      <c r="D12" s="51">
        <v>1984740</v>
      </c>
      <c r="E12" s="51">
        <v>203282</v>
      </c>
      <c r="F12" s="51">
        <v>2389683</v>
      </c>
      <c r="G12" s="51">
        <v>2238049</v>
      </c>
      <c r="H12" s="51">
        <v>3128677</v>
      </c>
      <c r="I12" s="51">
        <v>0</v>
      </c>
      <c r="J12" s="51">
        <v>2301062</v>
      </c>
      <c r="K12" s="51">
        <v>16400464</v>
      </c>
      <c r="L12" s="51">
        <v>15288252</v>
      </c>
      <c r="M12" s="51">
        <v>0</v>
      </c>
      <c r="N12" s="51">
        <v>1059100</v>
      </c>
    </row>
    <row r="13" spans="2:14" ht="21.75" customHeight="1">
      <c r="B13" s="25" t="s">
        <v>23</v>
      </c>
      <c r="C13" s="51">
        <v>1325297</v>
      </c>
      <c r="D13" s="51">
        <v>900424</v>
      </c>
      <c r="E13" s="51">
        <v>59737</v>
      </c>
      <c r="F13" s="51">
        <v>520345</v>
      </c>
      <c r="G13" s="51">
        <v>941051</v>
      </c>
      <c r="H13" s="51">
        <v>1247013</v>
      </c>
      <c r="I13" s="51">
        <v>0</v>
      </c>
      <c r="J13" s="51">
        <v>844725</v>
      </c>
      <c r="K13" s="51">
        <v>5838592</v>
      </c>
      <c r="L13" s="51">
        <v>5698513</v>
      </c>
      <c r="M13" s="51">
        <v>0</v>
      </c>
      <c r="N13" s="51">
        <v>249000</v>
      </c>
    </row>
    <row r="14" spans="2:14" ht="21.75" customHeight="1">
      <c r="B14" s="25" t="s">
        <v>24</v>
      </c>
      <c r="C14" s="51">
        <v>3305541</v>
      </c>
      <c r="D14" s="51">
        <v>2793472</v>
      </c>
      <c r="E14" s="51">
        <v>82221</v>
      </c>
      <c r="F14" s="51">
        <v>976178</v>
      </c>
      <c r="G14" s="51">
        <v>839340</v>
      </c>
      <c r="H14" s="51">
        <v>1858271</v>
      </c>
      <c r="I14" s="51">
        <v>0</v>
      </c>
      <c r="J14" s="51">
        <v>1460891</v>
      </c>
      <c r="K14" s="51">
        <v>11315914</v>
      </c>
      <c r="L14" s="51">
        <v>12344330</v>
      </c>
      <c r="M14" s="51">
        <v>0</v>
      </c>
      <c r="N14" s="51">
        <v>493200</v>
      </c>
    </row>
    <row r="15" spans="2:14" ht="21.75" customHeight="1">
      <c r="B15" s="25" t="s">
        <v>25</v>
      </c>
      <c r="C15" s="51">
        <v>1994009</v>
      </c>
      <c r="D15" s="51">
        <v>878227</v>
      </c>
      <c r="E15" s="51">
        <v>30991</v>
      </c>
      <c r="F15" s="51">
        <v>477155</v>
      </c>
      <c r="G15" s="51">
        <v>494421</v>
      </c>
      <c r="H15" s="51">
        <v>1333624</v>
      </c>
      <c r="I15" s="51">
        <v>0</v>
      </c>
      <c r="J15" s="51">
        <v>743111</v>
      </c>
      <c r="K15" s="51">
        <v>5951538</v>
      </c>
      <c r="L15" s="51">
        <v>6372122</v>
      </c>
      <c r="M15" s="51">
        <v>0</v>
      </c>
      <c r="N15" s="51">
        <v>277200</v>
      </c>
    </row>
    <row r="16" spans="2:14" ht="21.75" customHeight="1">
      <c r="B16" s="24" t="s">
        <v>26</v>
      </c>
      <c r="C16" s="48">
        <v>1838391</v>
      </c>
      <c r="D16" s="48">
        <v>1152633</v>
      </c>
      <c r="E16" s="48">
        <v>19057</v>
      </c>
      <c r="F16" s="48">
        <v>466491</v>
      </c>
      <c r="G16" s="48">
        <v>281228</v>
      </c>
      <c r="H16" s="48">
        <v>1498069</v>
      </c>
      <c r="I16" s="48">
        <v>57062</v>
      </c>
      <c r="J16" s="48">
        <v>916729</v>
      </c>
      <c r="K16" s="51">
        <v>6229660</v>
      </c>
      <c r="L16" s="48">
        <v>6863999</v>
      </c>
      <c r="M16" s="48">
        <v>0</v>
      </c>
      <c r="N16" s="48">
        <v>0</v>
      </c>
    </row>
    <row r="17" spans="2:14" ht="21.75" customHeight="1">
      <c r="B17" s="25" t="s">
        <v>99</v>
      </c>
      <c r="C17" s="51">
        <v>2754518</v>
      </c>
      <c r="D17" s="51">
        <v>3080822</v>
      </c>
      <c r="E17" s="51">
        <v>20046</v>
      </c>
      <c r="F17" s="51">
        <v>977291</v>
      </c>
      <c r="G17" s="51">
        <v>1926588</v>
      </c>
      <c r="H17" s="51">
        <v>2379007</v>
      </c>
      <c r="I17" s="51">
        <v>0</v>
      </c>
      <c r="J17" s="51">
        <v>1141782</v>
      </c>
      <c r="K17" s="51">
        <v>12280054</v>
      </c>
      <c r="L17" s="51">
        <v>12458078</v>
      </c>
      <c r="M17" s="51">
        <v>0</v>
      </c>
      <c r="N17" s="51">
        <v>672689</v>
      </c>
    </row>
    <row r="18" spans="2:14" ht="21.75" customHeight="1">
      <c r="B18" s="25" t="s">
        <v>188</v>
      </c>
      <c r="C18" s="51">
        <v>3816465</v>
      </c>
      <c r="D18" s="51">
        <v>1869082</v>
      </c>
      <c r="E18" s="51">
        <v>105294</v>
      </c>
      <c r="F18" s="51">
        <v>1225344</v>
      </c>
      <c r="G18" s="51">
        <v>2908333</v>
      </c>
      <c r="H18" s="51">
        <v>4638269</v>
      </c>
      <c r="I18" s="51">
        <v>0</v>
      </c>
      <c r="J18" s="51">
        <v>2315221</v>
      </c>
      <c r="K18" s="51">
        <v>16878008</v>
      </c>
      <c r="L18" s="51">
        <v>16019656</v>
      </c>
      <c r="M18" s="51">
        <v>0</v>
      </c>
      <c r="N18" s="51">
        <v>617600</v>
      </c>
    </row>
    <row r="19" spans="2:14" ht="21.75" customHeight="1">
      <c r="B19" s="26" t="s">
        <v>187</v>
      </c>
      <c r="C19" s="52">
        <v>8036790</v>
      </c>
      <c r="D19" s="52">
        <v>4684875</v>
      </c>
      <c r="E19" s="52">
        <v>253050</v>
      </c>
      <c r="F19" s="52">
        <v>2642788</v>
      </c>
      <c r="G19" s="52">
        <v>2314031</v>
      </c>
      <c r="H19" s="53">
        <v>6224033</v>
      </c>
      <c r="I19" s="52">
        <v>0</v>
      </c>
      <c r="J19" s="52">
        <v>2857692</v>
      </c>
      <c r="K19" s="53">
        <v>27013259</v>
      </c>
      <c r="L19" s="52">
        <v>26397677</v>
      </c>
      <c r="M19" s="52">
        <v>0</v>
      </c>
      <c r="N19" s="52">
        <v>1227015</v>
      </c>
    </row>
    <row r="20" spans="2:14" ht="21.75" customHeight="1">
      <c r="B20" s="25" t="s">
        <v>30</v>
      </c>
      <c r="C20" s="51">
        <v>517295</v>
      </c>
      <c r="D20" s="51">
        <v>436186</v>
      </c>
      <c r="E20" s="51">
        <v>5820</v>
      </c>
      <c r="F20" s="51">
        <v>70378</v>
      </c>
      <c r="G20" s="51">
        <v>243055</v>
      </c>
      <c r="H20" s="51">
        <v>243039</v>
      </c>
      <c r="I20" s="51">
        <v>0</v>
      </c>
      <c r="J20" s="51">
        <v>327836</v>
      </c>
      <c r="K20" s="51">
        <v>1843609</v>
      </c>
      <c r="L20" s="51">
        <v>2508815</v>
      </c>
      <c r="M20" s="51">
        <v>0</v>
      </c>
      <c r="N20" s="51">
        <v>100100</v>
      </c>
    </row>
    <row r="21" spans="2:14" ht="21.75" customHeight="1">
      <c r="B21" s="25" t="s">
        <v>34</v>
      </c>
      <c r="C21" s="51">
        <v>1664029</v>
      </c>
      <c r="D21" s="51">
        <v>1031287</v>
      </c>
      <c r="E21" s="51">
        <v>60096</v>
      </c>
      <c r="F21" s="51">
        <v>370576</v>
      </c>
      <c r="G21" s="51">
        <v>870584</v>
      </c>
      <c r="H21" s="51">
        <v>537752</v>
      </c>
      <c r="I21" s="51">
        <v>0</v>
      </c>
      <c r="J21" s="51">
        <v>554086</v>
      </c>
      <c r="K21" s="51">
        <v>5088410</v>
      </c>
      <c r="L21" s="51">
        <v>5413817</v>
      </c>
      <c r="M21" s="51">
        <v>0</v>
      </c>
      <c r="N21" s="51">
        <v>424500</v>
      </c>
    </row>
    <row r="22" spans="2:14" ht="21.75" customHeight="1">
      <c r="B22" s="25" t="s">
        <v>36</v>
      </c>
      <c r="C22" s="51">
        <v>2422448</v>
      </c>
      <c r="D22" s="51">
        <v>2022397</v>
      </c>
      <c r="E22" s="51">
        <v>256468</v>
      </c>
      <c r="F22" s="51">
        <v>601706</v>
      </c>
      <c r="G22" s="51">
        <v>892134</v>
      </c>
      <c r="H22" s="51">
        <v>649866</v>
      </c>
      <c r="I22" s="51">
        <v>7667</v>
      </c>
      <c r="J22" s="51">
        <v>977042</v>
      </c>
      <c r="K22" s="51">
        <v>7829728</v>
      </c>
      <c r="L22" s="51">
        <v>8320520</v>
      </c>
      <c r="M22" s="51">
        <v>0</v>
      </c>
      <c r="N22" s="51">
        <v>491065</v>
      </c>
    </row>
    <row r="23" spans="2:14" ht="21.75" customHeight="1">
      <c r="B23" s="25" t="s">
        <v>38</v>
      </c>
      <c r="C23" s="51">
        <v>783201</v>
      </c>
      <c r="D23" s="51">
        <v>574238</v>
      </c>
      <c r="E23" s="51">
        <v>18352</v>
      </c>
      <c r="F23" s="51">
        <v>144796</v>
      </c>
      <c r="G23" s="51">
        <v>288301</v>
      </c>
      <c r="H23" s="51">
        <v>316738</v>
      </c>
      <c r="I23" s="51">
        <v>0</v>
      </c>
      <c r="J23" s="51">
        <v>397338</v>
      </c>
      <c r="K23" s="51">
        <v>2522964</v>
      </c>
      <c r="L23" s="51">
        <v>2636118</v>
      </c>
      <c r="M23" s="51">
        <v>0</v>
      </c>
      <c r="N23" s="51">
        <v>103800</v>
      </c>
    </row>
    <row r="24" spans="2:14" ht="21.75" customHeight="1">
      <c r="B24" s="25" t="s">
        <v>39</v>
      </c>
      <c r="C24" s="51">
        <v>839786</v>
      </c>
      <c r="D24" s="51">
        <v>1011483</v>
      </c>
      <c r="E24" s="51">
        <v>23062</v>
      </c>
      <c r="F24" s="51">
        <v>264946</v>
      </c>
      <c r="G24" s="51">
        <v>502823</v>
      </c>
      <c r="H24" s="51">
        <v>51713</v>
      </c>
      <c r="I24" s="51">
        <v>3731</v>
      </c>
      <c r="J24" s="51">
        <v>812200</v>
      </c>
      <c r="K24" s="51">
        <v>3509744</v>
      </c>
      <c r="L24" s="51">
        <v>5105482</v>
      </c>
      <c r="M24" s="51">
        <v>0</v>
      </c>
      <c r="N24" s="51">
        <v>0</v>
      </c>
    </row>
    <row r="25" spans="2:14" ht="21.75" customHeight="1">
      <c r="B25" s="24" t="s">
        <v>53</v>
      </c>
      <c r="C25" s="48">
        <v>1031716</v>
      </c>
      <c r="D25" s="48">
        <v>826316</v>
      </c>
      <c r="E25" s="48">
        <v>118399</v>
      </c>
      <c r="F25" s="48">
        <v>452081</v>
      </c>
      <c r="G25" s="48">
        <v>803267</v>
      </c>
      <c r="H25" s="48">
        <v>631689</v>
      </c>
      <c r="I25" s="48">
        <v>0</v>
      </c>
      <c r="J25" s="48">
        <v>616769</v>
      </c>
      <c r="K25" s="51">
        <v>4480237</v>
      </c>
      <c r="L25" s="48">
        <v>4975517</v>
      </c>
      <c r="M25" s="48">
        <v>0</v>
      </c>
      <c r="N25" s="48">
        <v>0</v>
      </c>
    </row>
    <row r="26" spans="2:14" ht="21.75" customHeight="1">
      <c r="B26" s="25" t="s">
        <v>54</v>
      </c>
      <c r="C26" s="51">
        <v>1339385</v>
      </c>
      <c r="D26" s="51">
        <v>788810</v>
      </c>
      <c r="E26" s="51">
        <v>29355</v>
      </c>
      <c r="F26" s="51">
        <v>433000</v>
      </c>
      <c r="G26" s="51">
        <v>666186</v>
      </c>
      <c r="H26" s="51">
        <v>788383</v>
      </c>
      <c r="I26" s="51">
        <v>0</v>
      </c>
      <c r="J26" s="51">
        <v>953332</v>
      </c>
      <c r="K26" s="51">
        <v>4998451</v>
      </c>
      <c r="L26" s="51">
        <v>5228260</v>
      </c>
      <c r="M26" s="51">
        <v>0</v>
      </c>
      <c r="N26" s="51">
        <v>287000</v>
      </c>
    </row>
    <row r="27" spans="2:14" ht="21.75" customHeight="1">
      <c r="B27" s="24" t="s">
        <v>55</v>
      </c>
      <c r="C27" s="48">
        <v>1068333</v>
      </c>
      <c r="D27" s="48">
        <v>649825</v>
      </c>
      <c r="E27" s="48">
        <v>35293</v>
      </c>
      <c r="F27" s="48">
        <v>255507</v>
      </c>
      <c r="G27" s="48">
        <v>814222</v>
      </c>
      <c r="H27" s="48">
        <v>1075820</v>
      </c>
      <c r="I27" s="48">
        <v>0</v>
      </c>
      <c r="J27" s="48">
        <v>548674</v>
      </c>
      <c r="K27" s="51">
        <v>4447674</v>
      </c>
      <c r="L27" s="48">
        <v>4703884</v>
      </c>
      <c r="M27" s="48">
        <v>0</v>
      </c>
      <c r="N27" s="48">
        <v>146800</v>
      </c>
    </row>
    <row r="28" spans="2:14" ht="21.75" customHeight="1">
      <c r="B28" s="25" t="s">
        <v>58</v>
      </c>
      <c r="C28" s="51">
        <v>762973</v>
      </c>
      <c r="D28" s="51">
        <v>725906</v>
      </c>
      <c r="E28" s="51">
        <v>3612</v>
      </c>
      <c r="F28" s="51">
        <v>239020</v>
      </c>
      <c r="G28" s="51">
        <v>519921</v>
      </c>
      <c r="H28" s="51">
        <v>402446</v>
      </c>
      <c r="I28" s="51">
        <v>0</v>
      </c>
      <c r="J28" s="51">
        <v>348203</v>
      </c>
      <c r="K28" s="51">
        <v>3002081</v>
      </c>
      <c r="L28" s="51">
        <v>3834338</v>
      </c>
      <c r="M28" s="51">
        <v>0</v>
      </c>
      <c r="N28" s="51">
        <v>203400</v>
      </c>
    </row>
    <row r="29" spans="2:14" ht="21.75" customHeight="1">
      <c r="B29" s="25" t="s">
        <v>67</v>
      </c>
      <c r="C29" s="51">
        <v>655492</v>
      </c>
      <c r="D29" s="51">
        <v>416950</v>
      </c>
      <c r="E29" s="51">
        <v>36621</v>
      </c>
      <c r="F29" s="51">
        <v>120074</v>
      </c>
      <c r="G29" s="51">
        <v>319481</v>
      </c>
      <c r="H29" s="51">
        <v>316207</v>
      </c>
      <c r="I29" s="51">
        <v>13387</v>
      </c>
      <c r="J29" s="51">
        <v>135611</v>
      </c>
      <c r="K29" s="51">
        <v>2013823</v>
      </c>
      <c r="L29" s="51">
        <v>2617378</v>
      </c>
      <c r="M29" s="51">
        <v>0</v>
      </c>
      <c r="N29" s="51">
        <v>89900</v>
      </c>
    </row>
    <row r="30" spans="2:14" ht="21.75" customHeight="1">
      <c r="B30" s="25" t="s">
        <v>189</v>
      </c>
      <c r="C30" s="51">
        <v>944416</v>
      </c>
      <c r="D30" s="51">
        <v>358110</v>
      </c>
      <c r="E30" s="51">
        <v>81447</v>
      </c>
      <c r="F30" s="51">
        <v>212605</v>
      </c>
      <c r="G30" s="51">
        <v>569789</v>
      </c>
      <c r="H30" s="51">
        <v>1259933</v>
      </c>
      <c r="I30" s="51">
        <v>0</v>
      </c>
      <c r="J30" s="51">
        <v>469196</v>
      </c>
      <c r="K30" s="51">
        <v>3895496</v>
      </c>
      <c r="L30" s="51">
        <v>4470268</v>
      </c>
      <c r="M30" s="51">
        <v>0</v>
      </c>
      <c r="N30" s="51">
        <v>128200</v>
      </c>
    </row>
    <row r="31" spans="2:14" ht="21.75" customHeight="1">
      <c r="B31" s="24" t="s">
        <v>180</v>
      </c>
      <c r="C31" s="48">
        <v>1463388</v>
      </c>
      <c r="D31" s="48">
        <v>811596</v>
      </c>
      <c r="E31" s="48">
        <v>1960</v>
      </c>
      <c r="F31" s="48">
        <v>173697</v>
      </c>
      <c r="G31" s="48">
        <v>831536</v>
      </c>
      <c r="H31" s="48">
        <v>1154273</v>
      </c>
      <c r="I31" s="48">
        <v>0</v>
      </c>
      <c r="J31" s="48">
        <v>1030411</v>
      </c>
      <c r="K31" s="51">
        <v>5466861</v>
      </c>
      <c r="L31" s="48">
        <v>5724829</v>
      </c>
      <c r="M31" s="48">
        <v>0</v>
      </c>
      <c r="N31" s="48">
        <v>167717</v>
      </c>
    </row>
    <row r="32" spans="2:14" ht="21.75" customHeight="1">
      <c r="B32" s="24" t="s">
        <v>190</v>
      </c>
      <c r="C32" s="48">
        <v>1426058</v>
      </c>
      <c r="D32" s="48">
        <v>969090</v>
      </c>
      <c r="E32" s="48">
        <v>111918</v>
      </c>
      <c r="F32" s="48">
        <v>347434</v>
      </c>
      <c r="G32" s="48">
        <v>704895</v>
      </c>
      <c r="H32" s="48">
        <v>1305132</v>
      </c>
      <c r="I32" s="48">
        <v>0</v>
      </c>
      <c r="J32" s="48">
        <v>443187</v>
      </c>
      <c r="K32" s="51">
        <v>5307714</v>
      </c>
      <c r="L32" s="48">
        <v>5742075</v>
      </c>
      <c r="M32" s="48">
        <v>0</v>
      </c>
      <c r="N32" s="48">
        <v>190750</v>
      </c>
    </row>
    <row r="33" spans="2:14" ht="21.75" customHeight="1">
      <c r="B33" s="25" t="s">
        <v>80</v>
      </c>
      <c r="C33" s="51">
        <v>778361</v>
      </c>
      <c r="D33" s="51">
        <v>375254</v>
      </c>
      <c r="E33" s="51">
        <v>20570</v>
      </c>
      <c r="F33" s="51">
        <v>225355</v>
      </c>
      <c r="G33" s="51">
        <v>599564</v>
      </c>
      <c r="H33" s="51">
        <v>517003</v>
      </c>
      <c r="I33" s="51">
        <v>0</v>
      </c>
      <c r="J33" s="51">
        <v>476157</v>
      </c>
      <c r="K33" s="51">
        <v>2992264</v>
      </c>
      <c r="L33" s="51">
        <v>3071684</v>
      </c>
      <c r="M33" s="51">
        <v>0</v>
      </c>
      <c r="N33" s="51">
        <v>104672</v>
      </c>
    </row>
    <row r="34" spans="2:14" ht="21.75" customHeight="1">
      <c r="B34" s="24" t="s">
        <v>81</v>
      </c>
      <c r="C34" s="48">
        <v>926288</v>
      </c>
      <c r="D34" s="48">
        <v>645518</v>
      </c>
      <c r="E34" s="48">
        <v>43346</v>
      </c>
      <c r="F34" s="48">
        <v>256196</v>
      </c>
      <c r="G34" s="48">
        <v>695668</v>
      </c>
      <c r="H34" s="48">
        <v>879825</v>
      </c>
      <c r="I34" s="48">
        <v>0</v>
      </c>
      <c r="J34" s="48">
        <v>441641</v>
      </c>
      <c r="K34" s="51">
        <v>3888482</v>
      </c>
      <c r="L34" s="48">
        <v>4004448</v>
      </c>
      <c r="M34" s="48">
        <v>0</v>
      </c>
      <c r="N34" s="48">
        <v>135776</v>
      </c>
    </row>
    <row r="35" spans="2:14" ht="24.75" customHeight="1">
      <c r="B35" s="27" t="s">
        <v>84</v>
      </c>
      <c r="C35" s="54">
        <f>SUM(C6:C19)</f>
        <v>95661839</v>
      </c>
      <c r="D35" s="54">
        <f aca="true" t="shared" si="0" ref="D35:N35">SUM(D6:D19)</f>
        <v>69764426</v>
      </c>
      <c r="E35" s="54">
        <f t="shared" si="0"/>
        <v>5656479</v>
      </c>
      <c r="F35" s="54">
        <f t="shared" si="0"/>
        <v>41595352</v>
      </c>
      <c r="G35" s="54">
        <f t="shared" si="0"/>
        <v>43156978</v>
      </c>
      <c r="H35" s="55">
        <f t="shared" si="0"/>
        <v>60459899</v>
      </c>
      <c r="I35" s="54">
        <f t="shared" si="0"/>
        <v>145833</v>
      </c>
      <c r="J35" s="54">
        <f t="shared" si="0"/>
        <v>43406416</v>
      </c>
      <c r="K35" s="55">
        <f t="shared" si="0"/>
        <v>359847222</v>
      </c>
      <c r="L35" s="54">
        <f t="shared" si="0"/>
        <v>385657353</v>
      </c>
      <c r="M35" s="54">
        <f t="shared" si="0"/>
        <v>0</v>
      </c>
      <c r="N35" s="54">
        <f t="shared" si="0"/>
        <v>14882687</v>
      </c>
    </row>
    <row r="36" spans="2:14" ht="24.75" customHeight="1">
      <c r="B36" s="27" t="s">
        <v>212</v>
      </c>
      <c r="C36" s="54">
        <f aca="true" t="shared" si="1" ref="C36:N36">SUM(C20:C34)</f>
        <v>16623169</v>
      </c>
      <c r="D36" s="54">
        <f t="shared" si="1"/>
        <v>11642966</v>
      </c>
      <c r="E36" s="54">
        <f t="shared" si="1"/>
        <v>846319</v>
      </c>
      <c r="F36" s="54">
        <f t="shared" si="1"/>
        <v>4167371</v>
      </c>
      <c r="G36" s="54">
        <f t="shared" si="1"/>
        <v>9321426</v>
      </c>
      <c r="H36" s="55">
        <f t="shared" si="1"/>
        <v>10129819</v>
      </c>
      <c r="I36" s="54">
        <f t="shared" si="1"/>
        <v>24785</v>
      </c>
      <c r="J36" s="54">
        <f t="shared" si="1"/>
        <v>8531683</v>
      </c>
      <c r="K36" s="55">
        <f t="shared" si="1"/>
        <v>61287538</v>
      </c>
      <c r="L36" s="54">
        <f t="shared" si="1"/>
        <v>68357433</v>
      </c>
      <c r="M36" s="54">
        <f t="shared" si="1"/>
        <v>0</v>
      </c>
      <c r="N36" s="54">
        <f t="shared" si="1"/>
        <v>2573680</v>
      </c>
    </row>
    <row r="37" spans="2:14" ht="24.75" customHeight="1">
      <c r="B37" s="27" t="s">
        <v>85</v>
      </c>
      <c r="C37" s="54">
        <f aca="true" t="shared" si="2" ref="C37:L37">SUM(C6:C34)</f>
        <v>112285008</v>
      </c>
      <c r="D37" s="54">
        <f t="shared" si="2"/>
        <v>81407392</v>
      </c>
      <c r="E37" s="54">
        <f t="shared" si="2"/>
        <v>6502798</v>
      </c>
      <c r="F37" s="54">
        <f t="shared" si="2"/>
        <v>45762723</v>
      </c>
      <c r="G37" s="54">
        <f t="shared" si="2"/>
        <v>52478404</v>
      </c>
      <c r="H37" s="55">
        <f t="shared" si="2"/>
        <v>70589718</v>
      </c>
      <c r="I37" s="54">
        <f t="shared" si="2"/>
        <v>170618</v>
      </c>
      <c r="J37" s="54">
        <f t="shared" si="2"/>
        <v>51938099</v>
      </c>
      <c r="K37" s="55">
        <f t="shared" si="2"/>
        <v>421134760</v>
      </c>
      <c r="L37" s="54">
        <f t="shared" si="2"/>
        <v>454014786</v>
      </c>
      <c r="M37" s="54">
        <f>M36+M35</f>
        <v>0</v>
      </c>
      <c r="N37" s="54">
        <f>N36+N35</f>
        <v>17456367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９ 経常経費の状況（Ｒ１年度決算額）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4" width="12.66015625" style="0" customWidth="1"/>
  </cols>
  <sheetData>
    <row r="1" spans="1:13" ht="17.25">
      <c r="A1" s="28"/>
      <c r="B1" s="150" t="s">
        <v>153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98</v>
      </c>
      <c r="N2" s="16" t="s">
        <v>0</v>
      </c>
    </row>
    <row r="3" spans="1:14" ht="17.25" customHeight="1">
      <c r="A3" s="29"/>
      <c r="B3" s="20"/>
      <c r="C3" s="139"/>
      <c r="D3" s="139"/>
      <c r="E3" s="139"/>
      <c r="F3" s="139"/>
      <c r="G3" s="139"/>
      <c r="H3" s="139"/>
      <c r="I3" s="139"/>
      <c r="J3" s="139"/>
      <c r="K3" s="139"/>
      <c r="L3" s="140"/>
      <c r="M3" s="140"/>
      <c r="N3" s="140"/>
    </row>
    <row r="4" spans="1:14" ht="17.25">
      <c r="A4" s="29"/>
      <c r="B4" s="21"/>
      <c r="C4" s="141" t="s">
        <v>2</v>
      </c>
      <c r="D4" s="141" t="s">
        <v>3</v>
      </c>
      <c r="E4" s="141" t="s">
        <v>4</v>
      </c>
      <c r="F4" s="141" t="s">
        <v>5</v>
      </c>
      <c r="G4" s="141" t="s">
        <v>6</v>
      </c>
      <c r="H4" s="141" t="s">
        <v>7</v>
      </c>
      <c r="I4" s="141" t="s">
        <v>8</v>
      </c>
      <c r="J4" s="141" t="s">
        <v>9</v>
      </c>
      <c r="K4" s="141" t="s">
        <v>10</v>
      </c>
      <c r="L4" s="142" t="s">
        <v>11</v>
      </c>
      <c r="M4" s="142" t="s">
        <v>142</v>
      </c>
      <c r="N4" s="143" t="s">
        <v>143</v>
      </c>
    </row>
    <row r="5" spans="1:14" ht="17.25">
      <c r="A5" s="29"/>
      <c r="B5" s="22"/>
      <c r="C5" s="144"/>
      <c r="D5" s="144"/>
      <c r="E5" s="144"/>
      <c r="F5" s="144"/>
      <c r="G5" s="144"/>
      <c r="H5" s="144"/>
      <c r="I5" s="145" t="s">
        <v>12</v>
      </c>
      <c r="J5" s="144"/>
      <c r="K5" s="145" t="s">
        <v>13</v>
      </c>
      <c r="L5" s="146" t="s">
        <v>14</v>
      </c>
      <c r="M5" s="146" t="s">
        <v>109</v>
      </c>
      <c r="N5" s="145" t="s">
        <v>144</v>
      </c>
    </row>
    <row r="6" spans="1:14" ht="21.75" customHeight="1">
      <c r="A6" s="29"/>
      <c r="B6" s="23" t="s">
        <v>15</v>
      </c>
      <c r="C6" s="48">
        <f>+'当年度'!C6-'前年度'!C6</f>
        <v>1829278</v>
      </c>
      <c r="D6" s="48">
        <f>+'当年度'!D6-'前年度'!D6</f>
        <v>-786571</v>
      </c>
      <c r="E6" s="48">
        <f>+'当年度'!E6-'前年度'!E6</f>
        <v>-99326</v>
      </c>
      <c r="F6" s="48">
        <f>+'当年度'!F6-'前年度'!F6</f>
        <v>-179037</v>
      </c>
      <c r="G6" s="48">
        <f>+'当年度'!G6-'前年度'!G6</f>
        <v>-331819</v>
      </c>
      <c r="H6" s="49">
        <f>+'当年度'!H6-'前年度'!H6</f>
        <v>9552</v>
      </c>
      <c r="I6" s="48">
        <f>+'当年度'!I6-'前年度'!I6</f>
        <v>0</v>
      </c>
      <c r="J6" s="48">
        <f>+'当年度'!J6-'前年度'!J6</f>
        <v>231404</v>
      </c>
      <c r="K6" s="49">
        <f>+'当年度'!K6-'前年度'!K6</f>
        <v>673481</v>
      </c>
      <c r="L6" s="48">
        <f>+'当年度'!L6-'前年度'!L6</f>
        <v>333974</v>
      </c>
      <c r="M6" s="48">
        <f>+'当年度'!M6-'前年度'!M6</f>
        <v>125200</v>
      </c>
      <c r="N6" s="50">
        <f>+'当年度'!N6-'前年度'!N6</f>
        <v>48400</v>
      </c>
    </row>
    <row r="7" spans="1:14" ht="21.75" customHeight="1">
      <c r="A7" s="29"/>
      <c r="B7" s="24" t="s">
        <v>16</v>
      </c>
      <c r="C7" s="48">
        <f>+'当年度'!C7-'前年度'!C7</f>
        <v>4040587</v>
      </c>
      <c r="D7" s="48">
        <f>+'当年度'!D7-'前年度'!D7</f>
        <v>-2533472</v>
      </c>
      <c r="E7" s="48">
        <f>+'当年度'!E7-'前年度'!E7</f>
        <v>262614</v>
      </c>
      <c r="F7" s="48">
        <f>+'当年度'!F7-'前年度'!F7</f>
        <v>-3371</v>
      </c>
      <c r="G7" s="48">
        <f>+'当年度'!G7-'前年度'!G7</f>
        <v>-459446</v>
      </c>
      <c r="H7" s="48">
        <f>+'当年度'!H7-'前年度'!H7</f>
        <v>-643316</v>
      </c>
      <c r="I7" s="48">
        <f>+'当年度'!I7-'前年度'!I7</f>
        <v>0</v>
      </c>
      <c r="J7" s="48">
        <f>+'当年度'!J7-'前年度'!J7</f>
        <v>262394</v>
      </c>
      <c r="K7" s="48">
        <f>+'当年度'!K7-'前年度'!K7</f>
        <v>925990</v>
      </c>
      <c r="L7" s="48">
        <f>+'当年度'!L7-'前年度'!L7</f>
        <v>-2353934</v>
      </c>
      <c r="M7" s="48">
        <f>+'当年度'!M7-'前年度'!M7</f>
        <v>0</v>
      </c>
      <c r="N7" s="51">
        <f>+'当年度'!N7-'前年度'!N7</f>
        <v>0</v>
      </c>
    </row>
    <row r="8" spans="1:14" ht="21.75" customHeight="1">
      <c r="A8" s="29"/>
      <c r="B8" s="24" t="s">
        <v>17</v>
      </c>
      <c r="C8" s="48">
        <f>+'当年度'!C8-'前年度'!C8</f>
        <v>1067862</v>
      </c>
      <c r="D8" s="48">
        <f>+'当年度'!D8-'前年度'!D8</f>
        <v>-853489</v>
      </c>
      <c r="E8" s="48">
        <f>+'当年度'!E8-'前年度'!E8</f>
        <v>12389</v>
      </c>
      <c r="F8" s="48">
        <f>+'当年度'!F8-'前年度'!F8</f>
        <v>-137696</v>
      </c>
      <c r="G8" s="48">
        <f>+'当年度'!G8-'前年度'!G8</f>
        <v>203713</v>
      </c>
      <c r="H8" s="48">
        <f>+'当年度'!H8-'前年度'!H8</f>
        <v>54647</v>
      </c>
      <c r="I8" s="48">
        <f>+'当年度'!I8-'前年度'!I8</f>
        <v>0</v>
      </c>
      <c r="J8" s="48">
        <f>+'当年度'!J8-'前年度'!J8</f>
        <v>140307</v>
      </c>
      <c r="K8" s="48">
        <f>+'当年度'!K8-'前年度'!K8</f>
        <v>487733</v>
      </c>
      <c r="L8" s="48">
        <f>+'当年度'!L8-'前年度'!L8</f>
        <v>318603</v>
      </c>
      <c r="M8" s="48">
        <f>+'当年度'!M8-'前年度'!M8</f>
        <v>57000</v>
      </c>
      <c r="N8" s="51">
        <f>+'当年度'!N8-'前年度'!N8</f>
        <v>-82000</v>
      </c>
    </row>
    <row r="9" spans="1:14" ht="21.75" customHeight="1">
      <c r="A9" s="29"/>
      <c r="B9" s="25" t="s">
        <v>18</v>
      </c>
      <c r="C9" s="51">
        <f>+'当年度'!C9-'前年度'!C9</f>
        <v>1154259</v>
      </c>
      <c r="D9" s="51">
        <f>+'当年度'!D9-'前年度'!D9</f>
        <v>-992294</v>
      </c>
      <c r="E9" s="51">
        <f>+'当年度'!E9-'前年度'!E9</f>
        <v>-3596</v>
      </c>
      <c r="F9" s="51">
        <f>+'当年度'!F9-'前年度'!F9</f>
        <v>-452793</v>
      </c>
      <c r="G9" s="51">
        <f>+'当年度'!G9-'前年度'!G9</f>
        <v>-424822</v>
      </c>
      <c r="H9" s="51">
        <f>+'当年度'!H9-'前年度'!H9</f>
        <v>-206643</v>
      </c>
      <c r="I9" s="51">
        <f>+'当年度'!I9-'前年度'!I9</f>
        <v>-1511</v>
      </c>
      <c r="J9" s="51">
        <f>+'当年度'!J9-'前年度'!J9</f>
        <v>85678</v>
      </c>
      <c r="K9" s="51">
        <f>+'当年度'!K9-'前年度'!K9</f>
        <v>-841722</v>
      </c>
      <c r="L9" s="51">
        <f>+'当年度'!L9-'前年度'!L9</f>
        <v>1717199</v>
      </c>
      <c r="M9" s="51">
        <f>+'当年度'!M9-'前年度'!M9</f>
        <v>85016</v>
      </c>
      <c r="N9" s="51">
        <f>+'当年度'!N9-'前年度'!N9</f>
        <v>137711</v>
      </c>
    </row>
    <row r="10" spans="1:14" ht="21.75" customHeight="1">
      <c r="A10" s="29"/>
      <c r="B10" s="25" t="s">
        <v>19</v>
      </c>
      <c r="C10" s="51">
        <f>+'当年度'!C10-'前年度'!C10</f>
        <v>898390</v>
      </c>
      <c r="D10" s="51">
        <f>+'当年度'!D10-'前年度'!D10</f>
        <v>-446552</v>
      </c>
      <c r="E10" s="51">
        <f>+'当年度'!E10-'前年度'!E10</f>
        <v>-15470</v>
      </c>
      <c r="F10" s="51">
        <f>+'当年度'!F10-'前年度'!F10</f>
        <v>-109355</v>
      </c>
      <c r="G10" s="51">
        <f>+'当年度'!G10-'前年度'!G10</f>
        <v>-854405</v>
      </c>
      <c r="H10" s="51">
        <f>+'当年度'!H10-'前年度'!H10</f>
        <v>-247152</v>
      </c>
      <c r="I10" s="51">
        <f>+'当年度'!I10-'前年度'!I10</f>
        <v>0</v>
      </c>
      <c r="J10" s="51">
        <f>+'当年度'!J10-'前年度'!J10</f>
        <v>207379</v>
      </c>
      <c r="K10" s="51">
        <f>+'当年度'!K10-'前年度'!K10</f>
        <v>-567165</v>
      </c>
      <c r="L10" s="51">
        <f>+'当年度'!L10-'前年度'!L10</f>
        <v>167116</v>
      </c>
      <c r="M10" s="51">
        <f>+'当年度'!M10-'前年度'!M10</f>
        <v>111039</v>
      </c>
      <c r="N10" s="51">
        <f>+'当年度'!N10-'前年度'!N10</f>
        <v>123000</v>
      </c>
    </row>
    <row r="11" spans="1:14" ht="21.75" customHeight="1">
      <c r="A11" s="29"/>
      <c r="B11" s="25" t="s">
        <v>21</v>
      </c>
      <c r="C11" s="51">
        <f>+'当年度'!C11-'前年度'!C11</f>
        <v>1625678</v>
      </c>
      <c r="D11" s="51">
        <f>+'当年度'!D11-'前年度'!D11</f>
        <v>-700453</v>
      </c>
      <c r="E11" s="51">
        <f>+'当年度'!E11-'前年度'!E11</f>
        <v>-5721</v>
      </c>
      <c r="F11" s="51">
        <f>+'当年度'!F11-'前年度'!F11</f>
        <v>-190107</v>
      </c>
      <c r="G11" s="51">
        <f>+'当年度'!G11-'前年度'!G11</f>
        <v>49537</v>
      </c>
      <c r="H11" s="51">
        <f>+'当年度'!H11-'前年度'!H11</f>
        <v>295501</v>
      </c>
      <c r="I11" s="51">
        <f>+'当年度'!I11-'前年度'!I11</f>
        <v>0</v>
      </c>
      <c r="J11" s="51">
        <f>+'当年度'!J11-'前年度'!J11</f>
        <v>118353</v>
      </c>
      <c r="K11" s="51">
        <f>+'当年度'!K11-'前年度'!K11</f>
        <v>1192788</v>
      </c>
      <c r="L11" s="51">
        <f>+'当年度'!L11-'前年度'!L11</f>
        <v>474119</v>
      </c>
      <c r="M11" s="51">
        <f>+'当年度'!M11-'前年度'!M11</f>
        <v>0</v>
      </c>
      <c r="N11" s="51">
        <f>+'当年度'!N11-'前年度'!N11</f>
        <v>110000</v>
      </c>
    </row>
    <row r="12" spans="1:14" ht="21.75" customHeight="1">
      <c r="A12" s="29"/>
      <c r="B12" s="25" t="s">
        <v>22</v>
      </c>
      <c r="C12" s="51">
        <f>+'当年度'!C12-'前年度'!C12</f>
        <v>188390</v>
      </c>
      <c r="D12" s="51">
        <f>+'当年度'!D12-'前年度'!D12</f>
        <v>-135370</v>
      </c>
      <c r="E12" s="51">
        <f>+'当年度'!E12-'前年度'!E12</f>
        <v>14731</v>
      </c>
      <c r="F12" s="51">
        <f>+'当年度'!F12-'前年度'!F12</f>
        <v>-30083</v>
      </c>
      <c r="G12" s="51">
        <f>+'当年度'!G12-'前年度'!G12</f>
        <v>544426</v>
      </c>
      <c r="H12" s="51">
        <f>+'当年度'!H12-'前年度'!H12</f>
        <v>-1673</v>
      </c>
      <c r="I12" s="51">
        <f>+'当年度'!I12-'前年度'!I12</f>
        <v>0</v>
      </c>
      <c r="J12" s="51">
        <f>+'当年度'!J12-'前年度'!J12</f>
        <v>-314494</v>
      </c>
      <c r="K12" s="51">
        <f>+'当年度'!K12-'前年度'!K12</f>
        <v>265927</v>
      </c>
      <c r="L12" s="51">
        <f>+'当年度'!L12-'前年度'!L12</f>
        <v>232664</v>
      </c>
      <c r="M12" s="51">
        <f>+'当年度'!M12-'前年度'!M12</f>
        <v>108400</v>
      </c>
      <c r="N12" s="51">
        <f>+'当年度'!N12-'前年度'!N12</f>
        <v>-45700</v>
      </c>
    </row>
    <row r="13" spans="1:14" ht="21.75" customHeight="1">
      <c r="A13" s="29"/>
      <c r="B13" s="25" t="s">
        <v>23</v>
      </c>
      <c r="C13" s="51">
        <f>+'当年度'!C13-'前年度'!C13</f>
        <v>135225</v>
      </c>
      <c r="D13" s="51">
        <f>+'当年度'!D13-'前年度'!D13</f>
        <v>18202</v>
      </c>
      <c r="E13" s="51">
        <f>+'当年度'!E13-'前年度'!E13</f>
        <v>10379</v>
      </c>
      <c r="F13" s="51">
        <f>+'当年度'!F13-'前年度'!F13</f>
        <v>-32821</v>
      </c>
      <c r="G13" s="51">
        <f>+'当年度'!G13-'前年度'!G13</f>
        <v>3900</v>
      </c>
      <c r="H13" s="51">
        <f>+'当年度'!H13-'前年度'!H13</f>
        <v>-6889</v>
      </c>
      <c r="I13" s="51">
        <f>+'当年度'!I13-'前年度'!I13</f>
        <v>0</v>
      </c>
      <c r="J13" s="51">
        <f>+'当年度'!J13-'前年度'!J13</f>
        <v>14738</v>
      </c>
      <c r="K13" s="51">
        <f>+'当年度'!K13-'前年度'!K13</f>
        <v>142734</v>
      </c>
      <c r="L13" s="51">
        <f>+'当年度'!L13-'前年度'!L13</f>
        <v>112260</v>
      </c>
      <c r="M13" s="51">
        <f>+'当年度'!M13-'前年度'!M13</f>
        <v>13200</v>
      </c>
      <c r="N13" s="51">
        <f>+'当年度'!N13-'前年度'!N13</f>
        <v>-21200</v>
      </c>
    </row>
    <row r="14" spans="1:14" ht="21.75" customHeight="1">
      <c r="A14" s="29"/>
      <c r="B14" s="25" t="s">
        <v>24</v>
      </c>
      <c r="C14" s="51">
        <f>+'当年度'!C14-'前年度'!C14</f>
        <v>800394</v>
      </c>
      <c r="D14" s="51">
        <f>+'当年度'!D14-'前年度'!D14</f>
        <v>-600787</v>
      </c>
      <c r="E14" s="51">
        <f>+'当年度'!E14-'前年度'!E14</f>
        <v>36184</v>
      </c>
      <c r="F14" s="51">
        <f>+'当年度'!F14-'前年度'!F14</f>
        <v>-155978</v>
      </c>
      <c r="G14" s="51">
        <f>+'当年度'!G14-'前年度'!G14</f>
        <v>-77680</v>
      </c>
      <c r="H14" s="51">
        <f>+'当年度'!H14-'前年度'!H14</f>
        <v>-7494</v>
      </c>
      <c r="I14" s="51">
        <f>+'当年度'!I14-'前年度'!I14</f>
        <v>0</v>
      </c>
      <c r="J14" s="51">
        <f>+'当年度'!J14-'前年度'!J14</f>
        <v>27046</v>
      </c>
      <c r="K14" s="51">
        <f>+'当年度'!K14-'前年度'!K14</f>
        <v>21685</v>
      </c>
      <c r="L14" s="51">
        <f>+'当年度'!L14-'前年度'!L14</f>
        <v>-1547</v>
      </c>
      <c r="M14" s="51">
        <f>+'当年度'!M14-'前年度'!M14</f>
        <v>0</v>
      </c>
      <c r="N14" s="51">
        <f>+'当年度'!N14-'前年度'!N14</f>
        <v>418300</v>
      </c>
    </row>
    <row r="15" spans="1:14" ht="21.75" customHeight="1">
      <c r="A15" s="29"/>
      <c r="B15" s="25" t="s">
        <v>25</v>
      </c>
      <c r="C15" s="51">
        <f>+'当年度'!C15-'前年度'!C15</f>
        <v>220247</v>
      </c>
      <c r="D15" s="51">
        <f>+'当年度'!D15-'前年度'!D15</f>
        <v>-142979</v>
      </c>
      <c r="E15" s="51">
        <f>+'当年度'!E15-'前年度'!E15</f>
        <v>-3781</v>
      </c>
      <c r="F15" s="51">
        <f>+'当年度'!F15-'前年度'!F15</f>
        <v>-33276</v>
      </c>
      <c r="G15" s="51">
        <f>+'当年度'!G15-'前年度'!G15</f>
        <v>-102867</v>
      </c>
      <c r="H15" s="51">
        <f>+'当年度'!H15-'前年度'!H15</f>
        <v>-26514</v>
      </c>
      <c r="I15" s="51">
        <f>+'当年度'!I15-'前年度'!I15</f>
        <v>0</v>
      </c>
      <c r="J15" s="51">
        <f>+'当年度'!J15-'前年度'!J15</f>
        <v>30834</v>
      </c>
      <c r="K15" s="51">
        <f>+'当年度'!K15-'前年度'!K15</f>
        <v>-58336</v>
      </c>
      <c r="L15" s="51">
        <f>+'当年度'!L15-'前年度'!L15</f>
        <v>62108</v>
      </c>
      <c r="M15" s="51">
        <f>+'当年度'!M15-'前年度'!M15</f>
        <v>0</v>
      </c>
      <c r="N15" s="51">
        <f>+'当年度'!N15-'前年度'!N15</f>
        <v>-6800</v>
      </c>
    </row>
    <row r="16" spans="1:14" ht="21.75" customHeight="1">
      <c r="A16" s="29"/>
      <c r="B16" s="24" t="s">
        <v>26</v>
      </c>
      <c r="C16" s="51">
        <f>+'当年度'!C16-'前年度'!C16</f>
        <v>479509</v>
      </c>
      <c r="D16" s="51">
        <f>+'当年度'!D16-'前年度'!D16</f>
        <v>-514954</v>
      </c>
      <c r="E16" s="51">
        <f>+'当年度'!E16-'前年度'!E16</f>
        <v>-834</v>
      </c>
      <c r="F16" s="51">
        <f>+'当年度'!F16-'前年度'!F16</f>
        <v>-64803</v>
      </c>
      <c r="G16" s="51">
        <f>+'当年度'!G16-'前年度'!G16</f>
        <v>12276</v>
      </c>
      <c r="H16" s="51">
        <f>+'当年度'!H16-'前年度'!H16</f>
        <v>126335</v>
      </c>
      <c r="I16" s="51">
        <f>+'当年度'!I16-'前年度'!I16</f>
        <v>91325</v>
      </c>
      <c r="J16" s="51">
        <f>+'当年度'!J16-'前年度'!J16</f>
        <v>45213</v>
      </c>
      <c r="K16" s="51">
        <f>+'当年度'!K16-'前年度'!K16</f>
        <v>174067</v>
      </c>
      <c r="L16" s="51">
        <f>+'当年度'!L16-'前年度'!L16</f>
        <v>318075</v>
      </c>
      <c r="M16" s="51">
        <f>+'当年度'!M16-'前年度'!M16</f>
        <v>14467</v>
      </c>
      <c r="N16" s="51">
        <f>+'当年度'!N16-'前年度'!N16</f>
        <v>0</v>
      </c>
    </row>
    <row r="17" spans="1:14" ht="21.75" customHeight="1">
      <c r="A17" s="29"/>
      <c r="B17" s="25" t="s">
        <v>101</v>
      </c>
      <c r="C17" s="51">
        <f>+'当年度'!C17-'前年度'!C17</f>
        <v>536341</v>
      </c>
      <c r="D17" s="51">
        <f>+'当年度'!D17-'前年度'!D17</f>
        <v>-509868</v>
      </c>
      <c r="E17" s="51">
        <f>+'当年度'!E17-'前年度'!E17</f>
        <v>23618</v>
      </c>
      <c r="F17" s="51">
        <f>+'当年度'!F17-'前年度'!F17</f>
        <v>-113666</v>
      </c>
      <c r="G17" s="51">
        <f>+'当年度'!G17-'前年度'!G17</f>
        <v>-52948</v>
      </c>
      <c r="H17" s="51">
        <f>+'当年度'!H17-'前年度'!H17</f>
        <v>491817</v>
      </c>
      <c r="I17" s="51">
        <f>+'当年度'!I17-'前年度'!I17</f>
        <v>92866</v>
      </c>
      <c r="J17" s="51">
        <f>+'当年度'!J17-'前年度'!J17</f>
        <v>49481</v>
      </c>
      <c r="K17" s="51">
        <f>+'当年度'!K17-'前年度'!K17</f>
        <v>517641</v>
      </c>
      <c r="L17" s="51">
        <f>+'当年度'!L17-'前年度'!L17</f>
        <v>1066209</v>
      </c>
      <c r="M17" s="51">
        <f>+'当年度'!M17-'前年度'!M17</f>
        <v>0</v>
      </c>
      <c r="N17" s="51">
        <f>+'当年度'!N17-'前年度'!N17</f>
        <v>258476</v>
      </c>
    </row>
    <row r="18" spans="1:14" ht="21.75" customHeight="1">
      <c r="A18" s="29"/>
      <c r="B18" s="25" t="s">
        <v>102</v>
      </c>
      <c r="C18" s="51">
        <f>+'当年度'!C18-'前年度'!C18</f>
        <v>455437</v>
      </c>
      <c r="D18" s="51">
        <f>+'当年度'!D18-'前年度'!D18</f>
        <v>-283125</v>
      </c>
      <c r="E18" s="51">
        <f>+'当年度'!E18-'前年度'!E18</f>
        <v>24626</v>
      </c>
      <c r="F18" s="51">
        <f>+'当年度'!F18-'前年度'!F18</f>
        <v>-39257</v>
      </c>
      <c r="G18" s="51">
        <f>+'当年度'!G18-'前年度'!G18</f>
        <v>243614</v>
      </c>
      <c r="H18" s="51">
        <f>+'当年度'!H18-'前年度'!H18</f>
        <v>-90701</v>
      </c>
      <c r="I18" s="51">
        <f>+'当年度'!I18-'前年度'!I18</f>
        <v>0</v>
      </c>
      <c r="J18" s="51">
        <f>+'当年度'!J18-'前年度'!J18</f>
        <v>-226561</v>
      </c>
      <c r="K18" s="51">
        <f>+'当年度'!K18-'前年度'!K18</f>
        <v>84033</v>
      </c>
      <c r="L18" s="51">
        <f>+'当年度'!L18-'前年度'!L18</f>
        <v>29396</v>
      </c>
      <c r="M18" s="51">
        <f>+'当年度'!M18-'前年度'!M18</f>
        <v>0</v>
      </c>
      <c r="N18" s="51">
        <f>+'当年度'!N18-'前年度'!N18</f>
        <v>4100</v>
      </c>
    </row>
    <row r="19" spans="1:14" ht="21.75" customHeight="1">
      <c r="A19" s="29"/>
      <c r="B19" s="26" t="s">
        <v>103</v>
      </c>
      <c r="C19" s="52">
        <f>+'当年度'!C19-'前年度'!C19</f>
        <v>828975</v>
      </c>
      <c r="D19" s="52">
        <f>+'当年度'!D19-'前年度'!D19</f>
        <v>46246</v>
      </c>
      <c r="E19" s="52">
        <f>+'当年度'!E19-'前年度'!E19</f>
        <v>24300</v>
      </c>
      <c r="F19" s="52">
        <f>+'当年度'!F19-'前年度'!F19</f>
        <v>-544144</v>
      </c>
      <c r="G19" s="52">
        <f>+'当年度'!G19-'前年度'!G19</f>
        <v>-86170</v>
      </c>
      <c r="H19" s="53">
        <f>+'当年度'!H19-'前年度'!H19</f>
        <v>-436659</v>
      </c>
      <c r="I19" s="52">
        <f>+'当年度'!I19-'前年度'!I19</f>
        <v>0</v>
      </c>
      <c r="J19" s="52">
        <f>+'当年度'!J19-'前年度'!J19</f>
        <v>-10999</v>
      </c>
      <c r="K19" s="53">
        <f>+'当年度'!K19-'前年度'!K19</f>
        <v>-178451</v>
      </c>
      <c r="L19" s="52">
        <f>+'当年度'!L19-'前年度'!L19</f>
        <v>-164078</v>
      </c>
      <c r="M19" s="52">
        <f>+'当年度'!M19-'前年度'!M19</f>
        <v>0</v>
      </c>
      <c r="N19" s="52">
        <f>+'当年度'!N19-'前年度'!N19</f>
        <v>178044</v>
      </c>
    </row>
    <row r="20" spans="1:14" ht="21.75" customHeight="1">
      <c r="A20" s="29"/>
      <c r="B20" s="25" t="s">
        <v>30</v>
      </c>
      <c r="C20" s="51">
        <f>+'当年度'!C20-'前年度'!C20</f>
        <v>43474</v>
      </c>
      <c r="D20" s="51">
        <f>+'当年度'!D20-'前年度'!D20</f>
        <v>-18763</v>
      </c>
      <c r="E20" s="51">
        <f>+'当年度'!E20-'前年度'!E20</f>
        <v>3368</v>
      </c>
      <c r="F20" s="51">
        <f>+'当年度'!F20-'前年度'!F20</f>
        <v>-2786</v>
      </c>
      <c r="G20" s="51">
        <f>+'当年度'!G20-'前年度'!G20</f>
        <v>-15895</v>
      </c>
      <c r="H20" s="51">
        <f>+'当年度'!H20-'前年度'!H20</f>
        <v>-24222</v>
      </c>
      <c r="I20" s="51">
        <f>+'当年度'!I20-'前年度'!I20</f>
        <v>0</v>
      </c>
      <c r="J20" s="51">
        <f>+'当年度'!J20-'前年度'!J20</f>
        <v>-17657</v>
      </c>
      <c r="K20" s="51">
        <f>+'当年度'!K20-'前年度'!K20</f>
        <v>-32481</v>
      </c>
      <c r="L20" s="51">
        <f>+'当年度'!L20-'前年度'!L20</f>
        <v>-752564</v>
      </c>
      <c r="M20" s="51">
        <f>+'当年度'!M20-'前年度'!M20</f>
        <v>0</v>
      </c>
      <c r="N20" s="51">
        <f>+'当年度'!N20-'前年度'!N20</f>
        <v>-37600</v>
      </c>
    </row>
    <row r="21" spans="1:14" ht="21.75" customHeight="1">
      <c r="A21" s="29"/>
      <c r="B21" s="25" t="s">
        <v>34</v>
      </c>
      <c r="C21" s="51">
        <f>+'当年度'!C21-'前年度'!C21</f>
        <v>307368</v>
      </c>
      <c r="D21" s="51">
        <f>+'当年度'!D21-'前年度'!D21</f>
        <v>35769</v>
      </c>
      <c r="E21" s="51">
        <f>+'当年度'!E21-'前年度'!E21</f>
        <v>-212</v>
      </c>
      <c r="F21" s="51">
        <f>+'当年度'!F21-'前年度'!F21</f>
        <v>19671</v>
      </c>
      <c r="G21" s="51">
        <f>+'当年度'!G21-'前年度'!G21</f>
        <v>-143022</v>
      </c>
      <c r="H21" s="51">
        <f>+'当年度'!H21-'前年度'!H21</f>
        <v>-6320</v>
      </c>
      <c r="I21" s="51">
        <f>+'当年度'!I21-'前年度'!I21</f>
        <v>0</v>
      </c>
      <c r="J21" s="51">
        <f>+'当年度'!J21-'前年度'!J21</f>
        <v>96613</v>
      </c>
      <c r="K21" s="51">
        <f>+'当年度'!K21-'前年度'!K21</f>
        <v>309867</v>
      </c>
      <c r="L21" s="51">
        <f>+'当年度'!L21-'前年度'!L21</f>
        <v>211160</v>
      </c>
      <c r="M21" s="51">
        <f>+'当年度'!M21-'前年度'!M21</f>
        <v>0</v>
      </c>
      <c r="N21" s="51">
        <f>+'当年度'!N21-'前年度'!N21</f>
        <v>11900</v>
      </c>
    </row>
    <row r="22" spans="1:14" ht="21.75" customHeight="1">
      <c r="A22" s="29"/>
      <c r="B22" s="25" t="s">
        <v>36</v>
      </c>
      <c r="C22" s="51">
        <f>+'当年度'!C22-'前年度'!C22</f>
        <v>707736</v>
      </c>
      <c r="D22" s="51">
        <f>+'当年度'!D22-'前年度'!D22</f>
        <v>-449649</v>
      </c>
      <c r="E22" s="51">
        <f>+'当年度'!E22-'前年度'!E22</f>
        <v>-10870</v>
      </c>
      <c r="F22" s="51">
        <f>+'当年度'!F22-'前年度'!F22</f>
        <v>16811</v>
      </c>
      <c r="G22" s="51">
        <f>+'当年度'!G22-'前年度'!G22</f>
        <v>-98356</v>
      </c>
      <c r="H22" s="51">
        <f>+'当年度'!H22-'前年度'!H22</f>
        <v>152551</v>
      </c>
      <c r="I22" s="51">
        <f>+'当年度'!I22-'前年度'!I22</f>
        <v>-7568</v>
      </c>
      <c r="J22" s="51">
        <f>+'当年度'!J22-'前年度'!J22</f>
        <v>30261</v>
      </c>
      <c r="K22" s="51">
        <f>+'当年度'!K22-'前年度'!K22</f>
        <v>340916</v>
      </c>
      <c r="L22" s="51">
        <f>+'当年度'!L22-'前年度'!L22</f>
        <v>253819</v>
      </c>
      <c r="M22" s="51">
        <f>+'当年度'!M22-'前年度'!M22</f>
        <v>26676</v>
      </c>
      <c r="N22" s="51">
        <f>+'当年度'!N22-'前年度'!N22</f>
        <v>75160</v>
      </c>
    </row>
    <row r="23" spans="1:14" ht="21.75" customHeight="1">
      <c r="A23" s="29"/>
      <c r="B23" s="25" t="s">
        <v>38</v>
      </c>
      <c r="C23" s="51">
        <f>+'当年度'!C23-'前年度'!C23</f>
        <v>303274</v>
      </c>
      <c r="D23" s="51">
        <f>+'当年度'!D23-'前年度'!D23</f>
        <v>-180478</v>
      </c>
      <c r="E23" s="51">
        <f>+'当年度'!E23-'前年度'!E23</f>
        <v>-2913</v>
      </c>
      <c r="F23" s="51">
        <f>+'当年度'!F23-'前年度'!F23</f>
        <v>28032</v>
      </c>
      <c r="G23" s="51">
        <f>+'当年度'!G23-'前年度'!G23</f>
        <v>-35509</v>
      </c>
      <c r="H23" s="51">
        <f>+'当年度'!H23-'前年度'!H23</f>
        <v>17284</v>
      </c>
      <c r="I23" s="51">
        <f>+'当年度'!I23-'前年度'!I23</f>
        <v>0</v>
      </c>
      <c r="J23" s="51">
        <f>+'当年度'!J23-'前年度'!J23</f>
        <v>8929</v>
      </c>
      <c r="K23" s="51">
        <f>+'当年度'!K23-'前年度'!K23</f>
        <v>138619</v>
      </c>
      <c r="L23" s="51">
        <f>+'当年度'!L23-'前年度'!L23</f>
        <v>248325</v>
      </c>
      <c r="M23" s="51">
        <f>+'当年度'!M23-'前年度'!M23</f>
        <v>0</v>
      </c>
      <c r="N23" s="51">
        <f>+'当年度'!N23-'前年度'!N23</f>
        <v>132300</v>
      </c>
    </row>
    <row r="24" spans="1:14" ht="21.75" customHeight="1">
      <c r="A24" s="29"/>
      <c r="B24" s="25" t="s">
        <v>39</v>
      </c>
      <c r="C24" s="51">
        <f>+'当年度'!C24-'前年度'!C24</f>
        <v>290306</v>
      </c>
      <c r="D24" s="51">
        <f>+'当年度'!D24-'前年度'!D24</f>
        <v>-151902</v>
      </c>
      <c r="E24" s="51">
        <f>+'当年度'!E24-'前年度'!E24</f>
        <v>13521</v>
      </c>
      <c r="F24" s="51">
        <f>+'当年度'!F24-'前年度'!F24</f>
        <v>28963</v>
      </c>
      <c r="G24" s="51">
        <f>+'当年度'!G24-'前年度'!G24</f>
        <v>16204</v>
      </c>
      <c r="H24" s="51">
        <f>+'当年度'!H24-'前年度'!H24</f>
        <v>-1645</v>
      </c>
      <c r="I24" s="51">
        <f>+'当年度'!I24-'前年度'!I24</f>
        <v>-1507</v>
      </c>
      <c r="J24" s="51">
        <f>+'当年度'!J24-'前年度'!J24</f>
        <v>-948</v>
      </c>
      <c r="K24" s="51">
        <f>+'当年度'!K24-'前年度'!K24</f>
        <v>192992</v>
      </c>
      <c r="L24" s="51">
        <f>+'当年度'!L24-'前年度'!L24</f>
        <v>269871</v>
      </c>
      <c r="M24" s="51">
        <f>+'当年度'!M24-'前年度'!M24</f>
        <v>0</v>
      </c>
      <c r="N24" s="51">
        <f>+'当年度'!N24-'前年度'!N24</f>
        <v>0</v>
      </c>
    </row>
    <row r="25" spans="1:14" ht="21.75" customHeight="1">
      <c r="A25" s="29"/>
      <c r="B25" s="24" t="s">
        <v>53</v>
      </c>
      <c r="C25" s="51">
        <f>+'当年度'!C25-'前年度'!C25</f>
        <v>335518</v>
      </c>
      <c r="D25" s="51">
        <f>+'当年度'!D25-'前年度'!D25</f>
        <v>-122396</v>
      </c>
      <c r="E25" s="51">
        <f>+'当年度'!E25-'前年度'!E25</f>
        <v>16392</v>
      </c>
      <c r="F25" s="51">
        <f>+'当年度'!F25-'前年度'!F25</f>
        <v>-123849</v>
      </c>
      <c r="G25" s="51">
        <f>+'当年度'!G25-'前年度'!G25</f>
        <v>231043</v>
      </c>
      <c r="H25" s="51">
        <f>+'当年度'!H25-'前年度'!H25</f>
        <v>-52698</v>
      </c>
      <c r="I25" s="51">
        <f>+'当年度'!I25-'前年度'!I25</f>
        <v>0</v>
      </c>
      <c r="J25" s="51">
        <f>+'当年度'!J25-'前年度'!J25</f>
        <v>-46530</v>
      </c>
      <c r="K25" s="51">
        <f>+'当年度'!K25-'前年度'!K25</f>
        <v>237480</v>
      </c>
      <c r="L25" s="51">
        <f>+'当年度'!L25-'前年度'!L25</f>
        <v>69920</v>
      </c>
      <c r="M25" s="51">
        <f>+'当年度'!M25-'前年度'!M25</f>
        <v>0</v>
      </c>
      <c r="N25" s="51">
        <f>+'当年度'!N25-'前年度'!N25</f>
        <v>0</v>
      </c>
    </row>
    <row r="26" spans="1:14" ht="21.75" customHeight="1">
      <c r="A26" s="29"/>
      <c r="B26" s="25" t="s">
        <v>54</v>
      </c>
      <c r="C26" s="51">
        <f>+'当年度'!C26-'前年度'!C26</f>
        <v>17258</v>
      </c>
      <c r="D26" s="51">
        <f>+'当年度'!D26-'前年度'!D26</f>
        <v>-134703</v>
      </c>
      <c r="E26" s="51">
        <f>+'当年度'!E26-'前年度'!E26</f>
        <v>2635</v>
      </c>
      <c r="F26" s="51">
        <f>+'当年度'!F26-'前年度'!F26</f>
        <v>-17163</v>
      </c>
      <c r="G26" s="51">
        <f>+'当年度'!G26-'前年度'!G26</f>
        <v>-35554</v>
      </c>
      <c r="H26" s="51">
        <f>+'当年度'!H26-'前年度'!H26</f>
        <v>61393</v>
      </c>
      <c r="I26" s="51">
        <f>+'当年度'!I26-'前年度'!I26</f>
        <v>45068</v>
      </c>
      <c r="J26" s="51">
        <f>+'当年度'!J26-'前年度'!J26</f>
        <v>89003</v>
      </c>
      <c r="K26" s="51">
        <f>+'当年度'!K26-'前年度'!K26</f>
        <v>27937</v>
      </c>
      <c r="L26" s="51">
        <f>+'当年度'!L26-'前年度'!L26</f>
        <v>337500</v>
      </c>
      <c r="M26" s="51">
        <f>+'当年度'!M26-'前年度'!M26</f>
        <v>0</v>
      </c>
      <c r="N26" s="51">
        <f>+'当年度'!N26-'前年度'!N26</f>
        <v>13000</v>
      </c>
    </row>
    <row r="27" spans="1:14" ht="21.75" customHeight="1">
      <c r="A27" s="29"/>
      <c r="B27" s="24" t="s">
        <v>55</v>
      </c>
      <c r="C27" s="51">
        <f>+'当年度'!C27-'前年度'!C27</f>
        <v>158201</v>
      </c>
      <c r="D27" s="51">
        <f>+'当年度'!D27-'前年度'!D27</f>
        <v>-82140</v>
      </c>
      <c r="E27" s="51">
        <f>+'当年度'!E27-'前年度'!E27</f>
        <v>2962</v>
      </c>
      <c r="F27" s="51">
        <f>+'当年度'!F27-'前年度'!F27</f>
        <v>-48130</v>
      </c>
      <c r="G27" s="51">
        <f>+'当年度'!G27-'前年度'!G27</f>
        <v>13768</v>
      </c>
      <c r="H27" s="51">
        <f>+'当年度'!H27-'前年度'!H27</f>
        <v>-24814</v>
      </c>
      <c r="I27" s="51">
        <f>+'当年度'!I27-'前年度'!I27</f>
        <v>0</v>
      </c>
      <c r="J27" s="51">
        <f>+'当年度'!J27-'前年度'!J27</f>
        <v>7998</v>
      </c>
      <c r="K27" s="51">
        <f>+'当年度'!K27-'前年度'!K27</f>
        <v>27845</v>
      </c>
      <c r="L27" s="51">
        <f>+'当年度'!L27-'前年度'!L27</f>
        <v>177040</v>
      </c>
      <c r="M27" s="51">
        <f>+'当年度'!M27-'前年度'!M27</f>
        <v>0</v>
      </c>
      <c r="N27" s="51">
        <f>+'当年度'!N27-'前年度'!N27</f>
        <v>-3100</v>
      </c>
    </row>
    <row r="28" spans="1:14" ht="21.75" customHeight="1">
      <c r="A28" s="29"/>
      <c r="B28" s="25" t="s">
        <v>58</v>
      </c>
      <c r="C28" s="51">
        <f>+'当年度'!C28-'前年度'!C28</f>
        <v>184162</v>
      </c>
      <c r="D28" s="51">
        <f>+'当年度'!D28-'前年度'!D28</f>
        <v>-82931</v>
      </c>
      <c r="E28" s="51">
        <f>+'当年度'!E28-'前年度'!E28</f>
        <v>-1342</v>
      </c>
      <c r="F28" s="51">
        <f>+'当年度'!F28-'前年度'!F28</f>
        <v>-20221</v>
      </c>
      <c r="G28" s="51">
        <f>+'当年度'!G28-'前年度'!G28</f>
        <v>32492</v>
      </c>
      <c r="H28" s="51">
        <f>+'当年度'!H28-'前年度'!H28</f>
        <v>-170</v>
      </c>
      <c r="I28" s="51">
        <f>+'当年度'!I28-'前年度'!I28</f>
        <v>0</v>
      </c>
      <c r="J28" s="51">
        <f>+'当年度'!J28-'前年度'!J28</f>
        <v>63904</v>
      </c>
      <c r="K28" s="51">
        <f>+'当年度'!K28-'前年度'!K28</f>
        <v>175894</v>
      </c>
      <c r="L28" s="51">
        <f>+'当年度'!L28-'前年度'!L28</f>
        <v>315424</v>
      </c>
      <c r="M28" s="51">
        <f>+'当年度'!M28-'前年度'!M28</f>
        <v>0</v>
      </c>
      <c r="N28" s="51">
        <f>+'当年度'!N28-'前年度'!N28</f>
        <v>-62500</v>
      </c>
    </row>
    <row r="29" spans="1:14" ht="21.75" customHeight="1">
      <c r="A29" s="29"/>
      <c r="B29" s="25" t="s">
        <v>67</v>
      </c>
      <c r="C29" s="51">
        <f>+'当年度'!C29-'前年度'!C29</f>
        <v>26008</v>
      </c>
      <c r="D29" s="51">
        <f>+'当年度'!D29-'前年度'!D29</f>
        <v>-26072</v>
      </c>
      <c r="E29" s="51">
        <f>+'当年度'!E29-'前年度'!E29</f>
        <v>324</v>
      </c>
      <c r="F29" s="51">
        <f>+'当年度'!F29-'前年度'!F29</f>
        <v>-3963</v>
      </c>
      <c r="G29" s="51">
        <f>+'当年度'!G29-'前年度'!G29</f>
        <v>-3043</v>
      </c>
      <c r="H29" s="51">
        <f>+'当年度'!H29-'前年度'!H29</f>
        <v>2279</v>
      </c>
      <c r="I29" s="51">
        <f>+'当年度'!I29-'前年度'!I29</f>
        <v>4772</v>
      </c>
      <c r="J29" s="51">
        <f>+'当年度'!J29-'前年度'!J29</f>
        <v>-5626</v>
      </c>
      <c r="K29" s="51">
        <f>+'当年度'!K29-'前年度'!K29</f>
        <v>-5321</v>
      </c>
      <c r="L29" s="51">
        <f>+'当年度'!L29-'前年度'!L29</f>
        <v>201664</v>
      </c>
      <c r="M29" s="51">
        <f>+'当年度'!M29-'前年度'!M29</f>
        <v>0</v>
      </c>
      <c r="N29" s="51">
        <f>+'当年度'!N29-'前年度'!N29</f>
        <v>2600</v>
      </c>
    </row>
    <row r="30" spans="1:14" ht="21.75" customHeight="1">
      <c r="A30" s="29"/>
      <c r="B30" s="25" t="s">
        <v>104</v>
      </c>
      <c r="C30" s="51">
        <f>+'当年度'!C30-'前年度'!C30</f>
        <v>60259</v>
      </c>
      <c r="D30" s="51">
        <f>+'当年度'!D30-'前年度'!D30</f>
        <v>32894</v>
      </c>
      <c r="E30" s="51">
        <f>+'当年度'!E30-'前年度'!E30</f>
        <v>3760</v>
      </c>
      <c r="F30" s="51">
        <f>+'当年度'!F30-'前年度'!F30</f>
        <v>-64884</v>
      </c>
      <c r="G30" s="51">
        <f>+'当年度'!G30-'前年度'!G30</f>
        <v>110223</v>
      </c>
      <c r="H30" s="51">
        <f>+'当年度'!H30-'前年度'!H30</f>
        <v>-19021</v>
      </c>
      <c r="I30" s="51">
        <f>+'当年度'!I30-'前年度'!I30</f>
        <v>0</v>
      </c>
      <c r="J30" s="51">
        <f>+'当年度'!J30-'前年度'!J30</f>
        <v>19056</v>
      </c>
      <c r="K30" s="51">
        <f>+'当年度'!K30-'前年度'!K30</f>
        <v>142287</v>
      </c>
      <c r="L30" s="51">
        <f>+'当年度'!L30-'前年度'!L30</f>
        <v>105465</v>
      </c>
      <c r="M30" s="51">
        <f>+'当年度'!M30-'前年度'!M30</f>
        <v>0</v>
      </c>
      <c r="N30" s="51">
        <f>+'当年度'!N30-'前年度'!N30</f>
        <v>-600</v>
      </c>
    </row>
    <row r="31" spans="1:14" ht="21.75" customHeight="1">
      <c r="A31" s="29"/>
      <c r="B31" s="24" t="s">
        <v>105</v>
      </c>
      <c r="C31" s="51">
        <f>+'当年度'!C31-'前年度'!C31</f>
        <v>66457</v>
      </c>
      <c r="D31" s="51">
        <f>+'当年度'!D31-'前年度'!D31</f>
        <v>-49669</v>
      </c>
      <c r="E31" s="51">
        <f>+'当年度'!E31-'前年度'!E31</f>
        <v>-828</v>
      </c>
      <c r="F31" s="51">
        <f>+'当年度'!F31-'前年度'!F31</f>
        <v>-7168</v>
      </c>
      <c r="G31" s="51">
        <f>+'当年度'!G31-'前年度'!G31</f>
        <v>94407</v>
      </c>
      <c r="H31" s="51">
        <f>+'当年度'!H31-'前年度'!H31</f>
        <v>63312</v>
      </c>
      <c r="I31" s="51">
        <f>+'当年度'!I31-'前年度'!I31</f>
        <v>192</v>
      </c>
      <c r="J31" s="51">
        <f>+'当年度'!J31-'前年度'!J31</f>
        <v>-25912</v>
      </c>
      <c r="K31" s="51">
        <f>+'当年度'!K31-'前年度'!K31</f>
        <v>140791</v>
      </c>
      <c r="L31" s="51">
        <f>+'当年度'!L31-'前年度'!L31</f>
        <v>149488</v>
      </c>
      <c r="M31" s="51">
        <f>+'当年度'!M31-'前年度'!M31</f>
        <v>0</v>
      </c>
      <c r="N31" s="51">
        <f>+'当年度'!N31-'前年度'!N31</f>
        <v>-1320</v>
      </c>
    </row>
    <row r="32" spans="1:14" ht="21.75" customHeight="1">
      <c r="A32" s="29"/>
      <c r="B32" s="24" t="s">
        <v>106</v>
      </c>
      <c r="C32" s="51">
        <f>+'当年度'!C32-'前年度'!C32</f>
        <v>346306</v>
      </c>
      <c r="D32" s="51">
        <f>+'当年度'!D32-'前年度'!D32</f>
        <v>-90950</v>
      </c>
      <c r="E32" s="51">
        <f>+'当年度'!E32-'前年度'!E32</f>
        <v>-14255</v>
      </c>
      <c r="F32" s="51">
        <f>+'当年度'!F32-'前年度'!F32</f>
        <v>-42107</v>
      </c>
      <c r="G32" s="51">
        <f>+'当年度'!G32-'前年度'!G32</f>
        <v>41411</v>
      </c>
      <c r="H32" s="51">
        <f>+'当年度'!H32-'前年度'!H32</f>
        <v>62504</v>
      </c>
      <c r="I32" s="51">
        <f>+'当年度'!I32-'前年度'!I32</f>
        <v>0</v>
      </c>
      <c r="J32" s="51">
        <f>+'当年度'!J32-'前年度'!J32</f>
        <v>-4889</v>
      </c>
      <c r="K32" s="51">
        <f>+'当年度'!K32-'前年度'!K32</f>
        <v>298020</v>
      </c>
      <c r="L32" s="51">
        <f>+'当年度'!L32-'前年度'!L32</f>
        <v>194039</v>
      </c>
      <c r="M32" s="51">
        <f>+'当年度'!M32-'前年度'!M32</f>
        <v>0</v>
      </c>
      <c r="N32" s="51">
        <f>+'当年度'!N32-'前年度'!N32</f>
        <v>-4352</v>
      </c>
    </row>
    <row r="33" spans="1:14" ht="21.75" customHeight="1">
      <c r="A33" s="29"/>
      <c r="B33" s="25" t="s">
        <v>80</v>
      </c>
      <c r="C33" s="51">
        <f>+'当年度'!C33-'前年度'!C33</f>
        <v>219175</v>
      </c>
      <c r="D33" s="51">
        <f>+'当年度'!D33-'前年度'!D33</f>
        <v>-462</v>
      </c>
      <c r="E33" s="51">
        <f>+'当年度'!E33-'前年度'!E33</f>
        <v>6838</v>
      </c>
      <c r="F33" s="51">
        <f>+'当年度'!F33-'前年度'!F33</f>
        <v>-87916</v>
      </c>
      <c r="G33" s="51">
        <f>+'当年度'!G33-'前年度'!G33</f>
        <v>-16347</v>
      </c>
      <c r="H33" s="51">
        <f>+'当年度'!H33-'前年度'!H33</f>
        <v>14821</v>
      </c>
      <c r="I33" s="51">
        <f>+'当年度'!I33-'前年度'!I33</f>
        <v>37355</v>
      </c>
      <c r="J33" s="51">
        <f>+'当年度'!J33-'前年度'!J33</f>
        <v>31964</v>
      </c>
      <c r="K33" s="51">
        <f>+'当年度'!K33-'前年度'!K33</f>
        <v>205428</v>
      </c>
      <c r="L33" s="51">
        <f>+'当年度'!L33-'前年度'!L33</f>
        <v>180215</v>
      </c>
      <c r="M33" s="51">
        <f>+'当年度'!M33-'前年度'!M33</f>
        <v>0</v>
      </c>
      <c r="N33" s="51">
        <f>+'当年度'!N33-'前年度'!N33</f>
        <v>828</v>
      </c>
    </row>
    <row r="34" spans="1:14" ht="21.75" customHeight="1">
      <c r="A34" s="29"/>
      <c r="B34" s="24" t="s">
        <v>81</v>
      </c>
      <c r="C34" s="51">
        <f>+'当年度'!C34-'前年度'!C34</f>
        <v>142217</v>
      </c>
      <c r="D34" s="51">
        <f>+'当年度'!D34-'前年度'!D34</f>
        <v>-159232</v>
      </c>
      <c r="E34" s="51">
        <f>+'当年度'!E34-'前年度'!E34</f>
        <v>3839</v>
      </c>
      <c r="F34" s="51">
        <f>+'当年度'!F34-'前年度'!F34</f>
        <v>-52840</v>
      </c>
      <c r="G34" s="51">
        <f>+'当年度'!G34-'前年度'!G34</f>
        <v>-31977</v>
      </c>
      <c r="H34" s="51">
        <f>+'当年度'!H34-'前年度'!H34</f>
        <v>39642</v>
      </c>
      <c r="I34" s="51">
        <f>+'当年度'!I34-'前年度'!I34</f>
        <v>0</v>
      </c>
      <c r="J34" s="51">
        <f>+'当年度'!J34-'前年度'!J34</f>
        <v>24445</v>
      </c>
      <c r="K34" s="51">
        <f>+'当年度'!K34-'前年度'!K34</f>
        <v>-33906</v>
      </c>
      <c r="L34" s="51">
        <f>+'当年度'!L34-'前年度'!L34</f>
        <v>157860</v>
      </c>
      <c r="M34" s="51">
        <f>+'当年度'!M34-'前年度'!M34</f>
        <v>0</v>
      </c>
      <c r="N34" s="51">
        <f>+'当年度'!N34-'前年度'!N34</f>
        <v>-3478</v>
      </c>
    </row>
    <row r="35" spans="1:14" ht="24.75" customHeight="1">
      <c r="A35" s="29"/>
      <c r="B35" s="27" t="s">
        <v>84</v>
      </c>
      <c r="C35" s="54">
        <f>+'当年度'!C35-'前年度'!C35</f>
        <v>14260572</v>
      </c>
      <c r="D35" s="54">
        <f>+'当年度'!D35-'前年度'!D35</f>
        <v>-8435466</v>
      </c>
      <c r="E35" s="54">
        <f>+'当年度'!E35-'前年度'!E35</f>
        <v>280113</v>
      </c>
      <c r="F35" s="54">
        <f>+'当年度'!F35-'前年度'!F35</f>
        <v>-2086387</v>
      </c>
      <c r="G35" s="54">
        <f>+'当年度'!G35-'前年度'!G35</f>
        <v>-1332691</v>
      </c>
      <c r="H35" s="55">
        <f>+'当年度'!H35-'前年度'!H35</f>
        <v>-689189</v>
      </c>
      <c r="I35" s="54">
        <f>+'当年度'!I35-'前年度'!I35</f>
        <v>182680</v>
      </c>
      <c r="J35" s="54">
        <f>+'当年度'!J35-'前年度'!J35</f>
        <v>660773</v>
      </c>
      <c r="K35" s="55">
        <f>+'当年度'!K35-'前年度'!K35</f>
        <v>2840405</v>
      </c>
      <c r="L35" s="54">
        <f>+'当年度'!L35-'前年度'!L35</f>
        <v>2312164</v>
      </c>
      <c r="M35" s="54">
        <f>+'当年度'!M35-'前年度'!M35</f>
        <v>514322</v>
      </c>
      <c r="N35" s="54">
        <f>+'当年度'!N35-'前年度'!N35</f>
        <v>1122331</v>
      </c>
    </row>
    <row r="36" spans="1:14" ht="24.75" customHeight="1">
      <c r="A36" s="29"/>
      <c r="B36" s="27" t="s">
        <v>147</v>
      </c>
      <c r="C36" s="54">
        <f>+'当年度'!C36-'前年度'!C36</f>
        <v>3207719</v>
      </c>
      <c r="D36" s="54">
        <f>+'当年度'!D36-'前年度'!D36</f>
        <v>-1480684</v>
      </c>
      <c r="E36" s="54">
        <f>+'当年度'!E36-'前年度'!E36</f>
        <v>23219</v>
      </c>
      <c r="F36" s="54">
        <f>+'当年度'!F36-'前年度'!F36</f>
        <v>-377550</v>
      </c>
      <c r="G36" s="54">
        <f>+'当年度'!G36-'前年度'!G36</f>
        <v>159845</v>
      </c>
      <c r="H36" s="55">
        <f>+'当年度'!H36-'前年度'!H36</f>
        <v>284896</v>
      </c>
      <c r="I36" s="54">
        <f>+'当年度'!I36-'前年度'!I36</f>
        <v>78312</v>
      </c>
      <c r="J36" s="54">
        <f>+'当年度'!J36-'前年度'!J36</f>
        <v>270611</v>
      </c>
      <c r="K36" s="55">
        <f>+'当年度'!K36-'前年度'!K36</f>
        <v>2166368</v>
      </c>
      <c r="L36" s="54">
        <f>+'当年度'!L36-'前年度'!L36</f>
        <v>2119226</v>
      </c>
      <c r="M36" s="54">
        <f>+'当年度'!M36-'前年度'!M36</f>
        <v>26676</v>
      </c>
      <c r="N36" s="54">
        <f>+'当年度'!N36-'前年度'!N36</f>
        <v>122838</v>
      </c>
    </row>
    <row r="37" spans="1:14" ht="24.75" customHeight="1">
      <c r="A37" s="29"/>
      <c r="B37" s="27" t="s">
        <v>85</v>
      </c>
      <c r="C37" s="54">
        <f>+'当年度'!C37-'前年度'!C37</f>
        <v>17468291</v>
      </c>
      <c r="D37" s="54">
        <f>+'当年度'!D37-'前年度'!D37</f>
        <v>-9916150</v>
      </c>
      <c r="E37" s="54">
        <f>+'当年度'!E37-'前年度'!E37</f>
        <v>303332</v>
      </c>
      <c r="F37" s="54">
        <f>+'当年度'!F37-'前年度'!F37</f>
        <v>-2463937</v>
      </c>
      <c r="G37" s="54">
        <f>+'当年度'!G37-'前年度'!G37</f>
        <v>-1172846</v>
      </c>
      <c r="H37" s="55">
        <f>+'当年度'!H37-'前年度'!H37</f>
        <v>-404293</v>
      </c>
      <c r="I37" s="54">
        <f>+'当年度'!I37-'前年度'!I37</f>
        <v>260992</v>
      </c>
      <c r="J37" s="54">
        <f>+'当年度'!J37-'前年度'!J37</f>
        <v>931384</v>
      </c>
      <c r="K37" s="55">
        <f>+'当年度'!K37-'前年度'!K37</f>
        <v>5006773</v>
      </c>
      <c r="L37" s="54">
        <f>+'当年度'!L37-'前年度'!L37</f>
        <v>4431390</v>
      </c>
      <c r="M37" s="54">
        <f>+'当年度'!M37-'前年度'!M37</f>
        <v>540998</v>
      </c>
      <c r="N37" s="54">
        <f>+'当年度'!N37-'前年度'!N37</f>
        <v>1245169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4" width="12.66015625" style="0" customWidth="1"/>
  </cols>
  <sheetData>
    <row r="1" spans="1:13" ht="17.25">
      <c r="A1" s="28"/>
      <c r="B1" s="150" t="s">
        <v>154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1</v>
      </c>
    </row>
    <row r="3" spans="1:14" ht="17.25" customHeight="1">
      <c r="A3" s="29"/>
      <c r="B3" s="20"/>
      <c r="C3" s="139"/>
      <c r="D3" s="139"/>
      <c r="E3" s="139"/>
      <c r="F3" s="139"/>
      <c r="G3" s="139"/>
      <c r="H3" s="139"/>
      <c r="I3" s="139"/>
      <c r="J3" s="139"/>
      <c r="K3" s="139"/>
      <c r="L3" s="140"/>
      <c r="M3" s="140"/>
      <c r="N3" s="140"/>
    </row>
    <row r="4" spans="1:14" ht="17.25">
      <c r="A4" s="29"/>
      <c r="B4" s="21"/>
      <c r="C4" s="141" t="s">
        <v>2</v>
      </c>
      <c r="D4" s="141" t="s">
        <v>3</v>
      </c>
      <c r="E4" s="141" t="s">
        <v>4</v>
      </c>
      <c r="F4" s="141" t="s">
        <v>5</v>
      </c>
      <c r="G4" s="141" t="s">
        <v>6</v>
      </c>
      <c r="H4" s="141" t="s">
        <v>7</v>
      </c>
      <c r="I4" s="141" t="s">
        <v>8</v>
      </c>
      <c r="J4" s="141" t="s">
        <v>9</v>
      </c>
      <c r="K4" s="141" t="s">
        <v>10</v>
      </c>
      <c r="L4" s="142" t="s">
        <v>11</v>
      </c>
      <c r="M4" s="142" t="s">
        <v>142</v>
      </c>
      <c r="N4" s="143" t="s">
        <v>143</v>
      </c>
    </row>
    <row r="5" spans="1:15" ht="17.25">
      <c r="A5" s="29"/>
      <c r="B5" s="22"/>
      <c r="C5" s="144"/>
      <c r="D5" s="144"/>
      <c r="E5" s="144"/>
      <c r="F5" s="144"/>
      <c r="G5" s="144"/>
      <c r="H5" s="144"/>
      <c r="I5" s="145" t="s">
        <v>12</v>
      </c>
      <c r="J5" s="144"/>
      <c r="K5" s="145" t="s">
        <v>13</v>
      </c>
      <c r="L5" s="146" t="s">
        <v>14</v>
      </c>
      <c r="M5" s="146" t="s">
        <v>109</v>
      </c>
      <c r="N5" s="145" t="s">
        <v>144</v>
      </c>
      <c r="O5" t="s">
        <v>98</v>
      </c>
    </row>
    <row r="6" spans="1:14" ht="21.75" customHeight="1">
      <c r="A6" s="29"/>
      <c r="B6" s="23" t="s">
        <v>15</v>
      </c>
      <c r="C6" s="58">
        <f>IF(AND('当年度'!C6=0,'前年度'!C6=0),"",IF('前年度'!C6=0,"皆増 ",IF('当年度'!C6=0,"皆減 ",ROUND('増減額'!C6/'前年度'!C6*100,1))))</f>
        <v>9.8</v>
      </c>
      <c r="D6" s="58">
        <f>IF(AND('当年度'!D6=0,'前年度'!D6=0),"",IF('前年度'!D6=0,"皆増 ",IF('当年度'!D6=0,"皆減 ",ROUND('増減額'!D6/'前年度'!D6*100,1))))</f>
        <v>-5.8</v>
      </c>
      <c r="E6" s="58">
        <f>IF(AND('当年度'!E6=0,'前年度'!E6=0),"",IF('前年度'!E6=0,"皆増 ",IF('当年度'!E6=0,"皆減 ",ROUND('増減額'!E6/'前年度'!E6*100,1))))</f>
        <v>-13.7</v>
      </c>
      <c r="F6" s="58">
        <f>IF(AND('当年度'!F6=0,'前年度'!F6=0),"",IF('前年度'!F6=0,"皆増 ",IF('当年度'!F6=0,"皆減 ",ROUND('増減額'!F6/'前年度'!F6*100,1))))</f>
        <v>-2.5</v>
      </c>
      <c r="G6" s="58">
        <f>IF(AND('当年度'!G6=0,'前年度'!G6=0),"",IF('前年度'!G6=0,"皆増 ",IF('当年度'!G6=0,"皆減 ",ROUND('増減額'!G6/'前年度'!G6*100,1))))</f>
        <v>-4.5</v>
      </c>
      <c r="H6" s="59">
        <f>IF(AND('当年度'!H6=0,'前年度'!H6=0),"",IF('前年度'!H6=0,"皆増 ",IF('当年度'!H6=0,"皆減 ",ROUND('増減額'!H6/'前年度'!H6*100,1))))</f>
        <v>0.1</v>
      </c>
      <c r="I6" s="58">
        <f>IF(AND('当年度'!I6=0,'前年度'!I6=0),"",IF('前年度'!I6=0,"皆増 ",IF('当年度'!I6=0,"皆減 ",ROUND('増減額'!I6/'前年度'!I6*100,1))))</f>
      </c>
      <c r="J6" s="58">
        <f>IF(AND('当年度'!J6=0,'前年度'!J6=0),"",IF('前年度'!J6=0,"皆増 ",IF('当年度'!J6=0,"皆減 ",ROUND('増減額'!J6/'前年度'!J6*100,1))))</f>
        <v>2.9</v>
      </c>
      <c r="K6" s="59">
        <f>IF(AND('当年度'!K6=0,'前年度'!K6=0),"",IF('前年度'!K6=0,"皆増 ",IF('当年度'!K6=0,"皆減 ",ROUND('増減額'!K6/'前年度'!K6*100,1))))</f>
        <v>1</v>
      </c>
      <c r="L6" s="58">
        <f>IF(AND('当年度'!L6=0,'前年度'!L6=0),"",IF('前年度'!L6=0,"皆増 ",IF('当年度'!L6=0,"皆減 ",ROUND('増減額'!L6/'前年度'!L6*100,1))))</f>
        <v>0.5</v>
      </c>
      <c r="M6" s="58" t="str">
        <f>IF(AND('当年度'!M6=0,'前年度'!M6=0),"",IF('前年度'!M6=0,"皆増 ",IF('当年度'!M6=0,"皆減 ",ROUND('増減額'!M6/'前年度'!M6*100,1))))</f>
        <v>皆増 </v>
      </c>
      <c r="N6" s="58">
        <f>IF(AND('当年度'!N6=0,'前年度'!N6=0),"",IF('前年度'!N6=0,"皆増 ",IF('当年度'!N6=0,"皆減 ",ROUND('増減額'!N6/'前年度'!N6*100,1))))</f>
        <v>1.6</v>
      </c>
    </row>
    <row r="7" spans="1:14" ht="21.75" customHeight="1">
      <c r="A7" s="29"/>
      <c r="B7" s="24" t="s">
        <v>16</v>
      </c>
      <c r="C7" s="58">
        <f>IF(AND('当年度'!C7=0,'前年度'!C7=0),"",IF('前年度'!C7=0,"皆増 ",IF('当年度'!C7=0,"皆減 ",ROUND('増減額'!C7/'前年度'!C7*100,1))))</f>
        <v>26.7</v>
      </c>
      <c r="D7" s="58">
        <f>IF(AND('当年度'!D7=0,'前年度'!D7=0),"",IF('前年度'!D7=0,"皆増 ",IF('当年度'!D7=0,"皆減 ",ROUND('増減額'!D7/'前年度'!D7*100,1))))</f>
        <v>-17.7</v>
      </c>
      <c r="E7" s="58">
        <f>IF(AND('当年度'!E7=0,'前年度'!E7=0),"",IF('前年度'!E7=0,"皆増 ",IF('当年度'!E7=0,"皆減 ",ROUND('増減額'!E7/'前年度'!E7*100,1))))</f>
        <v>11.9</v>
      </c>
      <c r="F7" s="58">
        <f>IF(AND('当年度'!F7=0,'前年度'!F7=0),"",IF('前年度'!F7=0,"皆増 ",IF('当年度'!F7=0,"皆減 ",ROUND('増減額'!F7/'前年度'!F7*100,1))))</f>
        <v>0</v>
      </c>
      <c r="G7" s="58">
        <f>IF(AND('当年度'!G7=0,'前年度'!G7=0),"",IF('前年度'!G7=0,"皆増 ",IF('当年度'!G7=0,"皆減 ",ROUND('増減額'!G7/'前年度'!G7*100,1))))</f>
        <v>-5.3</v>
      </c>
      <c r="H7" s="58">
        <f>IF(AND('当年度'!H7=0,'前年度'!H7=0),"",IF('前年度'!H7=0,"皆増 ",IF('当年度'!H7=0,"皆減 ",ROUND('増減額'!H7/'前年度'!H7*100,1))))</f>
        <v>-8.7</v>
      </c>
      <c r="I7" s="58">
        <f>IF(AND('当年度'!I7=0,'前年度'!I7=0),"",IF('前年度'!I7=0,"皆増 ",IF('当年度'!I7=0,"皆減 ",ROUND('増減額'!I7/'前年度'!I7*100,1))))</f>
      </c>
      <c r="J7" s="58">
        <f>IF(AND('当年度'!J7=0,'前年度'!J7=0),"",IF('前年度'!J7=0,"皆増 ",IF('当年度'!J7=0,"皆減 ",ROUND('増減額'!J7/'前年度'!J7*100,1))))</f>
        <v>3.8</v>
      </c>
      <c r="K7" s="58">
        <f>IF(AND('当年度'!K7=0,'前年度'!K7=0),"",IF('前年度'!K7=0,"皆増 ",IF('当年度'!K7=0,"皆減 ",ROUND('増減額'!K7/'前年度'!K7*100,1))))</f>
        <v>1.5</v>
      </c>
      <c r="L7" s="58">
        <f>IF(AND('当年度'!L7=0,'前年度'!L7=0),"",IF('前年度'!L7=0,"皆増 ",IF('当年度'!L7=0,"皆減 ",ROUND('増減額'!L7/'前年度'!L7*100,1))))</f>
        <v>-2.8</v>
      </c>
      <c r="M7" s="58">
        <f>IF(AND('当年度'!M7=0,'前年度'!M7=0),"",IF('前年度'!M7=0,"皆増 ",IF('当年度'!M7=0,"皆減 ",ROUND('増減額'!M7/'前年度'!M7*100,1))))</f>
      </c>
      <c r="N7" s="58">
        <f>IF(AND('当年度'!N7=0,'前年度'!N7=0),"",IF('前年度'!N7=0,"皆増 ",IF('当年度'!N7=0,"皆減 ",ROUND('増減額'!N7/'前年度'!N7*100,1))))</f>
      </c>
    </row>
    <row r="8" spans="1:14" ht="21.75" customHeight="1">
      <c r="A8" s="29"/>
      <c r="B8" s="24" t="s">
        <v>17</v>
      </c>
      <c r="C8" s="58">
        <f>IF(AND('当年度'!C8=0,'前年度'!C8=0),"",IF('前年度'!C8=0,"皆増 ",IF('当年度'!C8=0,"皆減 ",ROUND('増減額'!C8/'前年度'!C8*100,1))))</f>
        <v>14.9</v>
      </c>
      <c r="D8" s="58">
        <f>IF(AND('当年度'!D8=0,'前年度'!D8=0),"",IF('前年度'!D8=0,"皆増 ",IF('当年度'!D8=0,"皆減 ",ROUND('増減額'!D8/'前年度'!D8*100,1))))</f>
        <v>-16.4</v>
      </c>
      <c r="E8" s="58">
        <f>IF(AND('当年度'!E8=0,'前年度'!E8=0),"",IF('前年度'!E8=0,"皆増 ",IF('当年度'!E8=0,"皆減 ",ROUND('増減額'!E8/'前年度'!E8*100,1))))</f>
        <v>6.9</v>
      </c>
      <c r="F8" s="58">
        <f>IF(AND('当年度'!F8=0,'前年度'!F8=0),"",IF('前年度'!F8=0,"皆増 ",IF('当年度'!F8=0,"皆減 ",ROUND('増減額'!F8/'前年度'!F8*100,1))))</f>
        <v>-3.8</v>
      </c>
      <c r="G8" s="58">
        <f>IF(AND('当年度'!G8=0,'前年度'!G8=0),"",IF('前年度'!G8=0,"皆増 ",IF('当年度'!G8=0,"皆減 ",ROUND('増減額'!G8/'前年度'!G8*100,1))))</f>
        <v>6.3</v>
      </c>
      <c r="H8" s="58">
        <f>IF(AND('当年度'!H8=0,'前年度'!H8=0),"",IF('前年度'!H8=0,"皆増 ",IF('当年度'!H8=0,"皆減 ",ROUND('増減額'!H8/'前年度'!H8*100,1))))</f>
        <v>1</v>
      </c>
      <c r="I8" s="58">
        <f>IF(AND('当年度'!I8=0,'前年度'!I8=0),"",IF('前年度'!I8=0,"皆増 ",IF('当年度'!I8=0,"皆減 ",ROUND('増減額'!I8/'前年度'!I8*100,1))))</f>
      </c>
      <c r="J8" s="58">
        <f>IF(AND('当年度'!J8=0,'前年度'!J8=0),"",IF('前年度'!J8=0,"皆増 ",IF('当年度'!J8=0,"皆減 ",ROUND('増減額'!J8/'前年度'!J8*100,1))))</f>
        <v>3.8</v>
      </c>
      <c r="K8" s="58">
        <f>IF(AND('当年度'!K8=0,'前年度'!K8=0),"",IF('前年度'!K8=0,"皆増 ",IF('当年度'!K8=0,"皆減 ",ROUND('増減額'!K8/'前年度'!K8*100,1))))</f>
        <v>1.7</v>
      </c>
      <c r="L8" s="58">
        <f>IF(AND('当年度'!L8=0,'前年度'!L8=0),"",IF('前年度'!L8=0,"皆増 ",IF('当年度'!L8=0,"皆減 ",ROUND('増減額'!L8/'前年度'!L8*100,1))))</f>
        <v>1.1</v>
      </c>
      <c r="M8" s="58" t="str">
        <f>IF(AND('当年度'!M8=0,'前年度'!M8=0),"",IF('前年度'!M8=0,"皆増 ",IF('当年度'!M8=0,"皆減 ",ROUND('増減額'!M8/'前年度'!M8*100,1))))</f>
        <v>皆増 </v>
      </c>
      <c r="N8" s="58">
        <f>IF(AND('当年度'!N8=0,'前年度'!N8=0),"",IF('前年度'!N8=0,"皆増 ",IF('当年度'!N8=0,"皆減 ",ROUND('増減額'!N8/'前年度'!N8*100,1))))</f>
        <v>-5.2</v>
      </c>
    </row>
    <row r="9" spans="1:14" ht="21.75" customHeight="1">
      <c r="A9" s="29"/>
      <c r="B9" s="25" t="s">
        <v>18</v>
      </c>
      <c r="C9" s="58">
        <f>IF(AND('当年度'!C9=0,'前年度'!C9=0),"",IF('前年度'!C9=0,"皆増 ",IF('当年度'!C9=0,"皆減 ",ROUND('増減額'!C9/'前年度'!C9*100,1))))</f>
        <v>12.3</v>
      </c>
      <c r="D9" s="58">
        <f>IF(AND('当年度'!D9=0,'前年度'!D9=0),"",IF('前年度'!D9=0,"皆増 ",IF('当年度'!D9=0,"皆減 ",ROUND('増減額'!D9/'前年度'!D9*100,1))))</f>
        <v>-16.2</v>
      </c>
      <c r="E9" s="58">
        <f>IF(AND('当年度'!E9=0,'前年度'!E9=0),"",IF('前年度'!E9=0,"皆増 ",IF('当年度'!E9=0,"皆減 ",ROUND('増減額'!E9/'前年度'!E9*100,1))))</f>
        <v>-0.6</v>
      </c>
      <c r="F9" s="58">
        <f>IF(AND('当年度'!F9=0,'前年度'!F9=0),"",IF('前年度'!F9=0,"皆増 ",IF('当年度'!F9=0,"皆減 ",ROUND('増減額'!F9/'前年度'!F9*100,1))))</f>
        <v>-9.1</v>
      </c>
      <c r="G9" s="58">
        <f>IF(AND('当年度'!G9=0,'前年度'!G9=0),"",IF('前年度'!G9=0,"皆増 ",IF('当年度'!G9=0,"皆減 ",ROUND('増減額'!G9/'前年度'!G9*100,1))))</f>
        <v>-7.7</v>
      </c>
      <c r="H9" s="58">
        <f>IF(AND('当年度'!H9=0,'前年度'!H9=0),"",IF('前年度'!H9=0,"皆増 ",IF('当年度'!H9=0,"皆減 ",ROUND('増減額'!H9/'前年度'!H9*100,1))))</f>
        <v>-4.4</v>
      </c>
      <c r="I9" s="58">
        <f>IF(AND('当年度'!I9=0,'前年度'!I9=0),"",IF('前年度'!I9=0,"皆増 ",IF('当年度'!I9=0,"皆減 ",ROUND('増減額'!I9/'前年度'!I9*100,1))))</f>
        <v>-1.7</v>
      </c>
      <c r="J9" s="58">
        <f>IF(AND('当年度'!J9=0,'前年度'!J9=0),"",IF('前年度'!J9=0,"皆増 ",IF('当年度'!J9=0,"皆減 ",ROUND('増減額'!J9/'前年度'!J9*100,1))))</f>
        <v>1.7</v>
      </c>
      <c r="K9" s="58">
        <f>IF(AND('当年度'!K9=0,'前年度'!K9=0),"",IF('前年度'!K9=0,"皆増 ",IF('当年度'!K9=0,"皆減 ",ROUND('増減額'!K9/'前年度'!K9*100,1))))</f>
        <v>-2.3</v>
      </c>
      <c r="L9" s="58">
        <f>IF(AND('当年度'!L9=0,'前年度'!L9=0),"",IF('前年度'!L9=0,"皆増 ",IF('当年度'!L9=0,"皆減 ",ROUND('増減額'!L9/'前年度'!L9*100,1))))</f>
        <v>4.3</v>
      </c>
      <c r="M9" s="58" t="str">
        <f>IF(AND('当年度'!M9=0,'前年度'!M9=0),"",IF('前年度'!M9=0,"皆増 ",IF('当年度'!M9=0,"皆減 ",ROUND('増減額'!M9/'前年度'!M9*100,1))))</f>
        <v>皆増 </v>
      </c>
      <c r="N9" s="58">
        <f>IF(AND('当年度'!N9=0,'前年度'!N9=0),"",IF('前年度'!N9=0,"皆増 ",IF('当年度'!N9=0,"皆減 ",ROUND('増減額'!N9/'前年度'!N9*100,1))))</f>
        <v>5.9</v>
      </c>
    </row>
    <row r="10" spans="1:14" ht="21.75" customHeight="1">
      <c r="A10" s="29"/>
      <c r="B10" s="25" t="s">
        <v>19</v>
      </c>
      <c r="C10" s="58">
        <f>IF(AND('当年度'!C10=0,'前年度'!C10=0),"",IF('前年度'!C10=0,"皆増 ",IF('当年度'!C10=0,"皆減 ",ROUND('増減額'!C10/'前年度'!C10*100,1))))</f>
        <v>12.6</v>
      </c>
      <c r="D10" s="58">
        <f>IF(AND('当年度'!D10=0,'前年度'!D10=0),"",IF('前年度'!D10=0,"皆増 ",IF('当年度'!D10=0,"皆減 ",ROUND('増減額'!D10/'前年度'!D10*100,1))))</f>
        <v>-8.6</v>
      </c>
      <c r="E10" s="58">
        <f>IF(AND('当年度'!E10=0,'前年度'!E10=0),"",IF('前年度'!E10=0,"皆増 ",IF('当年度'!E10=0,"皆減 ",ROUND('増減額'!E10/'前年度'!E10*100,1))))</f>
        <v>-7.5</v>
      </c>
      <c r="F10" s="58">
        <f>IF(AND('当年度'!F10=0,'前年度'!F10=0),"",IF('前年度'!F10=0,"皆増 ",IF('当年度'!F10=0,"皆減 ",ROUND('増減額'!F10/'前年度'!F10*100,1))))</f>
        <v>-3.6</v>
      </c>
      <c r="G10" s="58">
        <f>IF(AND('当年度'!G10=0,'前年度'!G10=0),"",IF('前年度'!G10=0,"皆増 ",IF('当年度'!G10=0,"皆減 ",ROUND('増減額'!G10/'前年度'!G10*100,1))))</f>
        <v>-22</v>
      </c>
      <c r="H10" s="58">
        <f>IF(AND('当年度'!H10=0,'前年度'!H10=0),"",IF('前年度'!H10=0,"皆増 ",IF('当年度'!H10=0,"皆減 ",ROUND('増減額'!H10/'前年度'!H10*100,1))))</f>
        <v>-4</v>
      </c>
      <c r="I10" s="58">
        <f>IF(AND('当年度'!I10=0,'前年度'!I10=0),"",IF('前年度'!I10=0,"皆増 ",IF('当年度'!I10=0,"皆減 ",ROUND('増減額'!I10/'前年度'!I10*100,1))))</f>
      </c>
      <c r="J10" s="58">
        <f>IF(AND('当年度'!J10=0,'前年度'!J10=0),"",IF('前年度'!J10=0,"皆増 ",IF('当年度'!J10=0,"皆減 ",ROUND('増減額'!J10/'前年度'!J10*100,1))))</f>
        <v>6.6</v>
      </c>
      <c r="K10" s="58">
        <f>IF(AND('当年度'!K10=0,'前年度'!K10=0),"",IF('前年度'!K10=0,"皆増 ",IF('当年度'!K10=0,"皆減 ",ROUND('増減額'!K10/'前年度'!K10*100,1))))</f>
        <v>-2</v>
      </c>
      <c r="L10" s="58">
        <f>IF(AND('当年度'!L10=0,'前年度'!L10=0),"",IF('前年度'!L10=0,"皆増 ",IF('当年度'!L10=0,"皆減 ",ROUND('増減額'!L10/'前年度'!L10*100,1))))</f>
        <v>0.6</v>
      </c>
      <c r="M10" s="58" t="str">
        <f>IF(AND('当年度'!M10=0,'前年度'!M10=0),"",IF('前年度'!M10=0,"皆増 ",IF('当年度'!M10=0,"皆減 ",ROUND('増減額'!M10/'前年度'!M10*100,1))))</f>
        <v>皆増 </v>
      </c>
      <c r="N10" s="58">
        <f>IF(AND('当年度'!N10=0,'前年度'!N10=0),"",IF('前年度'!N10=0,"皆増 ",IF('当年度'!N10=0,"皆減 ",ROUND('増減額'!N10/'前年度'!N10*100,1))))</f>
        <v>7</v>
      </c>
    </row>
    <row r="11" spans="1:14" ht="21.75" customHeight="1">
      <c r="A11" s="29"/>
      <c r="B11" s="25" t="s">
        <v>21</v>
      </c>
      <c r="C11" s="58">
        <f>IF(AND('当年度'!C11=0,'前年度'!C11=0),"",IF('前年度'!C11=0,"皆増 ",IF('当年度'!C11=0,"皆減 ",ROUND('増減額'!C11/'前年度'!C11*100,1))))</f>
        <v>14.8</v>
      </c>
      <c r="D11" s="58">
        <f>IF(AND('当年度'!D11=0,'前年度'!D11=0),"",IF('前年度'!D11=0,"皆増 ",IF('当年度'!D11=0,"皆減 ",ROUND('増減額'!D11/'前年度'!D11*100,1))))</f>
        <v>-8.8</v>
      </c>
      <c r="E11" s="58">
        <f>IF(AND('当年度'!E11=0,'前年度'!E11=0),"",IF('前年度'!E11=0,"皆増 ",IF('当年度'!E11=0,"皆減 ",ROUND('増減額'!E11/'前年度'!E11*100,1))))</f>
        <v>-0.6</v>
      </c>
      <c r="F11" s="58">
        <f>IF(AND('当年度'!F11=0,'前年度'!F11=0),"",IF('前年度'!F11=0,"皆増 ",IF('当年度'!F11=0,"皆減 ",ROUND('増減額'!F11/'前年度'!F11*100,1))))</f>
        <v>-3.9</v>
      </c>
      <c r="G11" s="58">
        <f>IF(AND('当年度'!G11=0,'前年度'!G11=0),"",IF('前年度'!G11=0,"皆増 ",IF('当年度'!G11=0,"皆減 ",ROUND('増減額'!G11/'前年度'!G11*100,1))))</f>
        <v>2</v>
      </c>
      <c r="H11" s="58">
        <f>IF(AND('当年度'!H11=0,'前年度'!H11=0),"",IF('前年度'!H11=0,"皆増 ",IF('当年度'!H11=0,"皆減 ",ROUND('増減額'!H11/'前年度'!H11*100,1))))</f>
        <v>8.4</v>
      </c>
      <c r="I11" s="58">
        <f>IF(AND('当年度'!I11=0,'前年度'!I11=0),"",IF('前年度'!I11=0,"皆増 ",IF('当年度'!I11=0,"皆減 ",ROUND('増減額'!I11/'前年度'!I11*100,1))))</f>
      </c>
      <c r="J11" s="58">
        <f>IF(AND('当年度'!J11=0,'前年度'!J11=0),"",IF('前年度'!J11=0,"皆増 ",IF('当年度'!J11=0,"皆減 ",ROUND('増減額'!J11/'前年度'!J11*100,1))))</f>
        <v>2.9</v>
      </c>
      <c r="K11" s="58">
        <f>IF(AND('当年度'!K11=0,'前年度'!K11=0),"",IF('前年度'!K11=0,"皆増 ",IF('当年度'!K11=0,"皆減 ",ROUND('増減額'!K11/'前年度'!K11*100,1))))</f>
        <v>3.4</v>
      </c>
      <c r="L11" s="58">
        <f>IF(AND('当年度'!L11=0,'前年度'!L11=0),"",IF('前年度'!L11=0,"皆増 ",IF('当年度'!L11=0,"皆減 ",ROUND('増減額'!L11/'前年度'!L11*100,1))))</f>
        <v>1.3</v>
      </c>
      <c r="M11" s="58">
        <f>IF(AND('当年度'!M11=0,'前年度'!M11=0),"",IF('前年度'!M11=0,"皆増 ",IF('当年度'!M11=0,"皆減 ",ROUND('増減額'!M11/'前年度'!M11*100,1))))</f>
      </c>
      <c r="N11" s="58">
        <f>IF(AND('当年度'!N11=0,'前年度'!N11=0),"",IF('前年度'!N11=0,"皆増 ",IF('当年度'!N11=0,"皆減 ",ROUND('増減額'!N11/'前年度'!N11*100,1))))</f>
        <v>7.1</v>
      </c>
    </row>
    <row r="12" spans="1:14" ht="21.75" customHeight="1">
      <c r="A12" s="29"/>
      <c r="B12" s="25" t="s">
        <v>22</v>
      </c>
      <c r="C12" s="58">
        <f>IF(AND('当年度'!C12=0,'前年度'!C12=0),"",IF('前年度'!C12=0,"皆増 ",IF('当年度'!C12=0,"皆減 ",ROUND('増減額'!C12/'前年度'!C12*100,1))))</f>
        <v>4.5</v>
      </c>
      <c r="D12" s="58">
        <f>IF(AND('当年度'!D12=0,'前年度'!D12=0),"",IF('前年度'!D12=0,"皆増 ",IF('当年度'!D12=0,"皆減 ",ROUND('増減額'!D12/'前年度'!D12*100,1))))</f>
        <v>-6.8</v>
      </c>
      <c r="E12" s="58">
        <f>IF(AND('当年度'!E12=0,'前年度'!E12=0),"",IF('前年度'!E12=0,"皆増 ",IF('当年度'!E12=0,"皆減 ",ROUND('増減額'!E12/'前年度'!E12*100,1))))</f>
        <v>7.2</v>
      </c>
      <c r="F12" s="58">
        <f>IF(AND('当年度'!F12=0,'前年度'!F12=0),"",IF('前年度'!F12=0,"皆増 ",IF('当年度'!F12=0,"皆減 ",ROUND('増減額'!F12/'前年度'!F12*100,1))))</f>
        <v>-1.3</v>
      </c>
      <c r="G12" s="58">
        <f>IF(AND('当年度'!G12=0,'前年度'!G12=0),"",IF('前年度'!G12=0,"皆増 ",IF('当年度'!G12=0,"皆減 ",ROUND('増減額'!G12/'前年度'!G12*100,1))))</f>
        <v>24.3</v>
      </c>
      <c r="H12" s="58">
        <f>IF(AND('当年度'!H12=0,'前年度'!H12=0),"",IF('前年度'!H12=0,"皆増 ",IF('当年度'!H12=0,"皆減 ",ROUND('増減額'!H12/'前年度'!H12*100,1))))</f>
        <v>-0.1</v>
      </c>
      <c r="I12" s="58">
        <f>IF(AND('当年度'!I12=0,'前年度'!I12=0),"",IF('前年度'!I12=0,"皆増 ",IF('当年度'!I12=0,"皆減 ",ROUND('増減額'!I12/'前年度'!I12*100,1))))</f>
      </c>
      <c r="J12" s="58">
        <f>IF(AND('当年度'!J12=0,'前年度'!J12=0),"",IF('前年度'!J12=0,"皆増 ",IF('当年度'!J12=0,"皆減 ",ROUND('増減額'!J12/'前年度'!J12*100,1))))</f>
        <v>-13.7</v>
      </c>
      <c r="K12" s="58">
        <f>IF(AND('当年度'!K12=0,'前年度'!K12=0),"",IF('前年度'!K12=0,"皆増 ",IF('当年度'!K12=0,"皆減 ",ROUND('増減額'!K12/'前年度'!K12*100,1))))</f>
        <v>1.6</v>
      </c>
      <c r="L12" s="58">
        <f>IF(AND('当年度'!L12=0,'前年度'!L12=0),"",IF('前年度'!L12=0,"皆増 ",IF('当年度'!L12=0,"皆減 ",ROUND('増減額'!L12/'前年度'!L12*100,1))))</f>
        <v>1.5</v>
      </c>
      <c r="M12" s="58" t="str">
        <f>IF(AND('当年度'!M12=0,'前年度'!M12=0),"",IF('前年度'!M12=0,"皆増 ",IF('当年度'!M12=0,"皆減 ",ROUND('増減額'!M12/'前年度'!M12*100,1))))</f>
        <v>皆増 </v>
      </c>
      <c r="N12" s="58">
        <f>IF(AND('当年度'!N12=0,'前年度'!N12=0),"",IF('前年度'!N12=0,"皆増 ",IF('当年度'!N12=0,"皆減 ",ROUND('増減額'!N12/'前年度'!N12*100,1))))</f>
        <v>-4.3</v>
      </c>
    </row>
    <row r="13" spans="1:14" ht="21.75" customHeight="1">
      <c r="A13" s="29"/>
      <c r="B13" s="25" t="s">
        <v>23</v>
      </c>
      <c r="C13" s="58">
        <f>IF(AND('当年度'!C13=0,'前年度'!C13=0),"",IF('前年度'!C13=0,"皆増 ",IF('当年度'!C13=0,"皆減 ",ROUND('増減額'!C13/'前年度'!C13*100,1))))</f>
        <v>10.2</v>
      </c>
      <c r="D13" s="58">
        <f>IF(AND('当年度'!D13=0,'前年度'!D13=0),"",IF('前年度'!D13=0,"皆増 ",IF('当年度'!D13=0,"皆減 ",ROUND('増減額'!D13/'前年度'!D13*100,1))))</f>
        <v>2</v>
      </c>
      <c r="E13" s="58">
        <f>IF(AND('当年度'!E13=0,'前年度'!E13=0),"",IF('前年度'!E13=0,"皆増 ",IF('当年度'!E13=0,"皆減 ",ROUND('増減額'!E13/'前年度'!E13*100,1))))</f>
        <v>17.4</v>
      </c>
      <c r="F13" s="58">
        <f>IF(AND('当年度'!F13=0,'前年度'!F13=0),"",IF('前年度'!F13=0,"皆増 ",IF('当年度'!F13=0,"皆減 ",ROUND('増減額'!F13/'前年度'!F13*100,1))))</f>
        <v>-6.3</v>
      </c>
      <c r="G13" s="58">
        <f>IF(AND('当年度'!G13=0,'前年度'!G13=0),"",IF('前年度'!G13=0,"皆増 ",IF('当年度'!G13=0,"皆減 ",ROUND('増減額'!G13/'前年度'!G13*100,1))))</f>
        <v>0.4</v>
      </c>
      <c r="H13" s="58">
        <f>IF(AND('当年度'!H13=0,'前年度'!H13=0),"",IF('前年度'!H13=0,"皆増 ",IF('当年度'!H13=0,"皆減 ",ROUND('増減額'!H13/'前年度'!H13*100,1))))</f>
        <v>-0.6</v>
      </c>
      <c r="I13" s="58">
        <f>IF(AND('当年度'!I13=0,'前年度'!I13=0),"",IF('前年度'!I13=0,"皆増 ",IF('当年度'!I13=0,"皆減 ",ROUND('増減額'!I13/'前年度'!I13*100,1))))</f>
      </c>
      <c r="J13" s="58">
        <f>IF(AND('当年度'!J13=0,'前年度'!J13=0),"",IF('前年度'!J13=0,"皆増 ",IF('当年度'!J13=0,"皆減 ",ROUND('増減額'!J13/'前年度'!J13*100,1))))</f>
        <v>1.7</v>
      </c>
      <c r="K13" s="58">
        <f>IF(AND('当年度'!K13=0,'前年度'!K13=0),"",IF('前年度'!K13=0,"皆増 ",IF('当年度'!K13=0,"皆減 ",ROUND('増減額'!K13/'前年度'!K13*100,1))))</f>
        <v>2.4</v>
      </c>
      <c r="L13" s="58">
        <f>IF(AND('当年度'!L13=0,'前年度'!L13=0),"",IF('前年度'!L13=0,"皆増 ",IF('当年度'!L13=0,"皆減 ",ROUND('増減額'!L13/'前年度'!L13*100,1))))</f>
        <v>2</v>
      </c>
      <c r="M13" s="58" t="str">
        <f>IF(AND('当年度'!M13=0,'前年度'!M13=0),"",IF('前年度'!M13=0,"皆増 ",IF('当年度'!M13=0,"皆減 ",ROUND('増減額'!M13/'前年度'!M13*100,1))))</f>
        <v>皆増 </v>
      </c>
      <c r="N13" s="58">
        <f>IF(AND('当年度'!N13=0,'前年度'!N13=0),"",IF('前年度'!N13=0,"皆増 ",IF('当年度'!N13=0,"皆減 ",ROUND('増減額'!N13/'前年度'!N13*100,1))))</f>
        <v>-8.5</v>
      </c>
    </row>
    <row r="14" spans="1:14" ht="21.75" customHeight="1">
      <c r="A14" s="29"/>
      <c r="B14" s="25" t="s">
        <v>24</v>
      </c>
      <c r="C14" s="58">
        <f>IF(AND('当年度'!C14=0,'前年度'!C14=0),"",IF('前年度'!C14=0,"皆増 ",IF('当年度'!C14=0,"皆減 ",ROUND('増減額'!C14/'前年度'!C14*100,1))))</f>
        <v>24.2</v>
      </c>
      <c r="D14" s="58">
        <f>IF(AND('当年度'!D14=0,'前年度'!D14=0),"",IF('前年度'!D14=0,"皆増 ",IF('当年度'!D14=0,"皆減 ",ROUND('増減額'!D14/'前年度'!D14*100,1))))</f>
        <v>-21.5</v>
      </c>
      <c r="E14" s="58">
        <f>IF(AND('当年度'!E14=0,'前年度'!E14=0),"",IF('前年度'!E14=0,"皆増 ",IF('当年度'!E14=0,"皆減 ",ROUND('増減額'!E14/'前年度'!E14*100,1))))</f>
        <v>44</v>
      </c>
      <c r="F14" s="58">
        <f>IF(AND('当年度'!F14=0,'前年度'!F14=0),"",IF('前年度'!F14=0,"皆増 ",IF('当年度'!F14=0,"皆減 ",ROUND('増減額'!F14/'前年度'!F14*100,1))))</f>
        <v>-16</v>
      </c>
      <c r="G14" s="58">
        <f>IF(AND('当年度'!G14=0,'前年度'!G14=0),"",IF('前年度'!G14=0,"皆増 ",IF('当年度'!G14=0,"皆減 ",ROUND('増減額'!G14/'前年度'!G14*100,1))))</f>
        <v>-9.3</v>
      </c>
      <c r="H14" s="58">
        <f>IF(AND('当年度'!H14=0,'前年度'!H14=0),"",IF('前年度'!H14=0,"皆増 ",IF('当年度'!H14=0,"皆減 ",ROUND('増減額'!H14/'前年度'!H14*100,1))))</f>
        <v>-0.4</v>
      </c>
      <c r="I14" s="58">
        <f>IF(AND('当年度'!I14=0,'前年度'!I14=0),"",IF('前年度'!I14=0,"皆増 ",IF('当年度'!I14=0,"皆減 ",ROUND('増減額'!I14/'前年度'!I14*100,1))))</f>
      </c>
      <c r="J14" s="58">
        <f>IF(AND('当年度'!J14=0,'前年度'!J14=0),"",IF('前年度'!J14=0,"皆増 ",IF('当年度'!J14=0,"皆減 ",ROUND('増減額'!J14/'前年度'!J14*100,1))))</f>
        <v>1.9</v>
      </c>
      <c r="K14" s="58">
        <f>IF(AND('当年度'!K14=0,'前年度'!K14=0),"",IF('前年度'!K14=0,"皆増 ",IF('当年度'!K14=0,"皆減 ",ROUND('増減額'!K14/'前年度'!K14*100,1))))</f>
        <v>0.2</v>
      </c>
      <c r="L14" s="58">
        <f>IF(AND('当年度'!L14=0,'前年度'!L14=0),"",IF('前年度'!L14=0,"皆増 ",IF('当年度'!L14=0,"皆減 ",ROUND('増減額'!L14/'前年度'!L14*100,1))))</f>
        <v>0</v>
      </c>
      <c r="M14" s="58">
        <f>IF(AND('当年度'!M14=0,'前年度'!M14=0),"",IF('前年度'!M14=0,"皆増 ",IF('当年度'!M14=0,"皆減 ",ROUND('増減額'!M14/'前年度'!M14*100,1))))</f>
      </c>
      <c r="N14" s="58">
        <f>IF(AND('当年度'!N14=0,'前年度'!N14=0),"",IF('前年度'!N14=0,"皆増 ",IF('当年度'!N14=0,"皆減 ",ROUND('増減額'!N14/'前年度'!N14*100,1))))</f>
        <v>84.8</v>
      </c>
    </row>
    <row r="15" spans="1:14" ht="21.75" customHeight="1">
      <c r="A15" s="29"/>
      <c r="B15" s="25" t="s">
        <v>25</v>
      </c>
      <c r="C15" s="58">
        <f>IF(AND('当年度'!C15=0,'前年度'!C15=0),"",IF('前年度'!C15=0,"皆増 ",IF('当年度'!C15=0,"皆減 ",ROUND('増減額'!C15/'前年度'!C15*100,1))))</f>
        <v>11</v>
      </c>
      <c r="D15" s="58">
        <f>IF(AND('当年度'!D15=0,'前年度'!D15=0),"",IF('前年度'!D15=0,"皆増 ",IF('当年度'!D15=0,"皆減 ",ROUND('増減額'!D15/'前年度'!D15*100,1))))</f>
        <v>-16.3</v>
      </c>
      <c r="E15" s="58">
        <f>IF(AND('当年度'!E15=0,'前年度'!E15=0),"",IF('前年度'!E15=0,"皆増 ",IF('当年度'!E15=0,"皆減 ",ROUND('増減額'!E15/'前年度'!E15*100,1))))</f>
        <v>-12.2</v>
      </c>
      <c r="F15" s="58">
        <f>IF(AND('当年度'!F15=0,'前年度'!F15=0),"",IF('前年度'!F15=0,"皆増 ",IF('当年度'!F15=0,"皆減 ",ROUND('増減額'!F15/'前年度'!F15*100,1))))</f>
        <v>-7</v>
      </c>
      <c r="G15" s="58">
        <f>IF(AND('当年度'!G15=0,'前年度'!G15=0),"",IF('前年度'!G15=0,"皆増 ",IF('当年度'!G15=0,"皆減 ",ROUND('増減額'!G15/'前年度'!G15*100,1))))</f>
        <v>-20.8</v>
      </c>
      <c r="H15" s="58">
        <f>IF(AND('当年度'!H15=0,'前年度'!H15=0),"",IF('前年度'!H15=0,"皆増 ",IF('当年度'!H15=0,"皆減 ",ROUND('増減額'!H15/'前年度'!H15*100,1))))</f>
        <v>-2</v>
      </c>
      <c r="I15" s="58">
        <f>IF(AND('当年度'!I15=0,'前年度'!I15=0),"",IF('前年度'!I15=0,"皆増 ",IF('当年度'!I15=0,"皆減 ",ROUND('増減額'!I15/'前年度'!I15*100,1))))</f>
      </c>
      <c r="J15" s="58">
        <f>IF(AND('当年度'!J15=0,'前年度'!J15=0),"",IF('前年度'!J15=0,"皆増 ",IF('当年度'!J15=0,"皆減 ",ROUND('増減額'!J15/'前年度'!J15*100,1))))</f>
        <v>4.1</v>
      </c>
      <c r="K15" s="58">
        <f>IF(AND('当年度'!K15=0,'前年度'!K15=0),"",IF('前年度'!K15=0,"皆増 ",IF('当年度'!K15=0,"皆減 ",ROUND('増減額'!K15/'前年度'!K15*100,1))))</f>
        <v>-1</v>
      </c>
      <c r="L15" s="58">
        <f>IF(AND('当年度'!L15=0,'前年度'!L15=0),"",IF('前年度'!L15=0,"皆増 ",IF('当年度'!L15=0,"皆減 ",ROUND('増減額'!L15/'前年度'!L15*100,1))))</f>
        <v>1</v>
      </c>
      <c r="M15" s="58">
        <f>IF(AND('当年度'!M15=0,'前年度'!M15=0),"",IF('前年度'!M15=0,"皆増 ",IF('当年度'!M15=0,"皆減 ",ROUND('増減額'!M15/'前年度'!M15*100,1))))</f>
      </c>
      <c r="N15" s="58">
        <f>IF(AND('当年度'!N15=0,'前年度'!N15=0),"",IF('前年度'!N15=0,"皆増 ",IF('当年度'!N15=0,"皆減 ",ROUND('増減額'!N15/'前年度'!N15*100,1))))</f>
        <v>-2.5</v>
      </c>
    </row>
    <row r="16" spans="1:14" ht="21.75" customHeight="1">
      <c r="A16" s="29"/>
      <c r="B16" s="24" t="s">
        <v>26</v>
      </c>
      <c r="C16" s="58">
        <f>IF(AND('当年度'!C16=0,'前年度'!C16=0),"",IF('前年度'!C16=0,"皆増 ",IF('当年度'!C16=0,"皆減 ",ROUND('増減額'!C16/'前年度'!C16*100,1))))</f>
        <v>26.1</v>
      </c>
      <c r="D16" s="58">
        <f>IF(AND('当年度'!D16=0,'前年度'!D16=0),"",IF('前年度'!D16=0,"皆増 ",IF('当年度'!D16=0,"皆減 ",ROUND('増減額'!D16/'前年度'!D16*100,1))))</f>
        <v>-44.7</v>
      </c>
      <c r="E16" s="58">
        <f>IF(AND('当年度'!E16=0,'前年度'!E16=0),"",IF('前年度'!E16=0,"皆増 ",IF('当年度'!E16=0,"皆減 ",ROUND('増減額'!E16/'前年度'!E16*100,1))))</f>
        <v>-4.4</v>
      </c>
      <c r="F16" s="58">
        <f>IF(AND('当年度'!F16=0,'前年度'!F16=0),"",IF('前年度'!F16=0,"皆増 ",IF('当年度'!F16=0,"皆減 ",ROUND('増減額'!F16/'前年度'!F16*100,1))))</f>
        <v>-13.9</v>
      </c>
      <c r="G16" s="58">
        <f>IF(AND('当年度'!G16=0,'前年度'!G16=0),"",IF('前年度'!G16=0,"皆増 ",IF('当年度'!G16=0,"皆減 ",ROUND('増減額'!G16/'前年度'!G16*100,1))))</f>
        <v>4.4</v>
      </c>
      <c r="H16" s="58">
        <f>IF(AND('当年度'!H16=0,'前年度'!H16=0),"",IF('前年度'!H16=0,"皆増 ",IF('当年度'!H16=0,"皆減 ",ROUND('増減額'!H16/'前年度'!H16*100,1))))</f>
        <v>8.4</v>
      </c>
      <c r="I16" s="58">
        <f>IF(AND('当年度'!I16=0,'前年度'!I16=0),"",IF('前年度'!I16=0,"皆増 ",IF('当年度'!I16=0,"皆減 ",ROUND('増減額'!I16/'前年度'!I16*100,1))))</f>
        <v>160</v>
      </c>
      <c r="J16" s="58">
        <f>IF(AND('当年度'!J16=0,'前年度'!J16=0),"",IF('前年度'!J16=0,"皆増 ",IF('当年度'!J16=0,"皆減 ",ROUND('増減額'!J16/'前年度'!J16*100,1))))</f>
        <v>4.9</v>
      </c>
      <c r="K16" s="58">
        <f>IF(AND('当年度'!K16=0,'前年度'!K16=0),"",IF('前年度'!K16=0,"皆増 ",IF('当年度'!K16=0,"皆減 ",ROUND('増減額'!K16/'前年度'!K16*100,1))))</f>
        <v>2.8</v>
      </c>
      <c r="L16" s="58">
        <f>IF(AND('当年度'!L16=0,'前年度'!L16=0),"",IF('前年度'!L16=0,"皆増 ",IF('当年度'!L16=0,"皆減 ",ROUND('増減額'!L16/'前年度'!L16*100,1))))</f>
        <v>4.6</v>
      </c>
      <c r="M16" s="58" t="str">
        <f>IF(AND('当年度'!M16=0,'前年度'!M16=0),"",IF('前年度'!M16=0,"皆増 ",IF('当年度'!M16=0,"皆減 ",ROUND('増減額'!M16/'前年度'!M16*100,1))))</f>
        <v>皆増 </v>
      </c>
      <c r="N16" s="58">
        <f>IF(AND('当年度'!N16=0,'前年度'!N16=0),"",IF('前年度'!N16=0,"皆増 ",IF('当年度'!N16=0,"皆減 ",ROUND('増減額'!N16/'前年度'!N16*100,1))))</f>
      </c>
    </row>
    <row r="17" spans="1:14" ht="21.75" customHeight="1">
      <c r="A17" s="29"/>
      <c r="B17" s="25" t="s">
        <v>101</v>
      </c>
      <c r="C17" s="58">
        <f>IF(AND('当年度'!C17=0,'前年度'!C17=0),"",IF('前年度'!C17=0,"皆増 ",IF('当年度'!C17=0,"皆減 ",ROUND('増減額'!C17/'前年度'!C17*100,1))))</f>
        <v>19.5</v>
      </c>
      <c r="D17" s="58">
        <f>IF(AND('当年度'!D17=0,'前年度'!D17=0),"",IF('前年度'!D17=0,"皆増 ",IF('当年度'!D17=0,"皆減 ",ROUND('増減額'!D17/'前年度'!D17*100,1))))</f>
        <v>-16.5</v>
      </c>
      <c r="E17" s="58">
        <f>IF(AND('当年度'!E17=0,'前年度'!E17=0),"",IF('前年度'!E17=0,"皆増 ",IF('当年度'!E17=0,"皆減 ",ROUND('増減額'!E17/'前年度'!E17*100,1))))</f>
        <v>117.8</v>
      </c>
      <c r="F17" s="58">
        <f>IF(AND('当年度'!F17=0,'前年度'!F17=0),"",IF('前年度'!F17=0,"皆増 ",IF('当年度'!F17=0,"皆減 ",ROUND('増減額'!F17/'前年度'!F17*100,1))))</f>
        <v>-11.6</v>
      </c>
      <c r="G17" s="58">
        <f>IF(AND('当年度'!G17=0,'前年度'!G17=0),"",IF('前年度'!G17=0,"皆増 ",IF('当年度'!G17=0,"皆減 ",ROUND('増減額'!G17/'前年度'!G17*100,1))))</f>
        <v>-2.7</v>
      </c>
      <c r="H17" s="58">
        <f>IF(AND('当年度'!H17=0,'前年度'!H17=0),"",IF('前年度'!H17=0,"皆増 ",IF('当年度'!H17=0,"皆減 ",ROUND('増減額'!H17/'前年度'!H17*100,1))))</f>
        <v>20.7</v>
      </c>
      <c r="I17" s="58" t="str">
        <f>IF(AND('当年度'!I17=0,'前年度'!I17=0),"",IF('前年度'!I17=0,"皆増 ",IF('当年度'!I17=0,"皆減 ",ROUND('増減額'!I17/'前年度'!I17*100,1))))</f>
        <v>皆増 </v>
      </c>
      <c r="J17" s="58">
        <f>IF(AND('当年度'!J17=0,'前年度'!J17=0),"",IF('前年度'!J17=0,"皆増 ",IF('当年度'!J17=0,"皆減 ",ROUND('増減額'!J17/'前年度'!J17*100,1))))</f>
        <v>4.3</v>
      </c>
      <c r="K17" s="58">
        <f>IF(AND('当年度'!K17=0,'前年度'!K17=0),"",IF('前年度'!K17=0,"皆増 ",IF('当年度'!K17=0,"皆減 ",ROUND('増減額'!K17/'前年度'!K17*100,1))))</f>
        <v>4.2</v>
      </c>
      <c r="L17" s="58">
        <f>IF(AND('当年度'!L17=0,'前年度'!L17=0),"",IF('前年度'!L17=0,"皆増 ",IF('当年度'!L17=0,"皆減 ",ROUND('増減額'!L17/'前年度'!L17*100,1))))</f>
        <v>8.6</v>
      </c>
      <c r="M17" s="58">
        <f>IF(AND('当年度'!M17=0,'前年度'!M17=0),"",IF('前年度'!M17=0,"皆増 ",IF('当年度'!M17=0,"皆減 ",ROUND('増減額'!M17/'前年度'!M17*100,1))))</f>
      </c>
      <c r="N17" s="58">
        <f>IF(AND('当年度'!N17=0,'前年度'!N17=0),"",IF('前年度'!N17=0,"皆増 ",IF('当年度'!N17=0,"皆減 ",ROUND('増減額'!N17/'前年度'!N17*100,1))))</f>
        <v>38.4</v>
      </c>
    </row>
    <row r="18" spans="1:14" ht="21.75" customHeight="1">
      <c r="A18" s="29"/>
      <c r="B18" s="25" t="s">
        <v>102</v>
      </c>
      <c r="C18" s="60">
        <f>IF(AND('当年度'!C18=0,'前年度'!C18=0),"",IF('前年度'!C18=0,"皆増 ",IF('当年度'!C18=0,"皆減 ",ROUND('増減額'!C18/'前年度'!C18*100,1))))</f>
        <v>11.9</v>
      </c>
      <c r="D18" s="60">
        <f>IF(AND('当年度'!D18=0,'前年度'!D18=0),"",IF('前年度'!D18=0,"皆増 ",IF('当年度'!D18=0,"皆減 ",ROUND('増減額'!D18/'前年度'!D18*100,1))))</f>
        <v>-15.1</v>
      </c>
      <c r="E18" s="60">
        <f>IF(AND('当年度'!E18=0,'前年度'!E18=0),"",IF('前年度'!E18=0,"皆増 ",IF('当年度'!E18=0,"皆減 ",ROUND('増減額'!E18/'前年度'!E18*100,1))))</f>
        <v>23.4</v>
      </c>
      <c r="F18" s="60">
        <f>IF(AND('当年度'!F18=0,'前年度'!F18=0),"",IF('前年度'!F18=0,"皆増 ",IF('当年度'!F18=0,"皆減 ",ROUND('増減額'!F18/'前年度'!F18*100,1))))</f>
        <v>-3.2</v>
      </c>
      <c r="G18" s="60">
        <f>IF(AND('当年度'!G18=0,'前年度'!G18=0),"",IF('前年度'!G18=0,"皆増 ",IF('当年度'!G18=0,"皆減 ",ROUND('増減額'!G18/'前年度'!G18*100,1))))</f>
        <v>8.4</v>
      </c>
      <c r="H18" s="60">
        <f>IF(AND('当年度'!H18=0,'前年度'!H18=0),"",IF('前年度'!H18=0,"皆増 ",IF('当年度'!H18=0,"皆減 ",ROUND('増減額'!H18/'前年度'!H18*100,1))))</f>
        <v>-2</v>
      </c>
      <c r="I18" s="60">
        <f>IF(AND('当年度'!I18=0,'前年度'!I18=0),"",IF('前年度'!I18=0,"皆増 ",IF('当年度'!I18=0,"皆減 ",ROUND('増減額'!I18/'前年度'!I18*100,1))))</f>
      </c>
      <c r="J18" s="60">
        <f>IF(AND('当年度'!J18=0,'前年度'!J18=0),"",IF('前年度'!J18=0,"皆増 ",IF('当年度'!J18=0,"皆減 ",ROUND('増減額'!J18/'前年度'!J18*100,1))))</f>
        <v>-9.8</v>
      </c>
      <c r="K18" s="60">
        <f>IF(AND('当年度'!K18=0,'前年度'!K18=0),"",IF('前年度'!K18=0,"皆増 ",IF('当年度'!K18=0,"皆減 ",ROUND('増減額'!K18/'前年度'!K18*100,1))))</f>
        <v>0.5</v>
      </c>
      <c r="L18" s="60">
        <f>IF(AND('当年度'!L18=0,'前年度'!L18=0),"",IF('前年度'!L18=0,"皆増 ",IF('当年度'!L18=0,"皆減 ",ROUND('増減額'!L18/'前年度'!L18*100,1))))</f>
        <v>0.2</v>
      </c>
      <c r="M18" s="60">
        <f>IF(AND('当年度'!M18=0,'前年度'!M18=0),"",IF('前年度'!M18=0,"皆増 ",IF('当年度'!M18=0,"皆減 ",ROUND('増減額'!M18/'前年度'!M18*100,1))))</f>
      </c>
      <c r="N18" s="60">
        <f>IF(AND('当年度'!N18=0,'前年度'!N18=0),"",IF('前年度'!N18=0,"皆増 ",IF('当年度'!N18=0,"皆減 ",ROUND('増減額'!N18/'前年度'!N18*100,1))))</f>
        <v>0.7</v>
      </c>
    </row>
    <row r="19" spans="1:14" ht="21.75" customHeight="1">
      <c r="A19" s="29"/>
      <c r="B19" s="26" t="s">
        <v>103</v>
      </c>
      <c r="C19" s="61">
        <f>IF(AND('当年度'!C19=0,'前年度'!C19=0),"",IF('前年度'!C19=0,"皆増 ",IF('当年度'!C19=0,"皆減 ",ROUND('増減額'!C19/'前年度'!C19*100,1))))</f>
        <v>10.3</v>
      </c>
      <c r="D19" s="61">
        <f>IF(AND('当年度'!D19=0,'前年度'!D19=0),"",IF('前年度'!D19=0,"皆増 ",IF('当年度'!D19=0,"皆減 ",ROUND('増減額'!D19/'前年度'!D19*100,1))))</f>
        <v>1</v>
      </c>
      <c r="E19" s="61">
        <f>IF(AND('当年度'!E19=0,'前年度'!E19=0),"",IF('前年度'!E19=0,"皆増 ",IF('当年度'!E19=0,"皆減 ",ROUND('増減額'!E19/'前年度'!E19*100,1))))</f>
        <v>9.6</v>
      </c>
      <c r="F19" s="61">
        <f>IF(AND('当年度'!F19=0,'前年度'!F19=0),"",IF('前年度'!F19=0,"皆増 ",IF('当年度'!F19=0,"皆減 ",ROUND('増減額'!F19/'前年度'!F19*100,1))))</f>
        <v>-20.6</v>
      </c>
      <c r="G19" s="61">
        <f>IF(AND('当年度'!G19=0,'前年度'!G19=0),"",IF('前年度'!G19=0,"皆増 ",IF('当年度'!G19=0,"皆減 ",ROUND('増減額'!G19/'前年度'!G19*100,1))))</f>
        <v>-3.7</v>
      </c>
      <c r="H19" s="62">
        <f>IF(AND('当年度'!H19=0,'前年度'!H19=0),"",IF('前年度'!H19=0,"皆増 ",IF('当年度'!H19=0,"皆減 ",ROUND('増減額'!H19/'前年度'!H19*100,1))))</f>
        <v>-7</v>
      </c>
      <c r="I19" s="61">
        <f>IF(AND('当年度'!I19=0,'前年度'!I19=0),"",IF('前年度'!I19=0,"皆増 ",IF('当年度'!I19=0,"皆減 ",ROUND('増減額'!I19/'前年度'!I19*100,1))))</f>
      </c>
      <c r="J19" s="61">
        <f>IF(AND('当年度'!J19=0,'前年度'!J19=0),"",IF('前年度'!J19=0,"皆増 ",IF('当年度'!J19=0,"皆減 ",ROUND('増減額'!J19/'前年度'!J19*100,1))))</f>
        <v>-0.4</v>
      </c>
      <c r="K19" s="62">
        <f>IF(AND('当年度'!K19=0,'前年度'!K19=0),"",IF('前年度'!K19=0,"皆増 ",IF('当年度'!K19=0,"皆減 ",ROUND('増減額'!K19/'前年度'!K19*100,1))))</f>
        <v>-0.7</v>
      </c>
      <c r="L19" s="61">
        <f>IF(AND('当年度'!L19=0,'前年度'!L19=0),"",IF('前年度'!L19=0,"皆増 ",IF('当年度'!L19=0,"皆減 ",ROUND('増減額'!L19/'前年度'!L19*100,1))))</f>
        <v>-0.6</v>
      </c>
      <c r="M19" s="61">
        <f>IF(AND('当年度'!M19=0,'前年度'!M19=0),"",IF('前年度'!M19=0,"皆増 ",IF('当年度'!M19=0,"皆減 ",ROUND('増減額'!M19/'前年度'!M19*100,1))))</f>
      </c>
      <c r="N19" s="61">
        <f>IF(AND('当年度'!N19=0,'前年度'!N19=0),"",IF('前年度'!N19=0,"皆増 ",IF('当年度'!N19=0,"皆減 ",ROUND('増減額'!N19/'前年度'!N19*100,1))))</f>
        <v>14.5</v>
      </c>
    </row>
    <row r="20" spans="1:14" ht="21.75" customHeight="1">
      <c r="A20" s="29"/>
      <c r="B20" s="25" t="s">
        <v>30</v>
      </c>
      <c r="C20" s="60">
        <f>IF(AND('当年度'!C20=0,'前年度'!C20=0),"",IF('前年度'!C20=0,"皆増 ",IF('当年度'!C20=0,"皆減 ",ROUND('増減額'!C20/'前年度'!C20*100,1))))</f>
        <v>8.4</v>
      </c>
      <c r="D20" s="60">
        <f>IF(AND('当年度'!D20=0,'前年度'!D20=0),"",IF('前年度'!D20=0,"皆増 ",IF('当年度'!D20=0,"皆減 ",ROUND('増減額'!D20/'前年度'!D20*100,1))))</f>
        <v>-4.3</v>
      </c>
      <c r="E20" s="60">
        <f>IF(AND('当年度'!E20=0,'前年度'!E20=0),"",IF('前年度'!E20=0,"皆増 ",IF('当年度'!E20=0,"皆減 ",ROUND('増減額'!E20/'前年度'!E20*100,1))))</f>
        <v>57.9</v>
      </c>
      <c r="F20" s="60">
        <f>IF(AND('当年度'!F20=0,'前年度'!F20=0),"",IF('前年度'!F20=0,"皆増 ",IF('当年度'!F20=0,"皆減 ",ROUND('増減額'!F20/'前年度'!F20*100,1))))</f>
        <v>-4</v>
      </c>
      <c r="G20" s="60">
        <f>IF(AND('当年度'!G20=0,'前年度'!G20=0),"",IF('前年度'!G20=0,"皆増 ",IF('当年度'!G20=0,"皆減 ",ROUND('増減額'!G20/'前年度'!G20*100,1))))</f>
        <v>-6.5</v>
      </c>
      <c r="H20" s="60">
        <f>IF(AND('当年度'!H20=0,'前年度'!H20=0),"",IF('前年度'!H20=0,"皆増 ",IF('当年度'!H20=0,"皆減 ",ROUND('増減額'!H20/'前年度'!H20*100,1))))</f>
        <v>-10</v>
      </c>
      <c r="I20" s="60">
        <f>IF(AND('当年度'!I20=0,'前年度'!I20=0),"",IF('前年度'!I20=0,"皆増 ",IF('当年度'!I20=0,"皆減 ",ROUND('増減額'!I20/'前年度'!I20*100,1))))</f>
      </c>
      <c r="J20" s="60">
        <f>IF(AND('当年度'!J20=0,'前年度'!J20=0),"",IF('前年度'!J20=0,"皆増 ",IF('当年度'!J20=0,"皆減 ",ROUND('増減額'!J20/'前年度'!J20*100,1))))</f>
        <v>-5.4</v>
      </c>
      <c r="K20" s="60">
        <f>IF(AND('当年度'!K20=0,'前年度'!K20=0),"",IF('前年度'!K20=0,"皆増 ",IF('当年度'!K20=0,"皆減 ",ROUND('増減額'!K20/'前年度'!K20*100,1))))</f>
        <v>-1.8</v>
      </c>
      <c r="L20" s="60">
        <f>IF(AND('当年度'!L20=0,'前年度'!L20=0),"",IF('前年度'!L20=0,"皆増 ",IF('当年度'!L20=0,"皆減 ",ROUND('増減額'!L20/'前年度'!L20*100,1))))</f>
        <v>-30</v>
      </c>
      <c r="M20" s="60">
        <f>IF(AND('当年度'!M20=0,'前年度'!M20=0),"",IF('前年度'!M20=0,"皆増 ",IF('当年度'!M20=0,"皆減 ",ROUND('増減額'!M20/'前年度'!M20*100,1))))</f>
      </c>
      <c r="N20" s="60">
        <f>IF(AND('当年度'!N20=0,'前年度'!N20=0),"",IF('前年度'!N20=0,"皆増 ",IF('当年度'!N20=0,"皆減 ",ROUND('増減額'!N20/'前年度'!N20*100,1))))</f>
        <v>-37.6</v>
      </c>
    </row>
    <row r="21" spans="1:14" ht="21.75" customHeight="1">
      <c r="A21" s="29"/>
      <c r="B21" s="25" t="s">
        <v>34</v>
      </c>
      <c r="C21" s="60">
        <f>IF(AND('当年度'!C21=0,'前年度'!C21=0),"",IF('前年度'!C21=0,"皆増 ",IF('当年度'!C21=0,"皆減 ",ROUND('増減額'!C21/'前年度'!C21*100,1))))</f>
        <v>18.5</v>
      </c>
      <c r="D21" s="60">
        <f>IF(AND('当年度'!D21=0,'前年度'!D21=0),"",IF('前年度'!D21=0,"皆増 ",IF('当年度'!D21=0,"皆減 ",ROUND('増減額'!D21/'前年度'!D21*100,1))))</f>
        <v>3.5</v>
      </c>
      <c r="E21" s="60">
        <f>IF(AND('当年度'!E21=0,'前年度'!E21=0),"",IF('前年度'!E21=0,"皆増 ",IF('当年度'!E21=0,"皆減 ",ROUND('増減額'!E21/'前年度'!E21*100,1))))</f>
        <v>-0.4</v>
      </c>
      <c r="F21" s="60">
        <f>IF(AND('当年度'!F21=0,'前年度'!F21=0),"",IF('前年度'!F21=0,"皆増 ",IF('当年度'!F21=0,"皆減 ",ROUND('増減額'!F21/'前年度'!F21*100,1))))</f>
        <v>5.3</v>
      </c>
      <c r="G21" s="60">
        <f>IF(AND('当年度'!G21=0,'前年度'!G21=0),"",IF('前年度'!G21=0,"皆増 ",IF('当年度'!G21=0,"皆減 ",ROUND('増減額'!G21/'前年度'!G21*100,1))))</f>
        <v>-16.4</v>
      </c>
      <c r="H21" s="60">
        <f>IF(AND('当年度'!H21=0,'前年度'!H21=0),"",IF('前年度'!H21=0,"皆増 ",IF('当年度'!H21=0,"皆減 ",ROUND('増減額'!H21/'前年度'!H21*100,1))))</f>
        <v>-1.2</v>
      </c>
      <c r="I21" s="60">
        <f>IF(AND('当年度'!I21=0,'前年度'!I21=0),"",IF('前年度'!I21=0,"皆増 ",IF('当年度'!I21=0,"皆減 ",ROUND('増減額'!I21/'前年度'!I21*100,1))))</f>
      </c>
      <c r="J21" s="60">
        <f>IF(AND('当年度'!J21=0,'前年度'!J21=0),"",IF('前年度'!J21=0,"皆増 ",IF('当年度'!J21=0,"皆減 ",ROUND('増減額'!J21/'前年度'!J21*100,1))))</f>
        <v>17.4</v>
      </c>
      <c r="K21" s="60">
        <f>IF(AND('当年度'!K21=0,'前年度'!K21=0),"",IF('前年度'!K21=0,"皆増 ",IF('当年度'!K21=0,"皆減 ",ROUND('増減額'!K21/'前年度'!K21*100,1))))</f>
        <v>6.1</v>
      </c>
      <c r="L21" s="60">
        <f>IF(AND('当年度'!L21=0,'前年度'!L21=0),"",IF('前年度'!L21=0,"皆増 ",IF('当年度'!L21=0,"皆減 ",ROUND('増減額'!L21/'前年度'!L21*100,1))))</f>
        <v>3.9</v>
      </c>
      <c r="M21" s="60">
        <f>IF(AND('当年度'!M21=0,'前年度'!M21=0),"",IF('前年度'!M21=0,"皆増 ",IF('当年度'!M21=0,"皆減 ",ROUND('増減額'!M21/'前年度'!M21*100,1))))</f>
      </c>
      <c r="N21" s="60">
        <f>IF(AND('当年度'!N21=0,'前年度'!N21=0),"",IF('前年度'!N21=0,"皆増 ",IF('当年度'!N21=0,"皆減 ",ROUND('増減額'!N21/'前年度'!N21*100,1))))</f>
        <v>2.8</v>
      </c>
    </row>
    <row r="22" spans="1:14" ht="21.75" customHeight="1">
      <c r="A22" s="29"/>
      <c r="B22" s="25" t="s">
        <v>36</v>
      </c>
      <c r="C22" s="60">
        <f>IF(AND('当年度'!C22=0,'前年度'!C22=0),"",IF('前年度'!C22=0,"皆増 ",IF('当年度'!C22=0,"皆減 ",ROUND('増減額'!C22/'前年度'!C22*100,1))))</f>
        <v>29.2</v>
      </c>
      <c r="D22" s="60">
        <f>IF(AND('当年度'!D22=0,'前年度'!D22=0),"",IF('前年度'!D22=0,"皆増 ",IF('当年度'!D22=0,"皆減 ",ROUND('増減額'!D22/'前年度'!D22*100,1))))</f>
        <v>-22.2</v>
      </c>
      <c r="E22" s="60">
        <f>IF(AND('当年度'!E22=0,'前年度'!E22=0),"",IF('前年度'!E22=0,"皆増 ",IF('当年度'!E22=0,"皆減 ",ROUND('増減額'!E22/'前年度'!E22*100,1))))</f>
        <v>-4.2</v>
      </c>
      <c r="F22" s="60">
        <f>IF(AND('当年度'!F22=0,'前年度'!F22=0),"",IF('前年度'!F22=0,"皆増 ",IF('当年度'!F22=0,"皆減 ",ROUND('増減額'!F22/'前年度'!F22*100,1))))</f>
        <v>2.8</v>
      </c>
      <c r="G22" s="60">
        <f>IF(AND('当年度'!G22=0,'前年度'!G22=0),"",IF('前年度'!G22=0,"皆増 ",IF('当年度'!G22=0,"皆減 ",ROUND('増減額'!G22/'前年度'!G22*100,1))))</f>
        <v>-11</v>
      </c>
      <c r="H22" s="60">
        <f>IF(AND('当年度'!H22=0,'前年度'!H22=0),"",IF('前年度'!H22=0,"皆増 ",IF('当年度'!H22=0,"皆減 ",ROUND('増減額'!H22/'前年度'!H22*100,1))))</f>
        <v>23.5</v>
      </c>
      <c r="I22" s="60">
        <f>IF(AND('当年度'!I22=0,'前年度'!I22=0),"",IF('前年度'!I22=0,"皆増 ",IF('当年度'!I22=0,"皆減 ",ROUND('増減額'!I22/'前年度'!I22*100,1))))</f>
        <v>-98.7</v>
      </c>
      <c r="J22" s="60">
        <f>IF(AND('当年度'!J22=0,'前年度'!J22=0),"",IF('前年度'!J22=0,"皆増 ",IF('当年度'!J22=0,"皆減 ",ROUND('増減額'!J22/'前年度'!J22*100,1))))</f>
        <v>3.1</v>
      </c>
      <c r="K22" s="60">
        <f>IF(AND('当年度'!K22=0,'前年度'!K22=0),"",IF('前年度'!K22=0,"皆増 ",IF('当年度'!K22=0,"皆減 ",ROUND('増減額'!K22/'前年度'!K22*100,1))))</f>
        <v>4.4</v>
      </c>
      <c r="L22" s="60">
        <f>IF(AND('当年度'!L22=0,'前年度'!L22=0),"",IF('前年度'!L22=0,"皆増 ",IF('当年度'!L22=0,"皆減 ",ROUND('増減額'!L22/'前年度'!L22*100,1))))</f>
        <v>3.1</v>
      </c>
      <c r="M22" s="60" t="str">
        <f>IF(AND('当年度'!M22=0,'前年度'!M22=0),"",IF('前年度'!M22=0,"皆増 ",IF('当年度'!M22=0,"皆減 ",ROUND('増減額'!M22/'前年度'!M22*100,1))))</f>
        <v>皆増 </v>
      </c>
      <c r="N22" s="60">
        <f>IF(AND('当年度'!N22=0,'前年度'!N22=0),"",IF('前年度'!N22=0,"皆増 ",IF('当年度'!N22=0,"皆減 ",ROUND('増減額'!N22/'前年度'!N22*100,1))))</f>
        <v>15.3</v>
      </c>
    </row>
    <row r="23" spans="1:14" ht="21.75" customHeight="1">
      <c r="A23" s="29"/>
      <c r="B23" s="25" t="s">
        <v>38</v>
      </c>
      <c r="C23" s="60">
        <f>IF(AND('当年度'!C23=0,'前年度'!C23=0),"",IF('前年度'!C23=0,"皆増 ",IF('当年度'!C23=0,"皆減 ",ROUND('増減額'!C23/'前年度'!C23*100,1))))</f>
        <v>38.7</v>
      </c>
      <c r="D23" s="60">
        <f>IF(AND('当年度'!D23=0,'前年度'!D23=0),"",IF('前年度'!D23=0,"皆増 ",IF('当年度'!D23=0,"皆減 ",ROUND('増減額'!D23/'前年度'!D23*100,1))))</f>
        <v>-31.4</v>
      </c>
      <c r="E23" s="60">
        <f>IF(AND('当年度'!E23=0,'前年度'!E23=0),"",IF('前年度'!E23=0,"皆増 ",IF('当年度'!E23=0,"皆減 ",ROUND('増減額'!E23/'前年度'!E23*100,1))))</f>
        <v>-15.9</v>
      </c>
      <c r="F23" s="60">
        <f>IF(AND('当年度'!F23=0,'前年度'!F23=0),"",IF('前年度'!F23=0,"皆増 ",IF('当年度'!F23=0,"皆減 ",ROUND('増減額'!F23/'前年度'!F23*100,1))))</f>
        <v>19.4</v>
      </c>
      <c r="G23" s="60">
        <f>IF(AND('当年度'!G23=0,'前年度'!G23=0),"",IF('前年度'!G23=0,"皆増 ",IF('当年度'!G23=0,"皆減 ",ROUND('増減額'!G23/'前年度'!G23*100,1))))</f>
        <v>-12.3</v>
      </c>
      <c r="H23" s="60">
        <f>IF(AND('当年度'!H23=0,'前年度'!H23=0),"",IF('前年度'!H23=0,"皆増 ",IF('当年度'!H23=0,"皆減 ",ROUND('増減額'!H23/'前年度'!H23*100,1))))</f>
        <v>5.5</v>
      </c>
      <c r="I23" s="60">
        <f>IF(AND('当年度'!I23=0,'前年度'!I23=0),"",IF('前年度'!I23=0,"皆増 ",IF('当年度'!I23=0,"皆減 ",ROUND('増減額'!I23/'前年度'!I23*100,1))))</f>
      </c>
      <c r="J23" s="60">
        <f>IF(AND('当年度'!J23=0,'前年度'!J23=0),"",IF('前年度'!J23=0,"皆増 ",IF('当年度'!J23=0,"皆減 ",ROUND('増減額'!J23/'前年度'!J23*100,1))))</f>
        <v>2.2</v>
      </c>
      <c r="K23" s="60">
        <f>IF(AND('当年度'!K23=0,'前年度'!K23=0),"",IF('前年度'!K23=0,"皆増 ",IF('当年度'!K23=0,"皆減 ",ROUND('増減額'!K23/'前年度'!K23*100,1))))</f>
        <v>5.5</v>
      </c>
      <c r="L23" s="60">
        <f>IF(AND('当年度'!L23=0,'前年度'!L23=0),"",IF('前年度'!L23=0,"皆増 ",IF('当年度'!L23=0,"皆減 ",ROUND('増減額'!L23/'前年度'!L23*100,1))))</f>
        <v>9.4</v>
      </c>
      <c r="M23" s="60">
        <f>IF(AND('当年度'!M23=0,'前年度'!M23=0),"",IF('前年度'!M23=0,"皆増 ",IF('当年度'!M23=0,"皆減 ",ROUND('増減額'!M23/'前年度'!M23*100,1))))</f>
      </c>
      <c r="N23" s="60">
        <f>IF(AND('当年度'!N23=0,'前年度'!N23=0),"",IF('前年度'!N23=0,"皆増 ",IF('当年度'!N23=0,"皆減 ",ROUND('増減額'!N23/'前年度'!N23*100,1))))</f>
        <v>127.5</v>
      </c>
    </row>
    <row r="24" spans="1:14" ht="21.75" customHeight="1">
      <c r="A24" s="29"/>
      <c r="B24" s="25" t="s">
        <v>39</v>
      </c>
      <c r="C24" s="60">
        <f>IF(AND('当年度'!C24=0,'前年度'!C24=0),"",IF('前年度'!C24=0,"皆増 ",IF('当年度'!C24=0,"皆減 ",ROUND('増減額'!C24/'前年度'!C24*100,1))))</f>
        <v>34.6</v>
      </c>
      <c r="D24" s="60">
        <f>IF(AND('当年度'!D24=0,'前年度'!D24=0),"",IF('前年度'!D24=0,"皆増 ",IF('当年度'!D24=0,"皆減 ",ROUND('増減額'!D24/'前年度'!D24*100,1))))</f>
        <v>-15</v>
      </c>
      <c r="E24" s="60">
        <f>IF(AND('当年度'!E24=0,'前年度'!E24=0),"",IF('前年度'!E24=0,"皆増 ",IF('当年度'!E24=0,"皆減 ",ROUND('増減額'!E24/'前年度'!E24*100,1))))</f>
        <v>58.6</v>
      </c>
      <c r="F24" s="60">
        <f>IF(AND('当年度'!F24=0,'前年度'!F24=0),"",IF('前年度'!F24=0,"皆増 ",IF('当年度'!F24=0,"皆減 ",ROUND('増減額'!F24/'前年度'!F24*100,1))))</f>
        <v>10.9</v>
      </c>
      <c r="G24" s="60">
        <f>IF(AND('当年度'!G24=0,'前年度'!G24=0),"",IF('前年度'!G24=0,"皆増 ",IF('当年度'!G24=0,"皆減 ",ROUND('増減額'!G24/'前年度'!G24*100,1))))</f>
        <v>3.2</v>
      </c>
      <c r="H24" s="60">
        <f>IF(AND('当年度'!H24=0,'前年度'!H24=0),"",IF('前年度'!H24=0,"皆増 ",IF('当年度'!H24=0,"皆減 ",ROUND('増減額'!H24/'前年度'!H24*100,1))))</f>
        <v>-3.2</v>
      </c>
      <c r="I24" s="60">
        <f>IF(AND('当年度'!I24=0,'前年度'!I24=0),"",IF('前年度'!I24=0,"皆増 ",IF('当年度'!I24=0,"皆減 ",ROUND('増減額'!I24/'前年度'!I24*100,1))))</f>
        <v>-40.4</v>
      </c>
      <c r="J24" s="60">
        <f>IF(AND('当年度'!J24=0,'前年度'!J24=0),"",IF('前年度'!J24=0,"皆増 ",IF('当年度'!J24=0,"皆減 ",ROUND('増減額'!J24/'前年度'!J24*100,1))))</f>
        <v>-0.1</v>
      </c>
      <c r="K24" s="60">
        <f>IF(AND('当年度'!K24=0,'前年度'!K24=0),"",IF('前年度'!K24=0,"皆増 ",IF('当年度'!K24=0,"皆減 ",ROUND('増減額'!K24/'前年度'!K24*100,1))))</f>
        <v>5.5</v>
      </c>
      <c r="L24" s="60">
        <f>IF(AND('当年度'!L24=0,'前年度'!L24=0),"",IF('前年度'!L24=0,"皆増 ",IF('当年度'!L24=0,"皆減 ",ROUND('増減額'!L24/'前年度'!L24*100,1))))</f>
        <v>5.3</v>
      </c>
      <c r="M24" s="60">
        <f>IF(AND('当年度'!M24=0,'前年度'!M24=0),"",IF('前年度'!M24=0,"皆増 ",IF('当年度'!M24=0,"皆減 ",ROUND('増減額'!M24/'前年度'!M24*100,1))))</f>
      </c>
      <c r="N24" s="60">
        <f>IF(AND('当年度'!N24=0,'前年度'!N24=0),"",IF('前年度'!N24=0,"皆増 ",IF('当年度'!N24=0,"皆減 ",ROUND('増減額'!N24/'前年度'!N24*100,1))))</f>
      </c>
    </row>
    <row r="25" spans="1:14" ht="21.75" customHeight="1">
      <c r="A25" s="29"/>
      <c r="B25" s="24" t="s">
        <v>53</v>
      </c>
      <c r="C25" s="60">
        <f>IF(AND('当年度'!C25=0,'前年度'!C25=0),"",IF('前年度'!C25=0,"皆増 ",IF('当年度'!C25=0,"皆減 ",ROUND('増減額'!C25/'前年度'!C25*100,1))))</f>
        <v>32.5</v>
      </c>
      <c r="D25" s="60">
        <f>IF(AND('当年度'!D25=0,'前年度'!D25=0),"",IF('前年度'!D25=0,"皆増 ",IF('当年度'!D25=0,"皆減 ",ROUND('増減額'!D25/'前年度'!D25*100,1))))</f>
        <v>-14.8</v>
      </c>
      <c r="E25" s="60">
        <f>IF(AND('当年度'!E25=0,'前年度'!E25=0),"",IF('前年度'!E25=0,"皆増 ",IF('当年度'!E25=0,"皆減 ",ROUND('増減額'!E25/'前年度'!E25*100,1))))</f>
        <v>13.8</v>
      </c>
      <c r="F25" s="60">
        <f>IF(AND('当年度'!F25=0,'前年度'!F25=0),"",IF('前年度'!F25=0,"皆増 ",IF('当年度'!F25=0,"皆減 ",ROUND('増減額'!F25/'前年度'!F25*100,1))))</f>
        <v>-27.4</v>
      </c>
      <c r="G25" s="60">
        <f>IF(AND('当年度'!G25=0,'前年度'!G25=0),"",IF('前年度'!G25=0,"皆増 ",IF('当年度'!G25=0,"皆減 ",ROUND('増減額'!G25/'前年度'!G25*100,1))))</f>
        <v>28.8</v>
      </c>
      <c r="H25" s="60">
        <f>IF(AND('当年度'!H25=0,'前年度'!H25=0),"",IF('前年度'!H25=0,"皆増 ",IF('当年度'!H25=0,"皆減 ",ROUND('増減額'!H25/'前年度'!H25*100,1))))</f>
        <v>-8.3</v>
      </c>
      <c r="I25" s="60">
        <f>IF(AND('当年度'!I25=0,'前年度'!I25=0),"",IF('前年度'!I25=0,"皆増 ",IF('当年度'!I25=0,"皆減 ",ROUND('増減額'!I25/'前年度'!I25*100,1))))</f>
      </c>
      <c r="J25" s="60">
        <f>IF(AND('当年度'!J25=0,'前年度'!J25=0),"",IF('前年度'!J25=0,"皆増 ",IF('当年度'!J25=0,"皆減 ",ROUND('増減額'!J25/'前年度'!J25*100,1))))</f>
        <v>-7.5</v>
      </c>
      <c r="K25" s="60">
        <f>IF(AND('当年度'!K25=0,'前年度'!K25=0),"",IF('前年度'!K25=0,"皆増 ",IF('当年度'!K25=0,"皆減 ",ROUND('増減額'!K25/'前年度'!K25*100,1))))</f>
        <v>5.3</v>
      </c>
      <c r="L25" s="60">
        <f>IF(AND('当年度'!L25=0,'前年度'!L25=0),"",IF('前年度'!L25=0,"皆増 ",IF('当年度'!L25=0,"皆減 ",ROUND('増減額'!L25/'前年度'!L25*100,1))))</f>
        <v>1.4</v>
      </c>
      <c r="M25" s="60">
        <f>IF(AND('当年度'!M25=0,'前年度'!M25=0),"",IF('前年度'!M25=0,"皆増 ",IF('当年度'!M25=0,"皆減 ",ROUND('増減額'!M25/'前年度'!M25*100,1))))</f>
      </c>
      <c r="N25" s="60">
        <f>IF(AND('当年度'!N25=0,'前年度'!N25=0),"",IF('前年度'!N25=0,"皆増 ",IF('当年度'!N25=0,"皆減 ",ROUND('増減額'!N25/'前年度'!N25*100,1))))</f>
      </c>
    </row>
    <row r="26" spans="1:14" ht="21.75" customHeight="1">
      <c r="A26" s="29"/>
      <c r="B26" s="25" t="s">
        <v>54</v>
      </c>
      <c r="C26" s="60">
        <f>IF(AND('当年度'!C26=0,'前年度'!C26=0),"",IF('前年度'!C26=0,"皆増 ",IF('当年度'!C26=0,"皆減 ",ROUND('増減額'!C26/'前年度'!C26*100,1))))</f>
        <v>1.3</v>
      </c>
      <c r="D26" s="60">
        <f>IF(AND('当年度'!D26=0,'前年度'!D26=0),"",IF('前年度'!D26=0,"皆増 ",IF('当年度'!D26=0,"皆減 ",ROUND('増減額'!D26/'前年度'!D26*100,1))))</f>
        <v>-17.1</v>
      </c>
      <c r="E26" s="60">
        <f>IF(AND('当年度'!E26=0,'前年度'!E26=0),"",IF('前年度'!E26=0,"皆増 ",IF('当年度'!E26=0,"皆減 ",ROUND('増減額'!E26/'前年度'!E26*100,1))))</f>
        <v>9</v>
      </c>
      <c r="F26" s="60">
        <f>IF(AND('当年度'!F26=0,'前年度'!F26=0),"",IF('前年度'!F26=0,"皆増 ",IF('当年度'!F26=0,"皆減 ",ROUND('増減額'!F26/'前年度'!F26*100,1))))</f>
        <v>-4</v>
      </c>
      <c r="G26" s="60">
        <f>IF(AND('当年度'!G26=0,'前年度'!G26=0),"",IF('前年度'!G26=0,"皆増 ",IF('当年度'!G26=0,"皆減 ",ROUND('増減額'!G26/'前年度'!G26*100,1))))</f>
        <v>-5.3</v>
      </c>
      <c r="H26" s="60">
        <f>IF(AND('当年度'!H26=0,'前年度'!H26=0),"",IF('前年度'!H26=0,"皆増 ",IF('当年度'!H26=0,"皆減 ",ROUND('増減額'!H26/'前年度'!H26*100,1))))</f>
        <v>7.8</v>
      </c>
      <c r="I26" s="60" t="str">
        <f>IF(AND('当年度'!I26=0,'前年度'!I26=0),"",IF('前年度'!I26=0,"皆増 ",IF('当年度'!I26=0,"皆減 ",ROUND('増減額'!I26/'前年度'!I26*100,1))))</f>
        <v>皆増 </v>
      </c>
      <c r="J26" s="60">
        <f>IF(AND('当年度'!J26=0,'前年度'!J26=0),"",IF('前年度'!J26=0,"皆増 ",IF('当年度'!J26=0,"皆減 ",ROUND('増減額'!J26/'前年度'!J26*100,1))))</f>
        <v>9.3</v>
      </c>
      <c r="K26" s="60">
        <f>IF(AND('当年度'!K26=0,'前年度'!K26=0),"",IF('前年度'!K26=0,"皆増 ",IF('当年度'!K26=0,"皆減 ",ROUND('増減額'!K26/'前年度'!K26*100,1))))</f>
        <v>0.6</v>
      </c>
      <c r="L26" s="60">
        <f>IF(AND('当年度'!L26=0,'前年度'!L26=0),"",IF('前年度'!L26=0,"皆増 ",IF('当年度'!L26=0,"皆減 ",ROUND('増減額'!L26/'前年度'!L26*100,1))))</f>
        <v>6.5</v>
      </c>
      <c r="M26" s="60">
        <f>IF(AND('当年度'!M26=0,'前年度'!M26=0),"",IF('前年度'!M26=0,"皆増 ",IF('当年度'!M26=0,"皆減 ",ROUND('増減額'!M26/'前年度'!M26*100,1))))</f>
      </c>
      <c r="N26" s="60">
        <f>IF(AND('当年度'!N26=0,'前年度'!N26=0),"",IF('前年度'!N26=0,"皆増 ",IF('当年度'!N26=0,"皆減 ",ROUND('増減額'!N26/'前年度'!N26*100,1))))</f>
        <v>4.5</v>
      </c>
    </row>
    <row r="27" spans="1:14" ht="21.75" customHeight="1">
      <c r="A27" s="29"/>
      <c r="B27" s="24" t="s">
        <v>55</v>
      </c>
      <c r="C27" s="60">
        <f>IF(AND('当年度'!C27=0,'前年度'!C27=0),"",IF('前年度'!C27=0,"皆増 ",IF('当年度'!C27=0,"皆減 ",ROUND('増減額'!C27/'前年度'!C27*100,1))))</f>
        <v>14.8</v>
      </c>
      <c r="D27" s="60">
        <f>IF(AND('当年度'!D27=0,'前年度'!D27=0),"",IF('前年度'!D27=0,"皆増 ",IF('当年度'!D27=0,"皆減 ",ROUND('増減額'!D27/'前年度'!D27*100,1))))</f>
        <v>-12.6</v>
      </c>
      <c r="E27" s="60">
        <f>IF(AND('当年度'!E27=0,'前年度'!E27=0),"",IF('前年度'!E27=0,"皆増 ",IF('当年度'!E27=0,"皆減 ",ROUND('増減額'!E27/'前年度'!E27*100,1))))</f>
        <v>8.4</v>
      </c>
      <c r="F27" s="60">
        <f>IF(AND('当年度'!F27=0,'前年度'!F27=0),"",IF('前年度'!F27=0,"皆増 ",IF('当年度'!F27=0,"皆減 ",ROUND('増減額'!F27/'前年度'!F27*100,1))))</f>
        <v>-18.8</v>
      </c>
      <c r="G27" s="60">
        <f>IF(AND('当年度'!G27=0,'前年度'!G27=0),"",IF('前年度'!G27=0,"皆増 ",IF('当年度'!G27=0,"皆減 ",ROUND('増減額'!G27/'前年度'!G27*100,1))))</f>
        <v>1.7</v>
      </c>
      <c r="H27" s="60">
        <f>IF(AND('当年度'!H27=0,'前年度'!H27=0),"",IF('前年度'!H27=0,"皆増 ",IF('当年度'!H27=0,"皆減 ",ROUND('増減額'!H27/'前年度'!H27*100,1))))</f>
        <v>-2.3</v>
      </c>
      <c r="I27" s="60">
        <f>IF(AND('当年度'!I27=0,'前年度'!I27=0),"",IF('前年度'!I27=0,"皆増 ",IF('当年度'!I27=0,"皆減 ",ROUND('増減額'!I27/'前年度'!I27*100,1))))</f>
      </c>
      <c r="J27" s="60">
        <f>IF(AND('当年度'!J27=0,'前年度'!J27=0),"",IF('前年度'!J27=0,"皆増 ",IF('当年度'!J27=0,"皆減 ",ROUND('増減額'!J27/'前年度'!J27*100,1))))</f>
        <v>1.5</v>
      </c>
      <c r="K27" s="60">
        <f>IF(AND('当年度'!K27=0,'前年度'!K27=0),"",IF('前年度'!K27=0,"皆増 ",IF('当年度'!K27=0,"皆減 ",ROUND('増減額'!K27/'前年度'!K27*100,1))))</f>
        <v>0.6</v>
      </c>
      <c r="L27" s="60">
        <f>IF(AND('当年度'!L27=0,'前年度'!L27=0),"",IF('前年度'!L27=0,"皆増 ",IF('当年度'!L27=0,"皆減 ",ROUND('増減額'!L27/'前年度'!L27*100,1))))</f>
        <v>3.8</v>
      </c>
      <c r="M27" s="60">
        <f>IF(AND('当年度'!M27=0,'前年度'!M27=0),"",IF('前年度'!M27=0,"皆増 ",IF('当年度'!M27=0,"皆減 ",ROUND('増減額'!M27/'前年度'!M27*100,1))))</f>
      </c>
      <c r="N27" s="60">
        <f>IF(AND('当年度'!N27=0,'前年度'!N27=0),"",IF('前年度'!N27=0,"皆増 ",IF('当年度'!N27=0,"皆減 ",ROUND('増減額'!N27/'前年度'!N27*100,1))))</f>
        <v>-2.1</v>
      </c>
    </row>
    <row r="28" spans="1:14" ht="21.75" customHeight="1">
      <c r="A28" s="29"/>
      <c r="B28" s="25" t="s">
        <v>58</v>
      </c>
      <c r="C28" s="60">
        <f>IF(AND('当年度'!C28=0,'前年度'!C28=0),"",IF('前年度'!C28=0,"皆増 ",IF('当年度'!C28=0,"皆減 ",ROUND('増減額'!C28/'前年度'!C28*100,1))))</f>
        <v>24.1</v>
      </c>
      <c r="D28" s="60">
        <f>IF(AND('当年度'!D28=0,'前年度'!D28=0),"",IF('前年度'!D28=0,"皆増 ",IF('当年度'!D28=0,"皆減 ",ROUND('増減額'!D28/'前年度'!D28*100,1))))</f>
        <v>-11.4</v>
      </c>
      <c r="E28" s="60">
        <f>IF(AND('当年度'!E28=0,'前年度'!E28=0),"",IF('前年度'!E28=0,"皆増 ",IF('当年度'!E28=0,"皆減 ",ROUND('増減額'!E28/'前年度'!E28*100,1))))</f>
        <v>-37.2</v>
      </c>
      <c r="F28" s="60">
        <f>IF(AND('当年度'!F28=0,'前年度'!F28=0),"",IF('前年度'!F28=0,"皆増 ",IF('当年度'!F28=0,"皆減 ",ROUND('増減額'!F28/'前年度'!F28*100,1))))</f>
        <v>-8.5</v>
      </c>
      <c r="G28" s="60">
        <f>IF(AND('当年度'!G28=0,'前年度'!G28=0),"",IF('前年度'!G28=0,"皆増 ",IF('当年度'!G28=0,"皆減 ",ROUND('増減額'!G28/'前年度'!G28*100,1))))</f>
        <v>6.2</v>
      </c>
      <c r="H28" s="60">
        <f>IF(AND('当年度'!H28=0,'前年度'!H28=0),"",IF('前年度'!H28=0,"皆増 ",IF('当年度'!H28=0,"皆減 ",ROUND('増減額'!H28/'前年度'!H28*100,1))))</f>
        <v>0</v>
      </c>
      <c r="I28" s="60">
        <f>IF(AND('当年度'!I28=0,'前年度'!I28=0),"",IF('前年度'!I28=0,"皆増 ",IF('当年度'!I28=0,"皆減 ",ROUND('増減額'!I28/'前年度'!I28*100,1))))</f>
      </c>
      <c r="J28" s="60">
        <f>IF(AND('当年度'!J28=0,'前年度'!J28=0),"",IF('前年度'!J28=0,"皆増 ",IF('当年度'!J28=0,"皆減 ",ROUND('増減額'!J28/'前年度'!J28*100,1))))</f>
        <v>18.4</v>
      </c>
      <c r="K28" s="60">
        <f>IF(AND('当年度'!K28=0,'前年度'!K28=0),"",IF('前年度'!K28=0,"皆増 ",IF('当年度'!K28=0,"皆減 ",ROUND('増減額'!K28/'前年度'!K28*100,1))))</f>
        <v>5.9</v>
      </c>
      <c r="L28" s="60">
        <f>IF(AND('当年度'!L28=0,'前年度'!L28=0),"",IF('前年度'!L28=0,"皆増 ",IF('当年度'!L28=0,"皆減 ",ROUND('増減額'!L28/'前年度'!L28*100,1))))</f>
        <v>8.2</v>
      </c>
      <c r="M28" s="60">
        <f>IF(AND('当年度'!M28=0,'前年度'!M28=0),"",IF('前年度'!M28=0,"皆増 ",IF('当年度'!M28=0,"皆減 ",ROUND('増減額'!M28/'前年度'!M28*100,1))))</f>
      </c>
      <c r="N28" s="60">
        <f>IF(AND('当年度'!N28=0,'前年度'!N28=0),"",IF('前年度'!N28=0,"皆増 ",IF('当年度'!N28=0,"皆減 ",ROUND('増減額'!N28/'前年度'!N28*100,1))))</f>
        <v>-30.7</v>
      </c>
    </row>
    <row r="29" spans="1:14" ht="21.75" customHeight="1">
      <c r="A29" s="29"/>
      <c r="B29" s="25" t="s">
        <v>67</v>
      </c>
      <c r="C29" s="60">
        <f>IF(AND('当年度'!C29=0,'前年度'!C29=0),"",IF('前年度'!C29=0,"皆増 ",IF('当年度'!C29=0,"皆減 ",ROUND('増減額'!C29/'前年度'!C29*100,1))))</f>
        <v>4</v>
      </c>
      <c r="D29" s="60">
        <f>IF(AND('当年度'!D29=0,'前年度'!D29=0),"",IF('前年度'!D29=0,"皆増 ",IF('当年度'!D29=0,"皆減 ",ROUND('増減額'!D29/'前年度'!D29*100,1))))</f>
        <v>-6.3</v>
      </c>
      <c r="E29" s="60">
        <f>IF(AND('当年度'!E29=0,'前年度'!E29=0),"",IF('前年度'!E29=0,"皆増 ",IF('当年度'!E29=0,"皆減 ",ROUND('増減額'!E29/'前年度'!E29*100,1))))</f>
        <v>0.9</v>
      </c>
      <c r="F29" s="60">
        <f>IF(AND('当年度'!F29=0,'前年度'!F29=0),"",IF('前年度'!F29=0,"皆増 ",IF('当年度'!F29=0,"皆減 ",ROUND('増減額'!F29/'前年度'!F29*100,1))))</f>
        <v>-3.3</v>
      </c>
      <c r="G29" s="60">
        <f>IF(AND('当年度'!G29=0,'前年度'!G29=0),"",IF('前年度'!G29=0,"皆増 ",IF('当年度'!G29=0,"皆減 ",ROUND('増減額'!G29/'前年度'!G29*100,1))))</f>
        <v>-1</v>
      </c>
      <c r="H29" s="60">
        <f>IF(AND('当年度'!H29=0,'前年度'!H29=0),"",IF('前年度'!H29=0,"皆増 ",IF('当年度'!H29=0,"皆減 ",ROUND('増減額'!H29/'前年度'!H29*100,1))))</f>
        <v>0.7</v>
      </c>
      <c r="I29" s="60">
        <f>IF(AND('当年度'!I29=0,'前年度'!I29=0),"",IF('前年度'!I29=0,"皆増 ",IF('当年度'!I29=0,"皆減 ",ROUND('増減額'!I29/'前年度'!I29*100,1))))</f>
        <v>35.6</v>
      </c>
      <c r="J29" s="60">
        <f>IF(AND('当年度'!J29=0,'前年度'!J29=0),"",IF('前年度'!J29=0,"皆増 ",IF('当年度'!J29=0,"皆減 ",ROUND('増減額'!J29/'前年度'!J29*100,1))))</f>
        <v>-4.1</v>
      </c>
      <c r="K29" s="60">
        <f>IF(AND('当年度'!K29=0,'前年度'!K29=0),"",IF('前年度'!K29=0,"皆増 ",IF('当年度'!K29=0,"皆減 ",ROUND('増減額'!K29/'前年度'!K29*100,1))))</f>
        <v>-0.3</v>
      </c>
      <c r="L29" s="60">
        <f>IF(AND('当年度'!L29=0,'前年度'!L29=0),"",IF('前年度'!L29=0,"皆増 ",IF('当年度'!L29=0,"皆減 ",ROUND('増減額'!L29/'前年度'!L29*100,1))))</f>
        <v>7.7</v>
      </c>
      <c r="M29" s="60">
        <f>IF(AND('当年度'!M29=0,'前年度'!M29=0),"",IF('前年度'!M29=0,"皆増 ",IF('当年度'!M29=0,"皆減 ",ROUND('増減額'!M29/'前年度'!M29*100,1))))</f>
      </c>
      <c r="N29" s="60">
        <f>IF(AND('当年度'!N29=0,'前年度'!N29=0),"",IF('前年度'!N29=0,"皆増 ",IF('当年度'!N29=0,"皆減 ",ROUND('増減額'!N29/'前年度'!N29*100,1))))</f>
        <v>2.9</v>
      </c>
    </row>
    <row r="30" spans="1:14" ht="21.75" customHeight="1">
      <c r="A30" s="29"/>
      <c r="B30" s="25" t="s">
        <v>104</v>
      </c>
      <c r="C30" s="60">
        <f>IF(AND('当年度'!C30=0,'前年度'!C30=0),"",IF('前年度'!C30=0,"皆増 ",IF('当年度'!C30=0,"皆減 ",ROUND('増減額'!C30/'前年度'!C30*100,1))))</f>
        <v>6.4</v>
      </c>
      <c r="D30" s="60">
        <f>IF(AND('当年度'!D30=0,'前年度'!D30=0),"",IF('前年度'!D30=0,"皆増 ",IF('当年度'!D30=0,"皆減 ",ROUND('増減額'!D30/'前年度'!D30*100,1))))</f>
        <v>9.2</v>
      </c>
      <c r="E30" s="60">
        <f>IF(AND('当年度'!E30=0,'前年度'!E30=0),"",IF('前年度'!E30=0,"皆増 ",IF('当年度'!E30=0,"皆減 ",ROUND('増減額'!E30/'前年度'!E30*100,1))))</f>
        <v>4.6</v>
      </c>
      <c r="F30" s="60">
        <f>IF(AND('当年度'!F30=0,'前年度'!F30=0),"",IF('前年度'!F30=0,"皆増 ",IF('当年度'!F30=0,"皆減 ",ROUND('増減額'!F30/'前年度'!F30*100,1))))</f>
        <v>-30.5</v>
      </c>
      <c r="G30" s="60">
        <f>IF(AND('当年度'!G30=0,'前年度'!G30=0),"",IF('前年度'!G30=0,"皆増 ",IF('当年度'!G30=0,"皆減 ",ROUND('増減額'!G30/'前年度'!G30*100,1))))</f>
        <v>19.3</v>
      </c>
      <c r="H30" s="60">
        <f>IF(AND('当年度'!H30=0,'前年度'!H30=0),"",IF('前年度'!H30=0,"皆増 ",IF('当年度'!H30=0,"皆減 ",ROUND('増減額'!H30/'前年度'!H30*100,1))))</f>
        <v>-1.5</v>
      </c>
      <c r="I30" s="60">
        <f>IF(AND('当年度'!I30=0,'前年度'!I30=0),"",IF('前年度'!I30=0,"皆増 ",IF('当年度'!I30=0,"皆減 ",ROUND('増減額'!I30/'前年度'!I30*100,1))))</f>
      </c>
      <c r="J30" s="60">
        <f>IF(AND('当年度'!J30=0,'前年度'!J30=0),"",IF('前年度'!J30=0,"皆増 ",IF('当年度'!J30=0,"皆減 ",ROUND('増減額'!J30/'前年度'!J30*100,1))))</f>
        <v>4.1</v>
      </c>
      <c r="K30" s="60">
        <f>IF(AND('当年度'!K30=0,'前年度'!K30=0),"",IF('前年度'!K30=0,"皆増 ",IF('当年度'!K30=0,"皆減 ",ROUND('増減額'!K30/'前年度'!K30*100,1))))</f>
        <v>3.7</v>
      </c>
      <c r="L30" s="60">
        <f>IF(AND('当年度'!L30=0,'前年度'!L30=0),"",IF('前年度'!L30=0,"皆増 ",IF('当年度'!L30=0,"皆減 ",ROUND('増減額'!L30/'前年度'!L30*100,1))))</f>
        <v>2.4</v>
      </c>
      <c r="M30" s="60">
        <f>IF(AND('当年度'!M30=0,'前年度'!M30=0),"",IF('前年度'!M30=0,"皆増 ",IF('当年度'!M30=0,"皆減 ",ROUND('増減額'!M30/'前年度'!M30*100,1))))</f>
      </c>
      <c r="N30" s="60">
        <f>IF(AND('当年度'!N30=0,'前年度'!N30=0),"",IF('前年度'!N30=0,"皆増 ",IF('当年度'!N30=0,"皆減 ",ROUND('増減額'!N30/'前年度'!N30*100,1))))</f>
        <v>-0.5</v>
      </c>
    </row>
    <row r="31" spans="1:14" ht="21.75" customHeight="1">
      <c r="A31" s="29"/>
      <c r="B31" s="24" t="s">
        <v>105</v>
      </c>
      <c r="C31" s="60">
        <f>IF(AND('当年度'!C31=0,'前年度'!C31=0),"",IF('前年度'!C31=0,"皆増 ",IF('当年度'!C31=0,"皆減 ",ROUND('増減額'!C31/'前年度'!C31*100,1))))</f>
        <v>4.5</v>
      </c>
      <c r="D31" s="60">
        <f>IF(AND('当年度'!D31=0,'前年度'!D31=0),"",IF('前年度'!D31=0,"皆増 ",IF('当年度'!D31=0,"皆減 ",ROUND('増減額'!D31/'前年度'!D31*100,1))))</f>
        <v>-6.1</v>
      </c>
      <c r="E31" s="60">
        <f>IF(AND('当年度'!E31=0,'前年度'!E31=0),"",IF('前年度'!E31=0,"皆増 ",IF('当年度'!E31=0,"皆減 ",ROUND('増減額'!E31/'前年度'!E31*100,1))))</f>
        <v>-42.2</v>
      </c>
      <c r="F31" s="60">
        <f>IF(AND('当年度'!F31=0,'前年度'!F31=0),"",IF('前年度'!F31=0,"皆増 ",IF('当年度'!F31=0,"皆減 ",ROUND('増減額'!F31/'前年度'!F31*100,1))))</f>
        <v>-4.1</v>
      </c>
      <c r="G31" s="60">
        <f>IF(AND('当年度'!G31=0,'前年度'!G31=0),"",IF('前年度'!G31=0,"皆増 ",IF('当年度'!G31=0,"皆減 ",ROUND('増減額'!G31/'前年度'!G31*100,1))))</f>
        <v>11.4</v>
      </c>
      <c r="H31" s="60">
        <f>IF(AND('当年度'!H31=0,'前年度'!H31=0),"",IF('前年度'!H31=0,"皆増 ",IF('当年度'!H31=0,"皆減 ",ROUND('増減額'!H31/'前年度'!H31*100,1))))</f>
        <v>5.5</v>
      </c>
      <c r="I31" s="60" t="str">
        <f>IF(AND('当年度'!I31=0,'前年度'!I31=0),"",IF('前年度'!I31=0,"皆増 ",IF('当年度'!I31=0,"皆減 ",ROUND('増減額'!I31/'前年度'!I31*100,1))))</f>
        <v>皆増 </v>
      </c>
      <c r="J31" s="60">
        <f>IF(AND('当年度'!J31=0,'前年度'!J31=0),"",IF('前年度'!J31=0,"皆増 ",IF('当年度'!J31=0,"皆減 ",ROUND('増減額'!J31/'前年度'!J31*100,1))))</f>
        <v>-2.5</v>
      </c>
      <c r="K31" s="60">
        <f>IF(AND('当年度'!K31=0,'前年度'!K31=0),"",IF('前年度'!K31=0,"皆増 ",IF('当年度'!K31=0,"皆減 ",ROUND('増減額'!K31/'前年度'!K31*100,1))))</f>
        <v>2.6</v>
      </c>
      <c r="L31" s="60">
        <f>IF(AND('当年度'!L31=0,'前年度'!L31=0),"",IF('前年度'!L31=0,"皆増 ",IF('当年度'!L31=0,"皆減 ",ROUND('増減額'!L31/'前年度'!L31*100,1))))</f>
        <v>2.6</v>
      </c>
      <c r="M31" s="60">
        <f>IF(AND('当年度'!M31=0,'前年度'!M31=0),"",IF('前年度'!M31=0,"皆増 ",IF('当年度'!M31=0,"皆減 ",ROUND('増減額'!M31/'前年度'!M31*100,1))))</f>
      </c>
      <c r="N31" s="60">
        <f>IF(AND('当年度'!N31=0,'前年度'!N31=0),"",IF('前年度'!N31=0,"皆増 ",IF('当年度'!N31=0,"皆減 ",ROUND('増減額'!N31/'前年度'!N31*100,1))))</f>
        <v>-0.8</v>
      </c>
    </row>
    <row r="32" spans="1:14" ht="21.75" customHeight="1">
      <c r="A32" s="29"/>
      <c r="B32" s="24" t="s">
        <v>106</v>
      </c>
      <c r="C32" s="60">
        <f>IF(AND('当年度'!C32=0,'前年度'!C32=0),"",IF('前年度'!C32=0,"皆増 ",IF('当年度'!C32=0,"皆減 ",ROUND('増減額'!C32/'前年度'!C32*100,1))))</f>
        <v>24.3</v>
      </c>
      <c r="D32" s="60">
        <f>IF(AND('当年度'!D32=0,'前年度'!D32=0),"",IF('前年度'!D32=0,"皆増 ",IF('当年度'!D32=0,"皆減 ",ROUND('増減額'!D32/'前年度'!D32*100,1))))</f>
        <v>-9.4</v>
      </c>
      <c r="E32" s="60">
        <f>IF(AND('当年度'!E32=0,'前年度'!E32=0),"",IF('前年度'!E32=0,"皆増 ",IF('当年度'!E32=0,"皆減 ",ROUND('増減額'!E32/'前年度'!E32*100,1))))</f>
        <v>-12.7</v>
      </c>
      <c r="F32" s="60">
        <f>IF(AND('当年度'!F32=0,'前年度'!F32=0),"",IF('前年度'!F32=0,"皆増 ",IF('当年度'!F32=0,"皆減 ",ROUND('増減額'!F32/'前年度'!F32*100,1))))</f>
        <v>-12.1</v>
      </c>
      <c r="G32" s="60">
        <f>IF(AND('当年度'!G32=0,'前年度'!G32=0),"",IF('前年度'!G32=0,"皆増 ",IF('当年度'!G32=0,"皆減 ",ROUND('増減額'!G32/'前年度'!G32*100,1))))</f>
        <v>5.9</v>
      </c>
      <c r="H32" s="60">
        <f>IF(AND('当年度'!H32=0,'前年度'!H32=0),"",IF('前年度'!H32=0,"皆増 ",IF('当年度'!H32=0,"皆減 ",ROUND('増減額'!H32/'前年度'!H32*100,1))))</f>
        <v>4.8</v>
      </c>
      <c r="I32" s="60">
        <f>IF(AND('当年度'!I32=0,'前年度'!I32=0),"",IF('前年度'!I32=0,"皆増 ",IF('当年度'!I32=0,"皆減 ",ROUND('増減額'!I32/'前年度'!I32*100,1))))</f>
      </c>
      <c r="J32" s="60">
        <f>IF(AND('当年度'!J32=0,'前年度'!J32=0),"",IF('前年度'!J32=0,"皆増 ",IF('当年度'!J32=0,"皆減 ",ROUND('増減額'!J32/'前年度'!J32*100,1))))</f>
        <v>-1.1</v>
      </c>
      <c r="K32" s="60">
        <f>IF(AND('当年度'!K32=0,'前年度'!K32=0),"",IF('前年度'!K32=0,"皆増 ",IF('当年度'!K32=0,"皆減 ",ROUND('増減額'!K32/'前年度'!K32*100,1))))</f>
        <v>5.6</v>
      </c>
      <c r="L32" s="60">
        <f>IF(AND('当年度'!L32=0,'前年度'!L32=0),"",IF('前年度'!L32=0,"皆増 ",IF('当年度'!L32=0,"皆減 ",ROUND('増減額'!L32/'前年度'!L32*100,1))))</f>
        <v>3.4</v>
      </c>
      <c r="M32" s="60">
        <f>IF(AND('当年度'!M32=0,'前年度'!M32=0),"",IF('前年度'!M32=0,"皆増 ",IF('当年度'!M32=0,"皆減 ",ROUND('増減額'!M32/'前年度'!M32*100,1))))</f>
      </c>
      <c r="N32" s="60">
        <f>IF(AND('当年度'!N32=0,'前年度'!N32=0),"",IF('前年度'!N32=0,"皆増 ",IF('当年度'!N32=0,"皆減 ",ROUND('増減額'!N32/'前年度'!N32*100,1))))</f>
        <v>-2.3</v>
      </c>
    </row>
    <row r="33" spans="1:14" ht="21.75" customHeight="1">
      <c r="A33" s="29"/>
      <c r="B33" s="25" t="s">
        <v>80</v>
      </c>
      <c r="C33" s="60">
        <f>IF(AND('当年度'!C33=0,'前年度'!C33=0),"",IF('前年度'!C33=0,"皆増 ",IF('当年度'!C33=0,"皆減 ",ROUND('増減額'!C33/'前年度'!C33*100,1))))</f>
        <v>28.2</v>
      </c>
      <c r="D33" s="60">
        <f>IF(AND('当年度'!D33=0,'前年度'!D33=0),"",IF('前年度'!D33=0,"皆増 ",IF('当年度'!D33=0,"皆減 ",ROUND('増減額'!D33/'前年度'!D33*100,1))))</f>
        <v>-0.1</v>
      </c>
      <c r="E33" s="60">
        <f>IF(AND('当年度'!E33=0,'前年度'!E33=0),"",IF('前年度'!E33=0,"皆増 ",IF('当年度'!E33=0,"皆減 ",ROUND('増減額'!E33/'前年度'!E33*100,1))))</f>
        <v>33.2</v>
      </c>
      <c r="F33" s="60">
        <f>IF(AND('当年度'!F33=0,'前年度'!F33=0),"",IF('前年度'!F33=0,"皆増 ",IF('当年度'!F33=0,"皆減 ",ROUND('増減額'!F33/'前年度'!F33*100,1))))</f>
        <v>-39</v>
      </c>
      <c r="G33" s="60">
        <f>IF(AND('当年度'!G33=0,'前年度'!G33=0),"",IF('前年度'!G33=0,"皆増 ",IF('当年度'!G33=0,"皆減 ",ROUND('増減額'!G33/'前年度'!G33*100,1))))</f>
        <v>-2.7</v>
      </c>
      <c r="H33" s="60">
        <f>IF(AND('当年度'!H33=0,'前年度'!H33=0),"",IF('前年度'!H33=0,"皆増 ",IF('当年度'!H33=0,"皆減 ",ROUND('増減額'!H33/'前年度'!H33*100,1))))</f>
        <v>2.9</v>
      </c>
      <c r="I33" s="60" t="str">
        <f>IF(AND('当年度'!I33=0,'前年度'!I33=0),"",IF('前年度'!I33=0,"皆増 ",IF('当年度'!I33=0,"皆減 ",ROUND('増減額'!I33/'前年度'!I33*100,1))))</f>
        <v>皆増 </v>
      </c>
      <c r="J33" s="60">
        <f>IF(AND('当年度'!J33=0,'前年度'!J33=0),"",IF('前年度'!J33=0,"皆増 ",IF('当年度'!J33=0,"皆減 ",ROUND('増減額'!J33/'前年度'!J33*100,1))))</f>
        <v>6.7</v>
      </c>
      <c r="K33" s="60">
        <f>IF(AND('当年度'!K33=0,'前年度'!K33=0),"",IF('前年度'!K33=0,"皆増 ",IF('当年度'!K33=0,"皆減 ",ROUND('増減額'!K33/'前年度'!K33*100,1))))</f>
        <v>6.9</v>
      </c>
      <c r="L33" s="60">
        <f>IF(AND('当年度'!L33=0,'前年度'!L33=0),"",IF('前年度'!L33=0,"皆増 ",IF('当年度'!L33=0,"皆減 ",ROUND('増減額'!L33/'前年度'!L33*100,1))))</f>
        <v>5.9</v>
      </c>
      <c r="M33" s="60">
        <f>IF(AND('当年度'!M33=0,'前年度'!M33=0),"",IF('前年度'!M33=0,"皆増 ",IF('当年度'!M33=0,"皆減 ",ROUND('増減額'!M33/'前年度'!M33*100,1))))</f>
      </c>
      <c r="N33" s="60">
        <f>IF(AND('当年度'!N33=0,'前年度'!N33=0),"",IF('前年度'!N33=0,"皆増 ",IF('当年度'!N33=0,"皆減 ",ROUND('増減額'!N33/'前年度'!N33*100,1))))</f>
        <v>0.8</v>
      </c>
    </row>
    <row r="34" spans="1:14" ht="21.75" customHeight="1">
      <c r="A34" s="29"/>
      <c r="B34" s="24" t="s">
        <v>81</v>
      </c>
      <c r="C34" s="60">
        <f>IF(AND('当年度'!C34=0,'前年度'!C34=0),"",IF('前年度'!C34=0,"皆増 ",IF('当年度'!C34=0,"皆減 ",ROUND('増減額'!C34/'前年度'!C34*100,1))))</f>
        <v>15.4</v>
      </c>
      <c r="D34" s="60">
        <f>IF(AND('当年度'!D34=0,'前年度'!D34=0),"",IF('前年度'!D34=0,"皆増 ",IF('当年度'!D34=0,"皆減 ",ROUND('増減額'!D34/'前年度'!D34*100,1))))</f>
        <v>-24.7</v>
      </c>
      <c r="E34" s="60">
        <f>IF(AND('当年度'!E34=0,'前年度'!E34=0),"",IF('前年度'!E34=0,"皆増 ",IF('当年度'!E34=0,"皆減 ",ROUND('増減額'!E34/'前年度'!E34*100,1))))</f>
        <v>8.9</v>
      </c>
      <c r="F34" s="60">
        <f>IF(AND('当年度'!F34=0,'前年度'!F34=0),"",IF('前年度'!F34=0,"皆増 ",IF('当年度'!F34=0,"皆減 ",ROUND('増減額'!F34/'前年度'!F34*100,1))))</f>
        <v>-20.6</v>
      </c>
      <c r="G34" s="60">
        <f>IF(AND('当年度'!G34=0,'前年度'!G34=0),"",IF('前年度'!G34=0,"皆増 ",IF('当年度'!G34=0,"皆減 ",ROUND('増減額'!G34/'前年度'!G34*100,1))))</f>
        <v>-4.6</v>
      </c>
      <c r="H34" s="60">
        <f>IF(AND('当年度'!H34=0,'前年度'!H34=0),"",IF('前年度'!H34=0,"皆増 ",IF('当年度'!H34=0,"皆減 ",ROUND('増減額'!H34/'前年度'!H34*100,1))))</f>
        <v>4.5</v>
      </c>
      <c r="I34" s="60">
        <f>IF(AND('当年度'!I34=0,'前年度'!I34=0),"",IF('前年度'!I34=0,"皆増 ",IF('当年度'!I34=0,"皆減 ",ROUND('増減額'!I34/'前年度'!I34*100,1))))</f>
      </c>
      <c r="J34" s="60">
        <f>IF(AND('当年度'!J34=0,'前年度'!J34=0),"",IF('前年度'!J34=0,"皆増 ",IF('当年度'!J34=0,"皆減 ",ROUND('増減額'!J34/'前年度'!J34*100,1))))</f>
        <v>5.5</v>
      </c>
      <c r="K34" s="60">
        <f>IF(AND('当年度'!K34=0,'前年度'!K34=0),"",IF('前年度'!K34=0,"皆増 ",IF('当年度'!K34=0,"皆減 ",ROUND('増減額'!K34/'前年度'!K34*100,1))))</f>
        <v>-0.9</v>
      </c>
      <c r="L34" s="60">
        <f>IF(AND('当年度'!L34=0,'前年度'!L34=0),"",IF('前年度'!L34=0,"皆増 ",IF('当年度'!L34=0,"皆減 ",ROUND('増減額'!L34/'前年度'!L34*100,1))))</f>
        <v>3.9</v>
      </c>
      <c r="M34" s="60">
        <f>IF(AND('当年度'!M34=0,'前年度'!M34=0),"",IF('前年度'!M34=0,"皆増 ",IF('当年度'!M34=0,"皆減 ",ROUND('増減額'!M34/'前年度'!M34*100,1))))</f>
      </c>
      <c r="N34" s="60">
        <f>IF(AND('当年度'!N34=0,'前年度'!N34=0),"",IF('前年度'!N34=0,"皆増 ",IF('当年度'!N34=0,"皆減 ",ROUND('増減額'!N34/'前年度'!N34*100,1))))</f>
        <v>-2.6</v>
      </c>
    </row>
    <row r="35" spans="1:14" ht="24.75" customHeight="1">
      <c r="A35" s="29"/>
      <c r="B35" s="27" t="s">
        <v>84</v>
      </c>
      <c r="C35" s="63">
        <f>IF(AND('当年度'!C35=0,'前年度'!C35=0),"",IF('前年度'!C35=0,"皆増 ",IF('当年度'!C35=0,"皆減 ",ROUND('増減額'!C35/'前年度'!C35*100,1))))</f>
        <v>14.9</v>
      </c>
      <c r="D35" s="63">
        <f>IF(AND('当年度'!D35=0,'前年度'!D35=0),"",IF('前年度'!D35=0,"皆増 ",IF('当年度'!D35=0,"皆減 ",ROUND('増減額'!D35/'前年度'!D35*100,1))))</f>
        <v>-12.1</v>
      </c>
      <c r="E35" s="63">
        <f>IF(AND('当年度'!E35=0,'前年度'!E35=0),"",IF('前年度'!E35=0,"皆増 ",IF('当年度'!E35=0,"皆減 ",ROUND('増減額'!E35/'前年度'!E35*100,1))))</f>
        <v>5</v>
      </c>
      <c r="F35" s="63">
        <f>IF(AND('当年度'!F35=0,'前年度'!F35=0),"",IF('前年度'!F35=0,"皆増 ",IF('当年度'!F35=0,"皆減 ",ROUND('増減額'!F35/'前年度'!F35*100,1))))</f>
        <v>-5</v>
      </c>
      <c r="G35" s="63">
        <f>IF(AND('当年度'!G35=0,'前年度'!G35=0),"",IF('前年度'!G35=0,"皆増 ",IF('当年度'!G35=0,"皆減 ",ROUND('増減額'!G35/'前年度'!G35*100,1))))</f>
        <v>-3.1</v>
      </c>
      <c r="H35" s="63">
        <f>IF(AND('当年度'!H35=0,'前年度'!H35=0),"",IF('前年度'!H35=0,"皆増 ",IF('当年度'!H35=0,"皆減 ",ROUND('増減額'!H35/'前年度'!H35*100,1))))</f>
        <v>-1.1</v>
      </c>
      <c r="I35" s="63">
        <f>IF(AND('当年度'!I35=0,'前年度'!I35=0),"",IF('前年度'!I35=0,"皆増 ",IF('当年度'!I35=0,"皆減 ",ROUND('増減額'!I35/'前年度'!I35*100,1))))</f>
        <v>125.3</v>
      </c>
      <c r="J35" s="63">
        <f>IF(AND('当年度'!J35=0,'前年度'!J35=0),"",IF('前年度'!J35=0,"皆増 ",IF('当年度'!J35=0,"皆減 ",ROUND('増減額'!J35/'前年度'!J35*100,1))))</f>
        <v>1.5</v>
      </c>
      <c r="K35" s="63">
        <f>IF(AND('当年度'!K35=0,'前年度'!K35=0),"",IF('前年度'!K35=0,"皆増 ",IF('当年度'!K35=0,"皆減 ",ROUND('増減額'!K35/'前年度'!K35*100,1))))</f>
        <v>0.8</v>
      </c>
      <c r="L35" s="63">
        <f>IF(AND('当年度'!L35=0,'前年度'!L35=0),"",IF('前年度'!L35=0,"皆増 ",IF('当年度'!L35=0,"皆減 ",ROUND('増減額'!L35/'前年度'!L35*100,1))))</f>
        <v>0.6</v>
      </c>
      <c r="M35" s="63" t="str">
        <f>IF(AND('当年度'!M35=0,'前年度'!M35=0),"",IF('前年度'!M35=0,"皆増 ",IF('当年度'!M35=0,"皆減 ",ROUND('増減額'!M35/'前年度'!M35*100,1))))</f>
        <v>皆増 </v>
      </c>
      <c r="N35" s="63">
        <f>IF(AND('当年度'!N35=0,'前年度'!N35=0),"",IF('前年度'!N35=0,"皆増 ",IF('当年度'!N35=0,"皆減 ",ROUND('増減額'!N35/'前年度'!N35*100,1))))</f>
        <v>7.5</v>
      </c>
    </row>
    <row r="36" spans="1:14" ht="24.75" customHeight="1">
      <c r="A36" s="29"/>
      <c r="B36" s="27" t="s">
        <v>147</v>
      </c>
      <c r="C36" s="63">
        <f>IF(AND('当年度'!C36=0,'前年度'!C36=0),"",IF('前年度'!C36=0,"皆増 ",IF('当年度'!C36=0,"皆減 ",ROUND('増減額'!C36/'前年度'!C36*100,1))))</f>
        <v>19.3</v>
      </c>
      <c r="D36" s="63">
        <f>IF(AND('当年度'!D36=0,'前年度'!D36=0),"",IF('前年度'!D36=0,"皆増 ",IF('当年度'!D36=0,"皆減 ",ROUND('増減額'!D36/'前年度'!D36*100,1))))</f>
        <v>-12.7</v>
      </c>
      <c r="E36" s="63">
        <f>IF(AND('当年度'!E36=0,'前年度'!E36=0),"",IF('前年度'!E36=0,"皆増 ",IF('当年度'!E36=0,"皆減 ",ROUND('増減額'!E36/'前年度'!E36*100,1))))</f>
        <v>2.7</v>
      </c>
      <c r="F36" s="63">
        <f>IF(AND('当年度'!F36=0,'前年度'!F36=0),"",IF('前年度'!F36=0,"皆増 ",IF('当年度'!F36=0,"皆減 ",ROUND('増減額'!F36/'前年度'!F36*100,1))))</f>
        <v>-9.1</v>
      </c>
      <c r="G36" s="63">
        <f>IF(AND('当年度'!G36=0,'前年度'!G36=0),"",IF('前年度'!G36=0,"皆増 ",IF('当年度'!G36=0,"皆減 ",ROUND('増減額'!G36/'前年度'!G36*100,1))))</f>
        <v>1.7</v>
      </c>
      <c r="H36" s="63">
        <f>IF(AND('当年度'!H36=0,'前年度'!H36=0),"",IF('前年度'!H36=0,"皆増 ",IF('当年度'!H36=0,"皆減 ",ROUND('増減額'!H36/'前年度'!H36*100,1))))</f>
        <v>2.8</v>
      </c>
      <c r="I36" s="63">
        <f>IF(AND('当年度'!I36=0,'前年度'!I36=0),"",IF('前年度'!I36=0,"皆増 ",IF('当年度'!I36=0,"皆減 ",ROUND('増減額'!I36/'前年度'!I36*100,1))))</f>
        <v>316</v>
      </c>
      <c r="J36" s="63">
        <f>IF(AND('当年度'!J36=0,'前年度'!J36=0),"",IF('前年度'!J36=0,"皆増 ",IF('当年度'!J36=0,"皆減 ",ROUND('増減額'!J36/'前年度'!J36*100,1))))</f>
        <v>3.2</v>
      </c>
      <c r="K36" s="63">
        <f>IF(AND('当年度'!K36=0,'前年度'!K36=0),"",IF('前年度'!K36=0,"皆増 ",IF('当年度'!K36=0,"皆減 ",ROUND('増減額'!K36/'前年度'!K36*100,1))))</f>
        <v>3.5</v>
      </c>
      <c r="L36" s="63">
        <f>IF(AND('当年度'!L36=0,'前年度'!L36=0),"",IF('前年度'!L36=0,"皆増 ",IF('当年度'!L36=0,"皆減 ",ROUND('増減額'!L36/'前年度'!L36*100,1))))</f>
        <v>3.1</v>
      </c>
      <c r="M36" s="63" t="str">
        <f>IF(AND('当年度'!M36=0,'前年度'!M36=0),"",IF('前年度'!M36=0,"皆増 ",IF('当年度'!M36=0,"皆減 ",ROUND('増減額'!M36/'前年度'!M36*100,1))))</f>
        <v>皆増 </v>
      </c>
      <c r="N36" s="63">
        <f>IF(AND('当年度'!N36=0,'前年度'!N36=0),"",IF('前年度'!N36=0,"皆増 ",IF('当年度'!N36=0,"皆減 ",ROUND('増減額'!N36/'前年度'!N36*100,1))))</f>
        <v>4.8</v>
      </c>
    </row>
    <row r="37" spans="1:14" ht="24.75" customHeight="1">
      <c r="A37" s="29"/>
      <c r="B37" s="27" t="s">
        <v>85</v>
      </c>
      <c r="C37" s="63">
        <f>IF(AND('当年度'!C37=0,'前年度'!C37=0),"",IF('前年度'!C37=0,"皆増 ",IF('当年度'!C37=0,"皆減 ",ROUND('増減額'!C37/'前年度'!C37*100,1))))</f>
        <v>15.6</v>
      </c>
      <c r="D37" s="63">
        <f>IF(AND('当年度'!D37=0,'前年度'!D37=0),"",IF('前年度'!D37=0,"皆増 ",IF('当年度'!D37=0,"皆減 ",ROUND('増減額'!D37/'前年度'!D37*100,1))))</f>
        <v>-12.2</v>
      </c>
      <c r="E37" s="63">
        <f>IF(AND('当年度'!E37=0,'前年度'!E37=0),"",IF('前年度'!E37=0,"皆増 ",IF('当年度'!E37=0,"皆減 ",ROUND('増減額'!E37/'前年度'!E37*100,1))))</f>
        <v>4.7</v>
      </c>
      <c r="F37" s="63">
        <f>IF(AND('当年度'!F37=0,'前年度'!F37=0),"",IF('前年度'!F37=0,"皆増 ",IF('当年度'!F37=0,"皆減 ",ROUND('増減額'!F37/'前年度'!F37*100,1))))</f>
        <v>-5.4</v>
      </c>
      <c r="G37" s="63">
        <f>IF(AND('当年度'!G37=0,'前年度'!G37=0),"",IF('前年度'!G37=0,"皆増 ",IF('当年度'!G37=0,"皆減 ",ROUND('増減額'!G37/'前年度'!G37*100,1))))</f>
        <v>-2.2</v>
      </c>
      <c r="H37" s="64">
        <f>IF(AND('当年度'!H37=0,'前年度'!H37=0),"",IF('前年度'!H37=0,"皆増 ",IF('当年度'!H37=0,"皆減 ",ROUND('増減額'!H37/'前年度'!H37*100,1))))</f>
        <v>-0.6</v>
      </c>
      <c r="I37" s="63">
        <f>IF(AND('当年度'!I37=0,'前年度'!I37=0),"",IF('前年度'!I37=0,"皆増 ",IF('当年度'!I37=0,"皆減 ",ROUND('増減額'!I37/'前年度'!I37*100,1))))</f>
        <v>153</v>
      </c>
      <c r="J37" s="63">
        <f>IF(AND('当年度'!J37=0,'前年度'!J37=0),"",IF('前年度'!J37=0,"皆増 ",IF('当年度'!J37=0,"皆減 ",ROUND('増減額'!J37/'前年度'!J37*100,1))))</f>
        <v>1.8</v>
      </c>
      <c r="K37" s="63">
        <f>IF(AND('当年度'!K37=0,'前年度'!K37=0),"",IF('前年度'!K37=0,"皆増 ",IF('当年度'!K37=0,"皆減 ",ROUND('増減額'!K37/'前年度'!K37*100,1))))</f>
        <v>1.2</v>
      </c>
      <c r="L37" s="63">
        <f>IF(AND('当年度'!L37=0,'前年度'!L37=0),"",IF('前年度'!L37=0,"皆増 ",IF('当年度'!L37=0,"皆減 ",ROUND('増減額'!L37/'前年度'!L37*100,1))))</f>
        <v>1</v>
      </c>
      <c r="M37" s="63" t="str">
        <f>IF(AND('当年度'!M37=0,'前年度'!M37=0),"",IF('前年度'!M37=0,"皆増 ",IF('当年度'!M37=0,"皆減 ",ROUND('増減額'!M37/'前年度'!M37*100,1))))</f>
        <v>皆増 </v>
      </c>
      <c r="N37" s="63">
        <f>IF(AND('当年度'!N37=0,'前年度'!N37=0),"",IF('前年度'!N37=0,"皆増 ",IF('当年度'!N37=0,"皆減 ",ROUND('増減額'!N37/'前年度'!N37*100,1))))</f>
        <v>7.1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view="pageBreakPreview" zoomScale="65" zoomScaleNormal="50" zoomScaleSheetLayoutView="65" workbookViewId="0" topLeftCell="B1">
      <selection activeCell="E2" sqref="E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12.33203125" style="0" customWidth="1"/>
  </cols>
  <sheetData>
    <row r="1" spans="2:14" ht="17.25">
      <c r="B1" s="151" t="s">
        <v>155</v>
      </c>
      <c r="M1" s="148" t="s">
        <v>185</v>
      </c>
      <c r="N1" s="148" t="s">
        <v>185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6"/>
      <c r="N2" s="6"/>
      <c r="O2" s="6" t="s">
        <v>146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8</v>
      </c>
      <c r="J4" s="9" t="s">
        <v>9</v>
      </c>
      <c r="K4" s="9" t="s">
        <v>87</v>
      </c>
      <c r="M4" s="9" t="s">
        <v>88</v>
      </c>
      <c r="N4" s="9" t="s">
        <v>110</v>
      </c>
      <c r="O4" s="9" t="s">
        <v>11</v>
      </c>
    </row>
    <row r="5" spans="2:18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13" t="s">
        <v>111</v>
      </c>
      <c r="O5" s="10" t="s">
        <v>90</v>
      </c>
      <c r="Q5" s="149" t="s">
        <v>151</v>
      </c>
      <c r="R5" t="s">
        <v>186</v>
      </c>
    </row>
    <row r="6" spans="2:18" ht="19.5" customHeight="1">
      <c r="B6" s="23" t="s">
        <v>15</v>
      </c>
      <c r="C6" s="65">
        <f>ROUND('当年度'!C6/'当年度'!$L6*100,1)</f>
        <v>31.2</v>
      </c>
      <c r="D6" s="65">
        <f>ROUND('当年度'!D6/'当年度'!$L6*100,1)</f>
        <v>19.6</v>
      </c>
      <c r="E6" s="65">
        <f>ROUND('当年度'!E6/'当年度'!$L6*100,1)</f>
        <v>1</v>
      </c>
      <c r="F6" s="65">
        <f>ROUND('当年度'!F6/'当年度'!$L6*100,1)</f>
        <v>10.8</v>
      </c>
      <c r="G6" s="65">
        <f>ROUND('当年度'!G6/'当年度'!$L6*100,1)</f>
        <v>10.8</v>
      </c>
      <c r="H6" s="65">
        <f>ROUND('当年度'!H6/'当年度'!$L6*100,1)</f>
        <v>16.4</v>
      </c>
      <c r="I6" s="65">
        <f>ROUND('当年度'!I6/'当年度'!$L6*100,1)</f>
        <v>0</v>
      </c>
      <c r="J6" s="65">
        <f>ROUND('当年度'!J6/'当年度'!$L6*100,1)</f>
        <v>12.6</v>
      </c>
      <c r="K6" s="66">
        <f>ROUND('当年度'!K6/'当年度'!$L6*100,1)</f>
        <v>102.4</v>
      </c>
      <c r="M6" s="77">
        <v>68327285</v>
      </c>
      <c r="N6" s="78">
        <v>3138301</v>
      </c>
      <c r="O6" s="76">
        <f>ROUND('当年度'!L6/M6*100,1)</f>
        <v>96</v>
      </c>
      <c r="Q6" s="176">
        <f>ROUND('当年度'!K6/'当年度'!$L6*100,4)</f>
        <v>102.3691</v>
      </c>
      <c r="R6">
        <f>RANK(Q6,$Q$6:$Q$34,0)</f>
        <v>5</v>
      </c>
    </row>
    <row r="7" spans="2:18" ht="19.5" customHeight="1">
      <c r="B7" s="24" t="s">
        <v>16</v>
      </c>
      <c r="C7" s="65">
        <f>ROUND('当年度'!C7/'当年度'!$L7*100,1)</f>
        <v>23.5</v>
      </c>
      <c r="D7" s="65">
        <f>ROUND('当年度'!D7/'当年度'!$L7*100,1)</f>
        <v>14.5</v>
      </c>
      <c r="E7" s="65">
        <f>ROUND('当年度'!E7/'当年度'!$L7*100,1)</f>
        <v>3</v>
      </c>
      <c r="F7" s="65">
        <f>ROUND('当年度'!F7/'当年度'!$L7*100,1)</f>
        <v>10</v>
      </c>
      <c r="G7" s="65">
        <f>ROUND('当年度'!G7/'当年度'!$L7*100,1)</f>
        <v>10.1</v>
      </c>
      <c r="H7" s="65">
        <f>ROUND('当年度'!H7/'当年度'!$L7*100,1)</f>
        <v>8.3</v>
      </c>
      <c r="I7" s="65">
        <f>ROUND('当年度'!I7/'当年度'!$L7*100,1)</f>
        <v>0</v>
      </c>
      <c r="J7" s="65">
        <f>ROUND('当年度'!J7/'当年度'!$L7*100,1)</f>
        <v>8.7</v>
      </c>
      <c r="K7" s="65">
        <f>ROUND('当年度'!K7/'当年度'!$L7*100,1)</f>
        <v>78.1</v>
      </c>
      <c r="M7" s="79">
        <v>80608655</v>
      </c>
      <c r="N7" s="80">
        <v>0</v>
      </c>
      <c r="O7" s="76">
        <f>ROUND('当年度'!L7/M7*100,1)</f>
        <v>101.2</v>
      </c>
      <c r="Q7" s="176">
        <f>ROUND('当年度'!K7/'当年度'!$L7*100,4)</f>
        <v>78.0609</v>
      </c>
      <c r="R7">
        <f aca="true" t="shared" si="0" ref="R7:R34">RANK(Q7,$Q$6:$Q$34,0)</f>
        <v>26</v>
      </c>
    </row>
    <row r="8" spans="2:18" ht="19.5" customHeight="1">
      <c r="B8" s="24" t="s">
        <v>17</v>
      </c>
      <c r="C8" s="65">
        <f>ROUND('当年度'!C8/'当年度'!$L8*100,1)</f>
        <v>28.3</v>
      </c>
      <c r="D8" s="65">
        <f>ROUND('当年度'!D8/'当年度'!$L8*100,1)</f>
        <v>14.9</v>
      </c>
      <c r="E8" s="65">
        <f>ROUND('当年度'!E8/'当年度'!$L8*100,1)</f>
        <v>0.7</v>
      </c>
      <c r="F8" s="65">
        <f>ROUND('当年度'!F8/'当年度'!$L8*100,1)</f>
        <v>11.9</v>
      </c>
      <c r="G8" s="65">
        <f>ROUND('当年度'!G8/'当年度'!$L8*100,1)</f>
        <v>11.7</v>
      </c>
      <c r="H8" s="65">
        <f>ROUND('当年度'!H8/'当年度'!$L8*100,1)</f>
        <v>19.5</v>
      </c>
      <c r="I8" s="65">
        <f>ROUND('当年度'!I8/'当年度'!$L8*100,1)</f>
        <v>0</v>
      </c>
      <c r="J8" s="65">
        <f>ROUND('当年度'!J8/'当年度'!$L8*100,1)</f>
        <v>13</v>
      </c>
      <c r="K8" s="65">
        <f>ROUND('当年度'!K8/'当年度'!$L8*100,1)</f>
        <v>100.1</v>
      </c>
      <c r="M8" s="79">
        <v>30607782</v>
      </c>
      <c r="N8" s="78">
        <v>1489301</v>
      </c>
      <c r="O8" s="76">
        <f>ROUND('当年度'!L8/M8*100,1)</f>
        <v>95.2</v>
      </c>
      <c r="Q8" s="176">
        <f>ROUND('当年度'!K8/'当年度'!$L8*100,4)</f>
        <v>100.0943</v>
      </c>
      <c r="R8">
        <f t="shared" si="0"/>
        <v>7</v>
      </c>
    </row>
    <row r="9" spans="2:18" ht="19.5" customHeight="1">
      <c r="B9" s="25" t="s">
        <v>18</v>
      </c>
      <c r="C9" s="65">
        <f>ROUND('当年度'!C9/'当年度'!$L9*100,1)</f>
        <v>25.2</v>
      </c>
      <c r="D9" s="65">
        <f>ROUND('当年度'!D9/'当年度'!$L9*100,1)</f>
        <v>12.3</v>
      </c>
      <c r="E9" s="65">
        <f>ROUND('当年度'!E9/'当年度'!$L9*100,1)</f>
        <v>1.5</v>
      </c>
      <c r="F9" s="65">
        <f>ROUND('当年度'!F9/'当年度'!$L9*100,1)</f>
        <v>10.9</v>
      </c>
      <c r="G9" s="65">
        <f>ROUND('当年度'!G9/'当年度'!$L9*100,1)</f>
        <v>12.3</v>
      </c>
      <c r="H9" s="65">
        <f>ROUND('当年度'!H9/'当年度'!$L9*100,1)</f>
        <v>10.7</v>
      </c>
      <c r="I9" s="65">
        <f>ROUND('当年度'!I9/'当年度'!$L9*100,1)</f>
        <v>0.2</v>
      </c>
      <c r="J9" s="65">
        <f>ROUND('当年度'!J9/'当年度'!$L9*100,1)</f>
        <v>12.3</v>
      </c>
      <c r="K9" s="65">
        <f>ROUND('当年度'!K9/'当年度'!$L9*100,1)</f>
        <v>85.3</v>
      </c>
      <c r="M9" s="80">
        <v>44172122</v>
      </c>
      <c r="N9" s="81">
        <v>2468694</v>
      </c>
      <c r="O9" s="76">
        <f>ROUND('当年度'!L9/M9*100,1)</f>
        <v>94.5</v>
      </c>
      <c r="Q9" s="176">
        <f>ROUND('当年度'!K9/'当年度'!$L9*100,4)</f>
        <v>85.2562</v>
      </c>
      <c r="R9">
        <f t="shared" si="0"/>
        <v>25</v>
      </c>
    </row>
    <row r="10" spans="2:18" ht="19.5" customHeight="1">
      <c r="B10" s="25" t="s">
        <v>19</v>
      </c>
      <c r="C10" s="65">
        <f>ROUND('当年度'!C10/'当年度'!$L10*100,1)</f>
        <v>27.4</v>
      </c>
      <c r="D10" s="65">
        <f>ROUND('当年度'!D10/'当年度'!$L10*100,1)</f>
        <v>16.2</v>
      </c>
      <c r="E10" s="65">
        <f>ROUND('当年度'!E10/'当年度'!$L10*100,1)</f>
        <v>0.6</v>
      </c>
      <c r="F10" s="65">
        <f>ROUND('当年度'!F10/'当年度'!$L10*100,1)</f>
        <v>10</v>
      </c>
      <c r="G10" s="65">
        <f>ROUND('当年度'!G10/'当年度'!$L10*100,1)</f>
        <v>10.3</v>
      </c>
      <c r="H10" s="65">
        <f>ROUND('当年度'!H10/'当年度'!$L10*100,1)</f>
        <v>20</v>
      </c>
      <c r="I10" s="65">
        <f>ROUND('当年度'!I10/'当年度'!$L10*100,1)</f>
        <v>0</v>
      </c>
      <c r="J10" s="65">
        <f>ROUND('当年度'!J10/'当年度'!$L10*100,1)</f>
        <v>11.5</v>
      </c>
      <c r="K10" s="65">
        <f>ROUND('当年度'!K10/'当年度'!$L10*100,1)</f>
        <v>96.1</v>
      </c>
      <c r="M10" s="80">
        <v>31049103</v>
      </c>
      <c r="N10" s="81">
        <v>1868650</v>
      </c>
      <c r="O10" s="76">
        <f>ROUND('当年度'!L10/M10*100,1)</f>
        <v>94.5</v>
      </c>
      <c r="Q10" s="176">
        <f>ROUND('当年度'!K10/'当年度'!$L10*100,4)</f>
        <v>96.1038</v>
      </c>
      <c r="R10">
        <f t="shared" si="0"/>
        <v>10</v>
      </c>
    </row>
    <row r="11" spans="2:18" ht="19.5" customHeight="1">
      <c r="B11" s="25" t="s">
        <v>21</v>
      </c>
      <c r="C11" s="65">
        <f>ROUND('当年度'!C11/'当年度'!$L11*100,1)</f>
        <v>33.6</v>
      </c>
      <c r="D11" s="65">
        <f>ROUND('当年度'!D11/'当年度'!$L11*100,1)</f>
        <v>19.3</v>
      </c>
      <c r="E11" s="65">
        <f>ROUND('当年度'!E11/'当年度'!$L11*100,1)</f>
        <v>2.5</v>
      </c>
      <c r="F11" s="65">
        <f>ROUND('当年度'!F11/'当年度'!$L11*100,1)</f>
        <v>12.6</v>
      </c>
      <c r="G11" s="65">
        <f>ROUND('当年度'!G11/'当年度'!$L11*100,1)</f>
        <v>6.6</v>
      </c>
      <c r="H11" s="65">
        <f>ROUND('当年度'!H11/'当年度'!$L11*100,1)</f>
        <v>10.2</v>
      </c>
      <c r="I11" s="65">
        <f>ROUND('当年度'!I11/'当年度'!$L11*100,1)</f>
        <v>0</v>
      </c>
      <c r="J11" s="65">
        <f>ROUND('当年度'!J11/'当年度'!$L11*100,1)</f>
        <v>11.3</v>
      </c>
      <c r="K11" s="65">
        <f>ROUND('当年度'!K11/'当年度'!$L11*100,1)</f>
        <v>96.1</v>
      </c>
      <c r="M11" s="80">
        <v>39185319</v>
      </c>
      <c r="N11" s="81">
        <v>1811530</v>
      </c>
      <c r="O11" s="76">
        <f>ROUND('当年度'!L11/M11*100,1)</f>
        <v>95.6</v>
      </c>
      <c r="Q11" s="176">
        <f>ROUND('当年度'!K11/'当年度'!$L11*100,4)</f>
        <v>96.1323</v>
      </c>
      <c r="R11">
        <f t="shared" si="0"/>
        <v>9</v>
      </c>
    </row>
    <row r="12" spans="2:18" ht="19.5" customHeight="1">
      <c r="B12" s="25" t="s">
        <v>22</v>
      </c>
      <c r="C12" s="65">
        <f>ROUND('当年度'!C12/'当年度'!$L12*100,1)</f>
        <v>28</v>
      </c>
      <c r="D12" s="65">
        <f>ROUND('当年度'!D12/'当年度'!$L12*100,1)</f>
        <v>11.9</v>
      </c>
      <c r="E12" s="65">
        <f>ROUND('当年度'!E12/'当年度'!$L12*100,1)</f>
        <v>1.4</v>
      </c>
      <c r="F12" s="65">
        <f>ROUND('当年度'!F12/'当年度'!$L12*100,1)</f>
        <v>15.2</v>
      </c>
      <c r="G12" s="65">
        <f>ROUND('当年度'!G12/'当年度'!$L12*100,1)</f>
        <v>17.9</v>
      </c>
      <c r="H12" s="65">
        <f>ROUND('当年度'!H12/'当年度'!$L12*100,1)</f>
        <v>20.1</v>
      </c>
      <c r="I12" s="65">
        <f>ROUND('当年度'!I12/'当年度'!$L12*100,1)</f>
        <v>0</v>
      </c>
      <c r="J12" s="65">
        <f>ROUND('当年度'!J12/'当年度'!$L12*100,1)</f>
        <v>12.8</v>
      </c>
      <c r="K12" s="65">
        <f>ROUND('当年度'!K12/'当年度'!$L12*100,1)</f>
        <v>107.4</v>
      </c>
      <c r="M12" s="80">
        <v>16498548</v>
      </c>
      <c r="N12" s="81">
        <v>1013583</v>
      </c>
      <c r="O12" s="76">
        <f>ROUND('当年度'!L12/M12*100,1)</f>
        <v>94.1</v>
      </c>
      <c r="Q12" s="176">
        <f>ROUND('当年度'!K12/'当年度'!$L12*100,4)</f>
        <v>107.3802</v>
      </c>
      <c r="R12">
        <f t="shared" si="0"/>
        <v>1</v>
      </c>
    </row>
    <row r="13" spans="2:18" ht="19.5" customHeight="1">
      <c r="B13" s="25" t="s">
        <v>23</v>
      </c>
      <c r="C13" s="65">
        <f>ROUND('当年度'!C13/'当年度'!$L13*100,1)</f>
        <v>25.1</v>
      </c>
      <c r="D13" s="65">
        <f>ROUND('当年度'!D13/'当年度'!$L13*100,1)</f>
        <v>15.8</v>
      </c>
      <c r="E13" s="65">
        <f>ROUND('当年度'!E13/'当年度'!$L13*100,1)</f>
        <v>1.2</v>
      </c>
      <c r="F13" s="65">
        <f>ROUND('当年度'!F13/'当年度'!$L13*100,1)</f>
        <v>8.4</v>
      </c>
      <c r="G13" s="65">
        <f>ROUND('当年度'!G13/'当年度'!$L13*100,1)</f>
        <v>16.3</v>
      </c>
      <c r="H13" s="65">
        <f>ROUND('当年度'!H13/'当年度'!$L13*100,1)</f>
        <v>21.3</v>
      </c>
      <c r="I13" s="65">
        <f>ROUND('当年度'!I13/'当年度'!$L13*100,1)</f>
        <v>0</v>
      </c>
      <c r="J13" s="65">
        <f>ROUND('当年度'!J13/'当年度'!$L13*100,1)</f>
        <v>14.8</v>
      </c>
      <c r="K13" s="65">
        <f>ROUND('当年度'!K13/'当年度'!$L13*100,1)</f>
        <v>102.9</v>
      </c>
      <c r="M13" s="80">
        <v>6032176</v>
      </c>
      <c r="N13" s="81">
        <v>227867</v>
      </c>
      <c r="O13" s="76">
        <f>ROUND('当年度'!L13/M13*100,1)</f>
        <v>96.3</v>
      </c>
      <c r="Q13" s="176">
        <f>ROUND('当年度'!K13/'当年度'!$L13*100,4)</f>
        <v>102.9351</v>
      </c>
      <c r="R13">
        <f t="shared" si="0"/>
        <v>4</v>
      </c>
    </row>
    <row r="14" spans="2:18" ht="19.5" customHeight="1">
      <c r="B14" s="25" t="s">
        <v>24</v>
      </c>
      <c r="C14" s="65">
        <f>ROUND('当年度'!C14/'当年度'!$L14*100,1)</f>
        <v>33.3</v>
      </c>
      <c r="D14" s="65">
        <f>ROUND('当年度'!D14/'当年度'!$L14*100,1)</f>
        <v>17.8</v>
      </c>
      <c r="E14" s="65">
        <f>ROUND('当年度'!E14/'当年度'!$L14*100,1)</f>
        <v>1</v>
      </c>
      <c r="F14" s="65">
        <f>ROUND('当年度'!F14/'当年度'!$L14*100,1)</f>
        <v>6.6</v>
      </c>
      <c r="G14" s="65">
        <f>ROUND('当年度'!G14/'当年度'!$L14*100,1)</f>
        <v>6.2</v>
      </c>
      <c r="H14" s="65">
        <f>ROUND('当年度'!H14/'当年度'!$L14*100,1)</f>
        <v>15</v>
      </c>
      <c r="I14" s="65">
        <f>ROUND('当年度'!I14/'当年度'!$L14*100,1)</f>
        <v>0</v>
      </c>
      <c r="J14" s="65">
        <f>ROUND('当年度'!J14/'当年度'!$L14*100,1)</f>
        <v>12.1</v>
      </c>
      <c r="K14" s="65">
        <f>ROUND('当年度'!K14/'当年度'!$L14*100,1)</f>
        <v>91.9</v>
      </c>
      <c r="M14" s="80">
        <v>13297126</v>
      </c>
      <c r="N14" s="81">
        <v>911593</v>
      </c>
      <c r="O14" s="76">
        <f>ROUND('当年度'!L14/M14*100,1)</f>
        <v>92.8</v>
      </c>
      <c r="Q14" s="176">
        <f>ROUND('当年度'!K14/'当年度'!$L14*100,4)</f>
        <v>91.8561</v>
      </c>
      <c r="R14">
        <f t="shared" si="0"/>
        <v>19</v>
      </c>
    </row>
    <row r="15" spans="2:18" ht="19.5" customHeight="1">
      <c r="B15" s="25" t="s">
        <v>25</v>
      </c>
      <c r="C15" s="65">
        <f>ROUND('当年度'!C15/'当年度'!$L15*100,1)</f>
        <v>34.4</v>
      </c>
      <c r="D15" s="65">
        <f>ROUND('当年度'!D15/'当年度'!$L15*100,1)</f>
        <v>11.4</v>
      </c>
      <c r="E15" s="65">
        <f>ROUND('当年度'!E15/'当年度'!$L15*100,1)</f>
        <v>0.4</v>
      </c>
      <c r="F15" s="65">
        <f>ROUND('当年度'!F15/'当年度'!$L15*100,1)</f>
        <v>6.9</v>
      </c>
      <c r="G15" s="65">
        <f>ROUND('当年度'!G15/'当年度'!$L15*100,1)</f>
        <v>6.1</v>
      </c>
      <c r="H15" s="65">
        <f>ROUND('当年度'!H15/'当年度'!$L15*100,1)</f>
        <v>20.3</v>
      </c>
      <c r="I15" s="65">
        <f>ROUND('当年度'!I15/'当年度'!$L15*100,1)</f>
        <v>0</v>
      </c>
      <c r="J15" s="65">
        <f>ROUND('当年度'!J15/'当年度'!$L15*100,1)</f>
        <v>12</v>
      </c>
      <c r="K15" s="65">
        <f>ROUND('当年度'!K15/'当年度'!$L15*100,1)</f>
        <v>91.6</v>
      </c>
      <c r="M15" s="80">
        <v>6678998</v>
      </c>
      <c r="N15" s="81">
        <v>270525</v>
      </c>
      <c r="O15" s="76">
        <f>ROUND('当年度'!L15/M15*100,1)</f>
        <v>96.3</v>
      </c>
      <c r="Q15" s="176">
        <f>ROUND('当年度'!K15/'当年度'!$L15*100,4)</f>
        <v>91.5914</v>
      </c>
      <c r="R15">
        <f t="shared" si="0"/>
        <v>21</v>
      </c>
    </row>
    <row r="16" spans="2:18" ht="19.5" customHeight="1">
      <c r="B16" s="24" t="s">
        <v>26</v>
      </c>
      <c r="C16" s="65">
        <f>ROUND('当年度'!C16/'当年度'!$L16*100,1)</f>
        <v>32.3</v>
      </c>
      <c r="D16" s="65">
        <f>ROUND('当年度'!D16/'当年度'!$L16*100,1)</f>
        <v>8.9</v>
      </c>
      <c r="E16" s="65">
        <f>ROUND('当年度'!E16/'当年度'!$L16*100,1)</f>
        <v>0.3</v>
      </c>
      <c r="F16" s="65">
        <f>ROUND('当年度'!F16/'当年度'!$L16*100,1)</f>
        <v>5.6</v>
      </c>
      <c r="G16" s="65">
        <f>ROUND('当年度'!G16/'当年度'!$L16*100,1)</f>
        <v>4.1</v>
      </c>
      <c r="H16" s="65">
        <f>ROUND('当年度'!H16/'当年度'!$L16*100,1)</f>
        <v>22.6</v>
      </c>
      <c r="I16" s="65">
        <f>ROUND('当年度'!I16/'当年度'!$L16*100,1)</f>
        <v>2.1</v>
      </c>
      <c r="J16" s="65">
        <f>ROUND('当年度'!J16/'当年度'!$L16*100,1)</f>
        <v>13.4</v>
      </c>
      <c r="K16" s="65">
        <f>ROUND('当年度'!K16/'当年度'!$L16*100,1)</f>
        <v>89.2</v>
      </c>
      <c r="M16" s="79">
        <v>7369728</v>
      </c>
      <c r="N16" s="78">
        <v>221367</v>
      </c>
      <c r="O16" s="76">
        <f>ROUND('当年度'!L16/M16*100,1)</f>
        <v>97.5</v>
      </c>
      <c r="Q16" s="176">
        <f>ROUND('当年度'!K16/'当年度'!$L16*100,4)</f>
        <v>89.1626</v>
      </c>
      <c r="R16">
        <f t="shared" si="0"/>
        <v>23</v>
      </c>
    </row>
    <row r="17" spans="2:18" ht="19.5" customHeight="1">
      <c r="B17" s="25" t="s">
        <v>101</v>
      </c>
      <c r="C17" s="67">
        <f>ROUND('当年度'!C17/'当年度'!$L17*100,1)</f>
        <v>24.3</v>
      </c>
      <c r="D17" s="67">
        <f>ROUND('当年度'!D17/'当年度'!$L17*100,1)</f>
        <v>19</v>
      </c>
      <c r="E17" s="67">
        <f>ROUND('当年度'!E17/'当年度'!$L17*100,1)</f>
        <v>0.3</v>
      </c>
      <c r="F17" s="67">
        <f>ROUND('当年度'!F17/'当年度'!$L17*100,1)</f>
        <v>6.4</v>
      </c>
      <c r="G17" s="67">
        <f>ROUND('当年度'!G17/'当年度'!$L17*100,1)</f>
        <v>13.9</v>
      </c>
      <c r="H17" s="67">
        <f>ROUND('当年度'!H17/'当年度'!$L17*100,1)</f>
        <v>21.2</v>
      </c>
      <c r="I17" s="67">
        <f>ROUND('当年度'!I17/'当年度'!$L17*100,1)</f>
        <v>0.7</v>
      </c>
      <c r="J17" s="67">
        <f>ROUND('当年度'!J17/'当年度'!$L17*100,1)</f>
        <v>8.8</v>
      </c>
      <c r="K17" s="65">
        <f>ROUND('当年度'!K17/'当年度'!$L17*100,1)</f>
        <v>94.6</v>
      </c>
      <c r="M17" s="80">
        <v>14072642</v>
      </c>
      <c r="N17" s="80">
        <v>931165</v>
      </c>
      <c r="O17" s="76">
        <f>ROUND('当年度'!L17/M17*100,1)</f>
        <v>96.1</v>
      </c>
      <c r="Q17" s="176">
        <f>ROUND('当年度'!K17/'当年度'!$L17*100,4)</f>
        <v>94.6275</v>
      </c>
      <c r="R17">
        <f t="shared" si="0"/>
        <v>14</v>
      </c>
    </row>
    <row r="18" spans="2:18" ht="19.5" customHeight="1">
      <c r="B18" s="25" t="s">
        <v>102</v>
      </c>
      <c r="C18" s="67">
        <f>ROUND('当年度'!C18/'当年度'!$L18*100,1)</f>
        <v>26.6</v>
      </c>
      <c r="D18" s="67">
        <f>ROUND('当年度'!D18/'当年度'!$L18*100,1)</f>
        <v>9.9</v>
      </c>
      <c r="E18" s="67">
        <f>ROUND('当年度'!E18/'当年度'!$L18*100,1)</f>
        <v>0.8</v>
      </c>
      <c r="F18" s="67">
        <f>ROUND('当年度'!F18/'当年度'!$L18*100,1)</f>
        <v>7.4</v>
      </c>
      <c r="G18" s="67">
        <f>ROUND('当年度'!G18/'当年度'!$L18*100,1)</f>
        <v>19.6</v>
      </c>
      <c r="H18" s="67">
        <f>ROUND('当年度'!H18/'当年度'!$L18*100,1)</f>
        <v>28.3</v>
      </c>
      <c r="I18" s="67">
        <f>ROUND('当年度'!I18/'当年度'!$L18*100,1)</f>
        <v>0</v>
      </c>
      <c r="J18" s="67">
        <f>ROUND('当年度'!J18/'当年度'!$L18*100,1)</f>
        <v>13</v>
      </c>
      <c r="K18" s="65">
        <f>ROUND('当年度'!K18/'当年度'!$L18*100,1)</f>
        <v>105.7</v>
      </c>
      <c r="M18" s="80">
        <v>16684506</v>
      </c>
      <c r="N18" s="80">
        <v>621766</v>
      </c>
      <c r="O18" s="76">
        <f>ROUND('当年度'!L18/M18*100,1)</f>
        <v>96.2</v>
      </c>
      <c r="Q18" s="176">
        <f>ROUND('当年度'!K18/'当年度'!$L18*100,4)</f>
        <v>105.6887</v>
      </c>
      <c r="R18">
        <f t="shared" si="0"/>
        <v>2</v>
      </c>
    </row>
    <row r="19" spans="2:18" ht="19.5" customHeight="1">
      <c r="B19" s="26" t="s">
        <v>103</v>
      </c>
      <c r="C19" s="68">
        <f>ROUND('当年度'!C19/'当年度'!$L19*100,1)</f>
        <v>33.8</v>
      </c>
      <c r="D19" s="68">
        <f>ROUND('当年度'!D19/'当年度'!$L19*100,1)</f>
        <v>18</v>
      </c>
      <c r="E19" s="68">
        <f>ROUND('当年度'!E19/'当年度'!$L19*100,1)</f>
        <v>1.1</v>
      </c>
      <c r="F19" s="68">
        <f>ROUND('当年度'!F19/'当年度'!$L19*100,1)</f>
        <v>8</v>
      </c>
      <c r="G19" s="68">
        <f>ROUND('当年度'!G19/'当年度'!$L19*100,1)</f>
        <v>8.5</v>
      </c>
      <c r="H19" s="69">
        <f>ROUND('当年度'!H19/'当年度'!$L19*100,1)</f>
        <v>22.1</v>
      </c>
      <c r="I19" s="68">
        <f>ROUND('当年度'!I19/'当年度'!$L19*100,1)</f>
        <v>0</v>
      </c>
      <c r="J19" s="68">
        <f>ROUND('当年度'!J19/'当年度'!$L19*100,1)</f>
        <v>10.9</v>
      </c>
      <c r="K19" s="69">
        <f>ROUND('当年度'!K19/'当年度'!$L19*100,1)</f>
        <v>102.3</v>
      </c>
      <c r="M19" s="82">
        <v>27597469</v>
      </c>
      <c r="N19" s="82">
        <v>1405059</v>
      </c>
      <c r="O19" s="68">
        <f>ROUND('当年度'!L19/M19*100,1)</f>
        <v>95.1</v>
      </c>
      <c r="Q19" s="176">
        <f>ROUND('当年度'!K19/'当年度'!$L19*100,4)</f>
        <v>102.2918</v>
      </c>
      <c r="R19">
        <f t="shared" si="0"/>
        <v>6</v>
      </c>
    </row>
    <row r="20" spans="2:18" ht="19.5" customHeight="1">
      <c r="B20" s="25" t="s">
        <v>30</v>
      </c>
      <c r="C20" s="67">
        <f>ROUND('当年度'!C20/'当年度'!$L20*100,1)</f>
        <v>31.9</v>
      </c>
      <c r="D20" s="67">
        <f>ROUND('当年度'!D20/'当年度'!$L20*100,1)</f>
        <v>23.8</v>
      </c>
      <c r="E20" s="67">
        <f>ROUND('当年度'!E20/'当年度'!$L20*100,1)</f>
        <v>0.5</v>
      </c>
      <c r="F20" s="67">
        <f>ROUND('当年度'!F20/'当年度'!$L20*100,1)</f>
        <v>3.8</v>
      </c>
      <c r="G20" s="67">
        <f>ROUND('当年度'!G20/'当年度'!$L20*100,1)</f>
        <v>12.9</v>
      </c>
      <c r="H20" s="67">
        <f>ROUND('当年度'!H20/'当年度'!$L20*100,1)</f>
        <v>12.5</v>
      </c>
      <c r="I20" s="67">
        <f>ROUND('当年度'!I20/'当年度'!$L20*100,1)</f>
        <v>0</v>
      </c>
      <c r="J20" s="67">
        <f>ROUND('当年度'!J20/'当年度'!$L20*100,1)</f>
        <v>17.7</v>
      </c>
      <c r="K20" s="65">
        <f>ROUND('当年度'!K20/'当年度'!$L20*100,1)</f>
        <v>103.1</v>
      </c>
      <c r="M20" s="80">
        <v>2370548</v>
      </c>
      <c r="N20" s="80">
        <v>62575</v>
      </c>
      <c r="O20" s="75">
        <f>ROUND('当年度'!L20/M20*100,1)</f>
        <v>74.1</v>
      </c>
      <c r="Q20" s="176">
        <f>ROUND('当年度'!K20/'当年度'!$L20*100,4)</f>
        <v>103.1247</v>
      </c>
      <c r="R20">
        <f t="shared" si="0"/>
        <v>3</v>
      </c>
    </row>
    <row r="21" spans="2:18" ht="19.5" customHeight="1">
      <c r="B21" s="25" t="s">
        <v>34</v>
      </c>
      <c r="C21" s="67">
        <f>ROUND('当年度'!C21/'当年度'!$L21*100,1)</f>
        <v>35</v>
      </c>
      <c r="D21" s="67">
        <f>ROUND('当年度'!D21/'当年度'!$L21*100,1)</f>
        <v>19</v>
      </c>
      <c r="E21" s="67">
        <f>ROUND('当年度'!E21/'当年度'!$L21*100,1)</f>
        <v>1.1</v>
      </c>
      <c r="F21" s="67">
        <f>ROUND('当年度'!F21/'当年度'!$L21*100,1)</f>
        <v>6.9</v>
      </c>
      <c r="G21" s="67">
        <f>ROUND('当年度'!G21/'当年度'!$L21*100,1)</f>
        <v>12.9</v>
      </c>
      <c r="H21" s="67">
        <f>ROUND('当年度'!H21/'当年度'!$L21*100,1)</f>
        <v>9.4</v>
      </c>
      <c r="I21" s="67">
        <f>ROUND('当年度'!I21/'当年度'!$L21*100,1)</f>
        <v>0</v>
      </c>
      <c r="J21" s="67">
        <f>ROUND('当年度'!J21/'当年度'!$L21*100,1)</f>
        <v>11.6</v>
      </c>
      <c r="K21" s="65">
        <f>ROUND('当年度'!K21/'当年度'!$L21*100,1)</f>
        <v>96</v>
      </c>
      <c r="M21" s="80">
        <v>6060557</v>
      </c>
      <c r="N21" s="80">
        <v>436500</v>
      </c>
      <c r="O21" s="76">
        <f>ROUND('当年度'!L21/M21*100,1)</f>
        <v>92.8</v>
      </c>
      <c r="Q21" s="176">
        <f>ROUND('当年度'!K21/'当年度'!$L21*100,4)</f>
        <v>95.9698</v>
      </c>
      <c r="R21">
        <f t="shared" si="0"/>
        <v>11</v>
      </c>
    </row>
    <row r="22" spans="2:18" ht="19.5" customHeight="1">
      <c r="B22" s="25" t="s">
        <v>36</v>
      </c>
      <c r="C22" s="67">
        <f>ROUND('当年度'!C22/'当年度'!$L22*100,1)</f>
        <v>36.5</v>
      </c>
      <c r="D22" s="67">
        <f>ROUND('当年度'!D22/'当年度'!$L22*100,1)</f>
        <v>18.3</v>
      </c>
      <c r="E22" s="67">
        <f>ROUND('当年度'!E22/'当年度'!$L22*100,1)</f>
        <v>2.9</v>
      </c>
      <c r="F22" s="67">
        <f>ROUND('当年度'!F22/'当年度'!$L22*100,1)</f>
        <v>7.2</v>
      </c>
      <c r="G22" s="67">
        <f>ROUND('当年度'!G22/'当年度'!$L22*100,1)</f>
        <v>9.3</v>
      </c>
      <c r="H22" s="67">
        <f>ROUND('当年度'!H22/'当年度'!$L22*100,1)</f>
        <v>9.4</v>
      </c>
      <c r="I22" s="67">
        <f>ROUND('当年度'!I22/'当年度'!$L22*100,1)</f>
        <v>0</v>
      </c>
      <c r="J22" s="67">
        <f>ROUND('当年度'!J22/'当年度'!$L22*100,1)</f>
        <v>11.7</v>
      </c>
      <c r="K22" s="65">
        <f>ROUND('当年度'!K22/'当年度'!$L22*100,1)</f>
        <v>95.3</v>
      </c>
      <c r="M22" s="80">
        <v>9167586</v>
      </c>
      <c r="N22" s="80">
        <v>566225</v>
      </c>
      <c r="O22" s="76">
        <f>ROUND('当年度'!L22/M22*100,1)</f>
        <v>93.5</v>
      </c>
      <c r="Q22" s="176">
        <f>ROUND('当年度'!K22/'当年度'!$L22*100,4)</f>
        <v>95.2918</v>
      </c>
      <c r="R22">
        <f t="shared" si="0"/>
        <v>13</v>
      </c>
    </row>
    <row r="23" spans="2:18" ht="19.5" customHeight="1">
      <c r="B23" s="25" t="s">
        <v>38</v>
      </c>
      <c r="C23" s="67">
        <f>ROUND('当年度'!C23/'当年度'!$L23*100,1)</f>
        <v>37.7</v>
      </c>
      <c r="D23" s="67">
        <f>ROUND('当年度'!D23/'当年度'!$L23*100,1)</f>
        <v>13.7</v>
      </c>
      <c r="E23" s="67">
        <f>ROUND('当年度'!E23/'当年度'!$L23*100,1)</f>
        <v>0.5</v>
      </c>
      <c r="F23" s="67">
        <f>ROUND('当年度'!F23/'当年度'!$L23*100,1)</f>
        <v>6</v>
      </c>
      <c r="G23" s="67">
        <f>ROUND('当年度'!G23/'当年度'!$L23*100,1)</f>
        <v>8.8</v>
      </c>
      <c r="H23" s="67">
        <f>ROUND('当年度'!H23/'当年度'!$L23*100,1)</f>
        <v>11.6</v>
      </c>
      <c r="I23" s="67">
        <f>ROUND('当年度'!I23/'当年度'!$L23*100,1)</f>
        <v>0</v>
      </c>
      <c r="J23" s="67">
        <f>ROUND('当年度'!J23/'当年度'!$L23*100,1)</f>
        <v>14.1</v>
      </c>
      <c r="K23" s="65">
        <f>ROUND('当年度'!K23/'当年度'!$L23*100,1)</f>
        <v>92.3</v>
      </c>
      <c r="M23" s="80">
        <v>3042132</v>
      </c>
      <c r="N23" s="80">
        <v>236128</v>
      </c>
      <c r="O23" s="76">
        <f>ROUND('当年度'!L23/M23*100,1)</f>
        <v>94.8</v>
      </c>
      <c r="Q23" s="176">
        <f>ROUND('当年度'!K23/'当年度'!$L23*100,4)</f>
        <v>92.2737</v>
      </c>
      <c r="R23">
        <f t="shared" si="0"/>
        <v>18</v>
      </c>
    </row>
    <row r="24" spans="2:18" ht="19.5" customHeight="1">
      <c r="B24" s="25" t="s">
        <v>39</v>
      </c>
      <c r="C24" s="67">
        <f>ROUND('当年度'!C24/'当年度'!$L24*100,1)</f>
        <v>21</v>
      </c>
      <c r="D24" s="67">
        <f>ROUND('当年度'!D24/'当年度'!$L24*100,1)</f>
        <v>16</v>
      </c>
      <c r="E24" s="67">
        <f>ROUND('当年度'!E24/'当年度'!$L24*100,1)</f>
        <v>0.7</v>
      </c>
      <c r="F24" s="67">
        <f>ROUND('当年度'!F24/'当年度'!$L24*100,1)</f>
        <v>5.5</v>
      </c>
      <c r="G24" s="67">
        <f>ROUND('当年度'!G24/'当年度'!$L24*100,1)</f>
        <v>9.7</v>
      </c>
      <c r="H24" s="67">
        <f>ROUND('当年度'!H24/'当年度'!$L24*100,1)</f>
        <v>0.9</v>
      </c>
      <c r="I24" s="67">
        <f>ROUND('当年度'!I24/'当年度'!$L24*100,1)</f>
        <v>0</v>
      </c>
      <c r="J24" s="67">
        <f>ROUND('当年度'!J24/'当年度'!$L24*100,1)</f>
        <v>15.1</v>
      </c>
      <c r="K24" s="65">
        <f>ROUND('当年度'!K24/'当年度'!$L24*100,1)</f>
        <v>68.9</v>
      </c>
      <c r="M24" s="80">
        <v>5081113</v>
      </c>
      <c r="N24" s="80">
        <v>0</v>
      </c>
      <c r="O24" s="76">
        <f>ROUND('当年度'!L24/M24*100,1)</f>
        <v>105.8</v>
      </c>
      <c r="Q24" s="176">
        <f>ROUND('当年度'!K24/'当年度'!$L24*100,4)</f>
        <v>68.8836</v>
      </c>
      <c r="R24">
        <f t="shared" si="0"/>
        <v>29</v>
      </c>
    </row>
    <row r="25" spans="2:18" ht="19.5" customHeight="1">
      <c r="B25" s="24" t="s">
        <v>53</v>
      </c>
      <c r="C25" s="67">
        <f>ROUND('当年度'!C25/'当年度'!$L25*100,1)</f>
        <v>27.1</v>
      </c>
      <c r="D25" s="67">
        <f>ROUND('当年度'!D25/'当年度'!$L25*100,1)</f>
        <v>14</v>
      </c>
      <c r="E25" s="67">
        <f>ROUND('当年度'!E25/'当年度'!$L25*100,1)</f>
        <v>2.7</v>
      </c>
      <c r="F25" s="67">
        <f>ROUND('当年度'!F25/'当年度'!$L25*100,1)</f>
        <v>6.5</v>
      </c>
      <c r="G25" s="67">
        <f>ROUND('当年度'!G25/'当年度'!$L25*100,1)</f>
        <v>20.5</v>
      </c>
      <c r="H25" s="67">
        <f>ROUND('当年度'!H25/'当年度'!$L25*100,1)</f>
        <v>11.5</v>
      </c>
      <c r="I25" s="67">
        <f>ROUND('当年度'!I25/'当年度'!$L25*100,1)</f>
        <v>0</v>
      </c>
      <c r="J25" s="67">
        <f>ROUND('当年度'!J25/'当年度'!$L25*100,1)</f>
        <v>11.3</v>
      </c>
      <c r="K25" s="65">
        <f>ROUND('当年度'!K25/'当年度'!$L25*100,1)</f>
        <v>93.5</v>
      </c>
      <c r="M25" s="79">
        <v>5350143</v>
      </c>
      <c r="N25" s="79">
        <v>256371</v>
      </c>
      <c r="O25" s="76">
        <f>ROUND('当年度'!L25/M25*100,1)</f>
        <v>94.3</v>
      </c>
      <c r="Q25" s="176">
        <f>ROUND('当年度'!K25/'当年度'!$L25*100,4)</f>
        <v>93.5046</v>
      </c>
      <c r="R25">
        <f t="shared" si="0"/>
        <v>16</v>
      </c>
    </row>
    <row r="26" spans="2:18" ht="19.5" customHeight="1">
      <c r="B26" s="25" t="s">
        <v>54</v>
      </c>
      <c r="C26" s="67">
        <f>ROUND('当年度'!C26/'当年度'!$L26*100,1)</f>
        <v>24.4</v>
      </c>
      <c r="D26" s="67">
        <f>ROUND('当年度'!D26/'当年度'!$L26*100,1)</f>
        <v>11.8</v>
      </c>
      <c r="E26" s="67">
        <f>ROUND('当年度'!E26/'当年度'!$L26*100,1)</f>
        <v>0.6</v>
      </c>
      <c r="F26" s="67">
        <f>ROUND('当年度'!F26/'当年度'!$L26*100,1)</f>
        <v>7.5</v>
      </c>
      <c r="G26" s="67">
        <f>ROUND('当年度'!G26/'当年度'!$L26*100,1)</f>
        <v>11.3</v>
      </c>
      <c r="H26" s="67">
        <f>ROUND('当年度'!H26/'当年度'!$L26*100,1)</f>
        <v>15.3</v>
      </c>
      <c r="I26" s="67">
        <f>ROUND('当年度'!I26/'当年度'!$L26*100,1)</f>
        <v>0.8</v>
      </c>
      <c r="J26" s="67">
        <f>ROUND('当年度'!J26/'当年度'!$L26*100,1)</f>
        <v>18.7</v>
      </c>
      <c r="K26" s="65">
        <f>ROUND('当年度'!K26/'当年度'!$L26*100,1)</f>
        <v>90.3</v>
      </c>
      <c r="M26" s="80">
        <v>5848737</v>
      </c>
      <c r="N26" s="80">
        <v>300122</v>
      </c>
      <c r="O26" s="76">
        <f>ROUND('当年度'!L26/M26*100,1)</f>
        <v>95.2</v>
      </c>
      <c r="Q26" s="176">
        <f>ROUND('当年度'!K26/'当年度'!$L26*100,4)</f>
        <v>90.3091</v>
      </c>
      <c r="R26">
        <f t="shared" si="0"/>
        <v>22</v>
      </c>
    </row>
    <row r="27" spans="2:18" ht="19.5" customHeight="1">
      <c r="B27" s="24" t="s">
        <v>55</v>
      </c>
      <c r="C27" s="67">
        <f>ROUND('当年度'!C27/'当年度'!$L27*100,1)</f>
        <v>25.1</v>
      </c>
      <c r="D27" s="67">
        <f>ROUND('当年度'!D27/'当年度'!$L27*100,1)</f>
        <v>11.6</v>
      </c>
      <c r="E27" s="67">
        <f>ROUND('当年度'!E27/'当年度'!$L27*100,1)</f>
        <v>0.8</v>
      </c>
      <c r="F27" s="67">
        <f>ROUND('当年度'!F27/'当年度'!$L27*100,1)</f>
        <v>4.2</v>
      </c>
      <c r="G27" s="67">
        <f>ROUND('当年度'!G27/'当年度'!$L27*100,1)</f>
        <v>17</v>
      </c>
      <c r="H27" s="67">
        <f>ROUND('当年度'!H27/'当年度'!$L27*100,1)</f>
        <v>21.5</v>
      </c>
      <c r="I27" s="67">
        <f>ROUND('当年度'!I27/'当年度'!$L27*100,1)</f>
        <v>0</v>
      </c>
      <c r="J27" s="67">
        <f>ROUND('当年度'!J27/'当年度'!$L27*100,1)</f>
        <v>11.4</v>
      </c>
      <c r="K27" s="65">
        <f>ROUND('当年度'!K27/'当年度'!$L27*100,1)</f>
        <v>91.7</v>
      </c>
      <c r="M27" s="79">
        <v>4924593</v>
      </c>
      <c r="N27" s="79">
        <v>143777</v>
      </c>
      <c r="O27" s="76">
        <f>ROUND('当年度'!L27/M27*100,1)</f>
        <v>99.1</v>
      </c>
      <c r="Q27" s="176">
        <f>ROUND('当年度'!K27/'当年度'!$L27*100,4)</f>
        <v>91.6941</v>
      </c>
      <c r="R27">
        <f t="shared" si="0"/>
        <v>20</v>
      </c>
    </row>
    <row r="28" spans="2:18" ht="19.5" customHeight="1">
      <c r="B28" s="25" t="s">
        <v>58</v>
      </c>
      <c r="C28" s="67">
        <f>ROUND('当年度'!C28/'当年度'!$L28*100,1)</f>
        <v>22.8</v>
      </c>
      <c r="D28" s="67">
        <f>ROUND('当年度'!D28/'当年度'!$L28*100,1)</f>
        <v>15.5</v>
      </c>
      <c r="E28" s="67">
        <f>ROUND('当年度'!E28/'当年度'!$L28*100,1)</f>
        <v>0.1</v>
      </c>
      <c r="F28" s="67">
        <f>ROUND('当年度'!F28/'当年度'!$L28*100,1)</f>
        <v>5.3</v>
      </c>
      <c r="G28" s="67">
        <f>ROUND('当年度'!G28/'当年度'!$L28*100,1)</f>
        <v>13.3</v>
      </c>
      <c r="H28" s="67">
        <f>ROUND('当年度'!H28/'当年度'!$L28*100,1)</f>
        <v>9.7</v>
      </c>
      <c r="I28" s="67">
        <f>ROUND('当年度'!I28/'当年度'!$L28*100,1)</f>
        <v>0</v>
      </c>
      <c r="J28" s="67">
        <f>ROUND('当年度'!J28/'当年度'!$L28*100,1)</f>
        <v>9.9</v>
      </c>
      <c r="K28" s="65">
        <f>ROUND('当年度'!K28/'当年度'!$L28*100,1)</f>
        <v>76.6</v>
      </c>
      <c r="M28" s="80">
        <v>4389865</v>
      </c>
      <c r="N28" s="80">
        <v>240924</v>
      </c>
      <c r="O28" s="76">
        <f>ROUND('当年度'!L28/M28*100,1)</f>
        <v>94.5</v>
      </c>
      <c r="Q28" s="176">
        <f>ROUND('当年度'!K28/'当年度'!$L28*100,4)</f>
        <v>76.5821</v>
      </c>
      <c r="R28">
        <f t="shared" si="0"/>
        <v>27</v>
      </c>
    </row>
    <row r="29" spans="2:18" ht="19.5" customHeight="1">
      <c r="B29" s="25" t="s">
        <v>67</v>
      </c>
      <c r="C29" s="67">
        <f>ROUND('当年度'!C29/'当年度'!$L29*100,1)</f>
        <v>24.2</v>
      </c>
      <c r="D29" s="67">
        <f>ROUND('当年度'!D29/'当年度'!$L29*100,1)</f>
        <v>13.9</v>
      </c>
      <c r="E29" s="67">
        <f>ROUND('当年度'!E29/'当年度'!$L29*100,1)</f>
        <v>1.3</v>
      </c>
      <c r="F29" s="67">
        <f>ROUND('当年度'!F29/'当年度'!$L29*100,1)</f>
        <v>4.1</v>
      </c>
      <c r="G29" s="67">
        <f>ROUND('当年度'!G29/'当年度'!$L29*100,1)</f>
        <v>11.2</v>
      </c>
      <c r="H29" s="67">
        <f>ROUND('当年度'!H29/'当年度'!$L29*100,1)</f>
        <v>11.3</v>
      </c>
      <c r="I29" s="67">
        <f>ROUND('当年度'!I29/'当年度'!$L29*100,1)</f>
        <v>0.6</v>
      </c>
      <c r="J29" s="67">
        <f>ROUND('当年度'!J29/'当年度'!$L29*100,1)</f>
        <v>4.6</v>
      </c>
      <c r="K29" s="65">
        <f>ROUND('当年度'!K29/'当年度'!$L29*100,1)</f>
        <v>71.2</v>
      </c>
      <c r="M29" s="80">
        <v>2862454</v>
      </c>
      <c r="N29" s="80">
        <v>92507</v>
      </c>
      <c r="O29" s="76">
        <f>ROUND('当年度'!L29/M29*100,1)</f>
        <v>98.5</v>
      </c>
      <c r="Q29" s="176">
        <f>ROUND('当年度'!K29/'当年度'!$L29*100,4)</f>
        <v>71.2477</v>
      </c>
      <c r="R29">
        <f t="shared" si="0"/>
        <v>28</v>
      </c>
    </row>
    <row r="30" spans="2:18" ht="19.5" customHeight="1">
      <c r="B30" s="25" t="s">
        <v>104</v>
      </c>
      <c r="C30" s="67">
        <f>ROUND('当年度'!C30/'当年度'!$L30*100,1)</f>
        <v>22</v>
      </c>
      <c r="D30" s="67">
        <f>ROUND('当年度'!D30/'当年度'!$L30*100,1)</f>
        <v>8.5</v>
      </c>
      <c r="E30" s="67">
        <f>ROUND('当年度'!E30/'当年度'!$L30*100,1)</f>
        <v>1.9</v>
      </c>
      <c r="F30" s="67">
        <f>ROUND('当年度'!F30/'当年度'!$L30*100,1)</f>
        <v>3.2</v>
      </c>
      <c r="G30" s="67">
        <f>ROUND('当年度'!G30/'当年度'!$L30*100,1)</f>
        <v>14.9</v>
      </c>
      <c r="H30" s="67">
        <f>ROUND('当年度'!H30/'当年度'!$L30*100,1)</f>
        <v>27.1</v>
      </c>
      <c r="I30" s="67">
        <f>ROUND('当年度'!I30/'当年度'!$L30*100,1)</f>
        <v>0</v>
      </c>
      <c r="J30" s="67">
        <f>ROUND('当年度'!J30/'当年度'!$L30*100,1)</f>
        <v>10.7</v>
      </c>
      <c r="K30" s="65">
        <f>ROUND('当年度'!K30/'当年度'!$L30*100,1)</f>
        <v>88.2</v>
      </c>
      <c r="M30" s="80">
        <v>4683956</v>
      </c>
      <c r="N30" s="80">
        <v>127628</v>
      </c>
      <c r="O30" s="76">
        <f>ROUND('当年度'!L30/M30*100,1)</f>
        <v>97.7</v>
      </c>
      <c r="Q30" s="176">
        <f>ROUND('当年度'!K30/'当年度'!$L30*100,4)</f>
        <v>88.2434</v>
      </c>
      <c r="R30">
        <f t="shared" si="0"/>
        <v>24</v>
      </c>
    </row>
    <row r="31" spans="2:18" ht="19.5" customHeight="1">
      <c r="B31" s="24" t="s">
        <v>105</v>
      </c>
      <c r="C31" s="67">
        <f>ROUND('当年度'!C31/'当年度'!$L31*100,1)</f>
        <v>26</v>
      </c>
      <c r="D31" s="67">
        <f>ROUND('当年度'!D31/'当年度'!$L31*100,1)</f>
        <v>13</v>
      </c>
      <c r="E31" s="67">
        <f>ROUND('当年度'!E31/'当年度'!$L31*100,1)</f>
        <v>0</v>
      </c>
      <c r="F31" s="67">
        <f>ROUND('当年度'!F31/'当年度'!$L31*100,1)</f>
        <v>2.8</v>
      </c>
      <c r="G31" s="67">
        <f>ROUND('当年度'!G31/'当年度'!$L31*100,1)</f>
        <v>15.8</v>
      </c>
      <c r="H31" s="67">
        <f>ROUND('当年度'!H31/'当年度'!$L31*100,1)</f>
        <v>20.7</v>
      </c>
      <c r="I31" s="67">
        <f>ROUND('当年度'!I31/'当年度'!$L31*100,1)</f>
        <v>0</v>
      </c>
      <c r="J31" s="67">
        <f>ROUND('当年度'!J31/'当年度'!$L31*100,1)</f>
        <v>17.1</v>
      </c>
      <c r="K31" s="65">
        <f>ROUND('当年度'!K31/'当年度'!$L31*100,1)</f>
        <v>95.5</v>
      </c>
      <c r="M31" s="79">
        <v>6044387</v>
      </c>
      <c r="N31" s="79">
        <v>166397</v>
      </c>
      <c r="O31" s="76">
        <f>ROUND('当年度'!L31/M31*100,1)</f>
        <v>97.2</v>
      </c>
      <c r="Q31" s="176">
        <f>ROUND('当年度'!K31/'当年度'!$L31*100,4)</f>
        <v>95.4605</v>
      </c>
      <c r="R31">
        <f t="shared" si="0"/>
        <v>12</v>
      </c>
    </row>
    <row r="32" spans="2:18" ht="19.5" customHeight="1">
      <c r="B32" s="24" t="s">
        <v>106</v>
      </c>
      <c r="C32" s="67">
        <f>ROUND('当年度'!C32/'当年度'!$L32*100,1)</f>
        <v>29.9</v>
      </c>
      <c r="D32" s="67">
        <f>ROUND('当年度'!D32/'当年度'!$L32*100,1)</f>
        <v>14.8</v>
      </c>
      <c r="E32" s="67">
        <f>ROUND('当年度'!E32/'当年度'!$L32*100,1)</f>
        <v>1.6</v>
      </c>
      <c r="F32" s="67">
        <f>ROUND('当年度'!F32/'当年度'!$L32*100,1)</f>
        <v>5.1</v>
      </c>
      <c r="G32" s="67">
        <f>ROUND('当年度'!G32/'当年度'!$L32*100,1)</f>
        <v>12.6</v>
      </c>
      <c r="H32" s="67">
        <f>ROUND('当年度'!H32/'当年度'!$L32*100,1)</f>
        <v>23</v>
      </c>
      <c r="I32" s="67">
        <f>ROUND('当年度'!I32/'当年度'!$L32*100,1)</f>
        <v>0</v>
      </c>
      <c r="J32" s="67">
        <f>ROUND('当年度'!J32/'当年度'!$L32*100,1)</f>
        <v>7.4</v>
      </c>
      <c r="K32" s="65">
        <f>ROUND('当年度'!K32/'当年度'!$L32*100,1)</f>
        <v>94.4</v>
      </c>
      <c r="M32" s="79">
        <v>6138330</v>
      </c>
      <c r="N32" s="79">
        <v>186398</v>
      </c>
      <c r="O32" s="76">
        <f>ROUND('当年度'!L32/M32*100,1)</f>
        <v>96.7</v>
      </c>
      <c r="Q32" s="176">
        <f>ROUND('当年度'!K32/'当年度'!$L32*100,4)</f>
        <v>94.4344</v>
      </c>
      <c r="R32">
        <f t="shared" si="0"/>
        <v>15</v>
      </c>
    </row>
    <row r="33" spans="2:18" ht="19.5" customHeight="1">
      <c r="B33" s="25" t="s">
        <v>80</v>
      </c>
      <c r="C33" s="67">
        <f>ROUND('当年度'!C33/'当年度'!$L33*100,1)</f>
        <v>30.7</v>
      </c>
      <c r="D33" s="67">
        <f>ROUND('当年度'!D33/'当年度'!$L33*100,1)</f>
        <v>11.5</v>
      </c>
      <c r="E33" s="67">
        <f>ROUND('当年度'!E33/'当年度'!$L33*100,1)</f>
        <v>0.8</v>
      </c>
      <c r="F33" s="67">
        <f>ROUND('当年度'!F33/'当年度'!$L33*100,1)</f>
        <v>4.2</v>
      </c>
      <c r="G33" s="67">
        <f>ROUND('当年度'!G33/'当年度'!$L33*100,1)</f>
        <v>17.9</v>
      </c>
      <c r="H33" s="67">
        <f>ROUND('当年度'!H33/'当年度'!$L33*100,1)</f>
        <v>16.4</v>
      </c>
      <c r="I33" s="67">
        <f>ROUND('当年度'!I33/'当年度'!$L33*100,1)</f>
        <v>1.1</v>
      </c>
      <c r="J33" s="67">
        <f>ROUND('当年度'!J33/'当年度'!$L33*100,1)</f>
        <v>15.6</v>
      </c>
      <c r="K33" s="65">
        <f>ROUND('当年度'!K33/'当年度'!$L33*100,1)</f>
        <v>98.3</v>
      </c>
      <c r="M33" s="80">
        <v>3369731</v>
      </c>
      <c r="N33" s="80">
        <v>105585</v>
      </c>
      <c r="O33" s="76">
        <f>ROUND('当年度'!L33/M33*100,1)</f>
        <v>96.5</v>
      </c>
      <c r="Q33" s="176">
        <f>ROUND('当年度'!K33/'当年度'!$L33*100,4)</f>
        <v>98.3331</v>
      </c>
      <c r="R33">
        <f t="shared" si="0"/>
        <v>8</v>
      </c>
    </row>
    <row r="34" spans="2:18" ht="19.5" customHeight="1">
      <c r="B34" s="24" t="s">
        <v>81</v>
      </c>
      <c r="C34" s="67">
        <f>ROUND('当年度'!C34/'当年度'!$L34*100,1)</f>
        <v>25.7</v>
      </c>
      <c r="D34" s="67">
        <f>ROUND('当年度'!D34/'当年度'!$L34*100,1)</f>
        <v>11.7</v>
      </c>
      <c r="E34" s="67">
        <f>ROUND('当年度'!E34/'当年度'!$L34*100,1)</f>
        <v>1.1</v>
      </c>
      <c r="F34" s="67">
        <f>ROUND('当年度'!F34/'当年度'!$L34*100,1)</f>
        <v>4.9</v>
      </c>
      <c r="G34" s="67">
        <f>ROUND('当年度'!G34/'当年度'!$L34*100,1)</f>
        <v>15.9</v>
      </c>
      <c r="H34" s="67">
        <f>ROUND('当年度'!H34/'当年度'!$L34*100,1)</f>
        <v>22.1</v>
      </c>
      <c r="I34" s="67">
        <f>ROUND('当年度'!I34/'当年度'!$L34*100,1)</f>
        <v>0</v>
      </c>
      <c r="J34" s="67">
        <f>ROUND('当年度'!J34/'当年度'!$L34*100,1)</f>
        <v>11.2</v>
      </c>
      <c r="K34" s="65">
        <f>ROUND('当年度'!K34/'当年度'!$L34*100,1)</f>
        <v>92.6</v>
      </c>
      <c r="M34" s="79">
        <v>4181720</v>
      </c>
      <c r="N34" s="79">
        <v>132298</v>
      </c>
      <c r="O34" s="76">
        <f>ROUND('当年度'!L34/M34*100,1)</f>
        <v>99.5</v>
      </c>
      <c r="Q34" s="176">
        <f>ROUND('当年度'!K34/'当年度'!$L34*100,4)</f>
        <v>92.6067</v>
      </c>
      <c r="R34">
        <f t="shared" si="0"/>
        <v>17</v>
      </c>
    </row>
    <row r="35" spans="2:15" ht="21" customHeight="1">
      <c r="B35" s="27" t="s">
        <v>91</v>
      </c>
      <c r="C35" s="70">
        <f>ROUND('当年度'!C35/'当年度'!$L35*100,1)</f>
        <v>28.3</v>
      </c>
      <c r="D35" s="70">
        <f>ROUND('当年度'!D35/'当年度'!$L35*100,1)</f>
        <v>15.8</v>
      </c>
      <c r="E35" s="70">
        <f>ROUND('当年度'!E35/'当年度'!$L35*100,1)</f>
        <v>1.5</v>
      </c>
      <c r="F35" s="70">
        <f>ROUND('当年度'!F35/'当年度'!$L35*100,1)</f>
        <v>10.2</v>
      </c>
      <c r="G35" s="70">
        <f>ROUND('当年度'!G35/'当年度'!$L35*100,1)</f>
        <v>10.8</v>
      </c>
      <c r="H35" s="70">
        <f>ROUND('当年度'!H35/'当年度'!$L35*100,1)</f>
        <v>15.4</v>
      </c>
      <c r="I35" s="70">
        <f>ROUND('当年度'!I35/'当年度'!$L35*100,1)</f>
        <v>0.1</v>
      </c>
      <c r="J35" s="70">
        <f>ROUND('当年度'!J35/'当年度'!$L35*100,1)</f>
        <v>11.4</v>
      </c>
      <c r="K35" s="70">
        <f>ROUND('当年度'!K35/'当年度'!$L35*100,1)</f>
        <v>93.5</v>
      </c>
      <c r="M35" s="83">
        <f>SUM(M6:M19)</f>
        <v>402181459</v>
      </c>
      <c r="N35" s="83">
        <f>SUM(N6:N19)</f>
        <v>16379401</v>
      </c>
      <c r="O35" s="70">
        <f>ROUND('当年度'!L35/M35*100,1)</f>
        <v>96.5</v>
      </c>
    </row>
    <row r="36" spans="2:15" ht="21" customHeight="1">
      <c r="B36" s="27" t="s">
        <v>149</v>
      </c>
      <c r="C36" s="70">
        <f>ROUND('当年度'!C36/'当年度'!$L36*100,1)</f>
        <v>28.1</v>
      </c>
      <c r="D36" s="70">
        <f>ROUND('当年度'!D36/'当年度'!$L36*100,1)</f>
        <v>14.4</v>
      </c>
      <c r="E36" s="70">
        <f>ROUND('当年度'!E36/'当年度'!$L36*100,1)</f>
        <v>1.2</v>
      </c>
      <c r="F36" s="70">
        <f>ROUND('当年度'!F36/'当年度'!$L36*100,1)</f>
        <v>5.4</v>
      </c>
      <c r="G36" s="70">
        <f>ROUND('当年度'!G36/'当年度'!$L36*100,1)</f>
        <v>13.5</v>
      </c>
      <c r="H36" s="70">
        <f>ROUND('当年度'!H36/'当年度'!$L36*100,1)</f>
        <v>14.8</v>
      </c>
      <c r="I36" s="70">
        <f>ROUND('当年度'!I36/'当年度'!$L36*100,1)</f>
        <v>0.1</v>
      </c>
      <c r="J36" s="70">
        <f>ROUND('当年度'!J36/'当年度'!$L36*100,1)</f>
        <v>12.5</v>
      </c>
      <c r="K36" s="70">
        <f>ROUND('当年度'!K36/'当年度'!$L36*100,1)</f>
        <v>90</v>
      </c>
      <c r="M36" s="83">
        <f>SUM(M20:M34)</f>
        <v>73515852</v>
      </c>
      <c r="N36" s="83">
        <f>SUM(N20:N34)</f>
        <v>3053435</v>
      </c>
      <c r="O36" s="70">
        <f>ROUND('当年度'!L36/M36*100,1)</f>
        <v>95.9</v>
      </c>
    </row>
    <row r="37" spans="2:15" ht="21" customHeight="1">
      <c r="B37" s="27" t="s">
        <v>92</v>
      </c>
      <c r="C37" s="70">
        <f>ROUND('当年度'!C37/'当年度'!$L37*100,1)</f>
        <v>28.3</v>
      </c>
      <c r="D37" s="70">
        <f>ROUND('当年度'!D37/'当年度'!$L37*100,1)</f>
        <v>15.6</v>
      </c>
      <c r="E37" s="70">
        <f>ROUND('当年度'!E37/'当年度'!$L37*100,1)</f>
        <v>1.5</v>
      </c>
      <c r="F37" s="70">
        <f>ROUND('当年度'!F37/'当年度'!$L37*100,1)</f>
        <v>9.4</v>
      </c>
      <c r="G37" s="70">
        <f>ROUND('当年度'!G37/'当年度'!$L37*100,1)</f>
        <v>11.2</v>
      </c>
      <c r="H37" s="70">
        <f>ROUND('当年度'!H37/'当年度'!$L37*100,1)</f>
        <v>15.3</v>
      </c>
      <c r="I37" s="70">
        <f>ROUND('当年度'!I37/'当年度'!$L37*100,1)</f>
        <v>0.1</v>
      </c>
      <c r="J37" s="70">
        <f>ROUND('当年度'!J37/'当年度'!$L37*100,1)</f>
        <v>11.5</v>
      </c>
      <c r="K37" s="70">
        <f>ROUND('当年度'!K37/'当年度'!$L37*100,1)</f>
        <v>93</v>
      </c>
      <c r="M37" s="83">
        <f>SUM(M6:M34)</f>
        <v>475697311</v>
      </c>
      <c r="N37" s="83">
        <f>SUM(N6:N34)</f>
        <v>19432836</v>
      </c>
      <c r="O37" s="70">
        <f>ROUND('当年度'!L37/M37*100,1)</f>
        <v>96.4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  <c r="O39" s="6" t="s">
        <v>86</v>
      </c>
    </row>
    <row r="40" spans="2:15" ht="21" customHeight="1">
      <c r="B40" s="27" t="s">
        <v>91</v>
      </c>
      <c r="C40" s="70">
        <f>ROUND(AVERAGE(C6:C19),1)</f>
        <v>29.1</v>
      </c>
      <c r="D40" s="70">
        <f aca="true" t="shared" si="1" ref="D40:K40">ROUND(AVERAGE(D6:D19),1)</f>
        <v>15</v>
      </c>
      <c r="E40" s="70">
        <f t="shared" si="1"/>
        <v>1.1</v>
      </c>
      <c r="F40" s="70">
        <f t="shared" si="1"/>
        <v>9.3</v>
      </c>
      <c r="G40" s="70">
        <f t="shared" si="1"/>
        <v>11</v>
      </c>
      <c r="H40" s="70">
        <f t="shared" si="1"/>
        <v>18.3</v>
      </c>
      <c r="I40" s="70">
        <f t="shared" si="1"/>
        <v>0.2</v>
      </c>
      <c r="J40" s="70">
        <f t="shared" si="1"/>
        <v>11.9</v>
      </c>
      <c r="K40" s="70">
        <f t="shared" si="1"/>
        <v>96</v>
      </c>
      <c r="M40" s="3"/>
      <c r="N40" s="12"/>
      <c r="O40" s="89">
        <f>ROUND(AVERAGE(O6:O19),1)</f>
        <v>95.8</v>
      </c>
    </row>
    <row r="41" spans="2:15" ht="21" customHeight="1">
      <c r="B41" s="27" t="s">
        <v>148</v>
      </c>
      <c r="C41" s="70">
        <f aca="true" t="shared" si="2" ref="C41:K41">ROUND(AVERAGE(C20:C34),1)</f>
        <v>28</v>
      </c>
      <c r="D41" s="70">
        <f t="shared" si="2"/>
        <v>14.5</v>
      </c>
      <c r="E41" s="70">
        <f t="shared" si="2"/>
        <v>1.1</v>
      </c>
      <c r="F41" s="70">
        <f t="shared" si="2"/>
        <v>5.1</v>
      </c>
      <c r="G41" s="70">
        <f t="shared" si="2"/>
        <v>13.6</v>
      </c>
      <c r="H41" s="70">
        <f t="shared" si="2"/>
        <v>14.8</v>
      </c>
      <c r="I41" s="70">
        <f t="shared" si="2"/>
        <v>0.2</v>
      </c>
      <c r="J41" s="70">
        <f t="shared" si="2"/>
        <v>12.5</v>
      </c>
      <c r="K41" s="70">
        <f t="shared" si="2"/>
        <v>89.9</v>
      </c>
      <c r="M41" s="3"/>
      <c r="N41" s="12"/>
      <c r="O41" s="89">
        <f>ROUND(AVERAGE(O20:O34),1)</f>
        <v>95.3</v>
      </c>
    </row>
    <row r="42" spans="2:15" ht="21" customHeight="1">
      <c r="B42" s="27" t="s">
        <v>92</v>
      </c>
      <c r="C42" s="70">
        <f aca="true" t="shared" si="3" ref="C42:K42">ROUND(AVERAGE(C6:C34),1)</f>
        <v>28.5</v>
      </c>
      <c r="D42" s="70">
        <f t="shared" si="3"/>
        <v>14.7</v>
      </c>
      <c r="E42" s="70">
        <f t="shared" si="3"/>
        <v>1.1</v>
      </c>
      <c r="F42" s="70">
        <f t="shared" si="3"/>
        <v>7.2</v>
      </c>
      <c r="G42" s="70">
        <f t="shared" si="3"/>
        <v>12.4</v>
      </c>
      <c r="H42" s="70">
        <f t="shared" si="3"/>
        <v>16.5</v>
      </c>
      <c r="I42" s="70">
        <f t="shared" si="3"/>
        <v>0.2</v>
      </c>
      <c r="J42" s="70">
        <f t="shared" si="3"/>
        <v>12.3</v>
      </c>
      <c r="K42" s="90">
        <f t="shared" si="3"/>
        <v>92.8</v>
      </c>
      <c r="M42" s="3"/>
      <c r="N42" s="12"/>
      <c r="O42" s="89">
        <f>ROUND(AVERAGE(O6:O34),1)</f>
        <v>95.6</v>
      </c>
    </row>
    <row r="43" spans="3:15" ht="17.25">
      <c r="C43" t="s">
        <v>96</v>
      </c>
      <c r="O43" t="s">
        <v>96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3" r:id="rId1"/>
  <headerFooter alignWithMargins="0">
    <oddHeader>&amp;L&amp;"ＭＳ ゴシック,標準"&amp;18 ９-２ 経常収支比率の状況（Ｒ２年度決算）※減収補てん債特例分、臨時財政対策債を含まず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43"/>
  <sheetViews>
    <sheetView showGridLines="0" view="pageBreakPreview" zoomScale="65" zoomScaleNormal="50" zoomScaleSheetLayoutView="65" workbookViewId="0" topLeftCell="D1">
      <selection activeCell="E2" sqref="E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10.66015625" style="0" customWidth="1"/>
  </cols>
  <sheetData>
    <row r="1" spans="2:14" ht="17.25">
      <c r="B1" s="151" t="s">
        <v>157</v>
      </c>
      <c r="M1" t="s">
        <v>185</v>
      </c>
      <c r="N1" t="s">
        <v>185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6"/>
      <c r="N2" s="6"/>
      <c r="O2" s="6" t="s">
        <v>146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  <c r="M4" s="9" t="s">
        <v>88</v>
      </c>
      <c r="N4" s="9" t="s">
        <v>110</v>
      </c>
      <c r="O4" s="9" t="s">
        <v>11</v>
      </c>
    </row>
    <row r="5" spans="2:15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13" t="s">
        <v>111</v>
      </c>
      <c r="O5" s="10" t="s">
        <v>90</v>
      </c>
    </row>
    <row r="6" spans="2:17" ht="19.5" customHeight="1">
      <c r="B6" s="23" t="s">
        <v>15</v>
      </c>
      <c r="C6" s="73">
        <f>ROUND('前年度'!C6/'前年度'!$L6*100,1)</f>
        <v>28.5</v>
      </c>
      <c r="D6" s="73">
        <f>ROUND('前年度'!D6/'前年度'!$L6*100,1)</f>
        <v>20.9</v>
      </c>
      <c r="E6" s="73">
        <f>ROUND('前年度'!E6/'前年度'!$L6*100,1)</f>
        <v>1.1</v>
      </c>
      <c r="F6" s="73">
        <f>ROUND('前年度'!F6/'前年度'!$L6*100,1)</f>
        <v>11.1</v>
      </c>
      <c r="G6" s="73">
        <f>ROUND('前年度'!G6/'前年度'!$L6*100,1)</f>
        <v>11.4</v>
      </c>
      <c r="H6" s="73">
        <f>ROUND('前年度'!H6/'前年度'!$L6*100,1)</f>
        <v>16.5</v>
      </c>
      <c r="I6" s="73">
        <f>ROUND('前年度'!I6/'前年度'!$L6*100,1)</f>
        <v>0</v>
      </c>
      <c r="J6" s="73">
        <f>ROUND('前年度'!J6/'前年度'!$L6*100,1)</f>
        <v>12.3</v>
      </c>
      <c r="K6" s="74">
        <f>ROUND('前年度'!K6/('前年度'!$L6)*100,1)</f>
        <v>101.9</v>
      </c>
      <c r="M6" s="77">
        <v>66951388</v>
      </c>
      <c r="N6" s="77">
        <v>3089952</v>
      </c>
      <c r="O6" s="74">
        <f>ROUND('前年度'!L6/M6*100,1)</f>
        <v>97.5</v>
      </c>
      <c r="Q6" s="147"/>
    </row>
    <row r="7" spans="2:17" ht="19.5" customHeight="1">
      <c r="B7" s="24" t="s">
        <v>16</v>
      </c>
      <c r="C7" s="65">
        <f>ROUND('前年度'!C7/'前年度'!$L7*100,1)</f>
        <v>18</v>
      </c>
      <c r="D7" s="65">
        <f>ROUND('前年度'!D7/'前年度'!$L7*100,1)</f>
        <v>17.1</v>
      </c>
      <c r="E7" s="65">
        <f>ROUND('前年度'!E7/'前年度'!$L7*100,1)</f>
        <v>2.6</v>
      </c>
      <c r="F7" s="65">
        <f>ROUND('前年度'!F7/'前年度'!$L7*100,1)</f>
        <v>9.7</v>
      </c>
      <c r="G7" s="65">
        <f>ROUND('前年度'!G7/'前年度'!$L7*100,1)</f>
        <v>10.4</v>
      </c>
      <c r="H7" s="65">
        <f>ROUND('前年度'!H7/'前年度'!$L7*100,1)</f>
        <v>8.9</v>
      </c>
      <c r="I7" s="65">
        <f>ROUND('前年度'!I7/'前年度'!$L7*100,1)</f>
        <v>0</v>
      </c>
      <c r="J7" s="65">
        <f>ROUND('前年度'!J7/'前年度'!$L7*100,1)</f>
        <v>8.1</v>
      </c>
      <c r="K7" s="67">
        <f>ROUND('前年度'!K7/('前年度'!$L7)*100,1)</f>
        <v>74.8</v>
      </c>
      <c r="M7" s="79">
        <v>91068924</v>
      </c>
      <c r="N7" s="79">
        <v>16021</v>
      </c>
      <c r="O7" s="67">
        <f>ROUND('前年度'!L7/M7*100,1)</f>
        <v>92.2</v>
      </c>
      <c r="Q7" s="147"/>
    </row>
    <row r="8" spans="2:17" ht="19.5" customHeight="1">
      <c r="B8" s="24" t="s">
        <v>17</v>
      </c>
      <c r="C8" s="67">
        <f>ROUND('前年度'!C8/'前年度'!$L8*100,1)</f>
        <v>24.9</v>
      </c>
      <c r="D8" s="67">
        <f>ROUND('前年度'!D8/'前年度'!$L8*100,1)</f>
        <v>18</v>
      </c>
      <c r="E8" s="67">
        <f>ROUND('前年度'!E8/'前年度'!$L8*100,1)</f>
        <v>0.6</v>
      </c>
      <c r="F8" s="67">
        <f>ROUND('前年度'!F8/'前年度'!$L8*100,1)</f>
        <v>12.5</v>
      </c>
      <c r="G8" s="67">
        <f>ROUND('前年度'!G8/'前年度'!$L8*100,1)</f>
        <v>11.1</v>
      </c>
      <c r="H8" s="67">
        <f>ROUND('前年度'!H8/'前年度'!$L8*100,1)</f>
        <v>19.6</v>
      </c>
      <c r="I8" s="67">
        <f>ROUND('前年度'!I8/'前年度'!$L8*100,1)</f>
        <v>0</v>
      </c>
      <c r="J8" s="67">
        <f>ROUND('前年度'!J8/'前年度'!$L8*100,1)</f>
        <v>12.7</v>
      </c>
      <c r="K8" s="67">
        <f>ROUND('前年度'!K8/('前年度'!$L8)*100,1)</f>
        <v>99.5</v>
      </c>
      <c r="M8" s="80">
        <v>29873524</v>
      </c>
      <c r="N8" s="80">
        <v>1571286</v>
      </c>
      <c r="O8" s="67">
        <f>ROUND('前年度'!L8/M8*100,1)</f>
        <v>96.5</v>
      </c>
      <c r="Q8" s="147"/>
    </row>
    <row r="9" spans="2:17" ht="19.5" customHeight="1">
      <c r="B9" s="25" t="s">
        <v>18</v>
      </c>
      <c r="C9" s="65">
        <f>ROUND('前年度'!C9/'前年度'!$L9*100,1)</f>
        <v>23.4</v>
      </c>
      <c r="D9" s="65">
        <f>ROUND('前年度'!D9/'前年度'!$L9*100,1)</f>
        <v>15.3</v>
      </c>
      <c r="E9" s="65">
        <f>ROUND('前年度'!E9/'前年度'!$L9*100,1)</f>
        <v>1.6</v>
      </c>
      <c r="F9" s="65">
        <f>ROUND('前年度'!F9/'前年度'!$L9*100,1)</f>
        <v>12.4</v>
      </c>
      <c r="G9" s="65">
        <f>ROUND('前年度'!G9/'前年度'!$L9*100,1)</f>
        <v>13.8</v>
      </c>
      <c r="H9" s="65">
        <f>ROUND('前年度'!H9/'前年度'!$L9*100,1)</f>
        <v>11.7</v>
      </c>
      <c r="I9" s="65">
        <f>ROUND('前年度'!I9/'前年度'!$L9*100,1)</f>
        <v>0.2</v>
      </c>
      <c r="J9" s="65">
        <f>ROUND('前年度'!J9/'前年度'!$L9*100,1)</f>
        <v>12.6</v>
      </c>
      <c r="K9" s="67">
        <f>ROUND('前年度'!K9/('前年度'!$L9)*100,1)</f>
        <v>91</v>
      </c>
      <c r="M9" s="80">
        <v>41831743</v>
      </c>
      <c r="N9" s="79">
        <v>2330983</v>
      </c>
      <c r="O9" s="67">
        <f>ROUND('前年度'!L9/M9*100,1)</f>
        <v>95.7</v>
      </c>
      <c r="Q9" s="147"/>
    </row>
    <row r="10" spans="2:17" ht="19.5" customHeight="1">
      <c r="B10" s="25" t="s">
        <v>19</v>
      </c>
      <c r="C10" s="65">
        <f>ROUND('前年度'!C10/'前年度'!$L10*100,1)</f>
        <v>24.5</v>
      </c>
      <c r="D10" s="65">
        <f>ROUND('前年度'!D10/'前年度'!$L10*100,1)</f>
        <v>17.8</v>
      </c>
      <c r="E10" s="65">
        <f>ROUND('前年度'!E10/'前年度'!$L10*100,1)</f>
        <v>0.7</v>
      </c>
      <c r="F10" s="65">
        <f>ROUND('前年度'!F10/'前年度'!$L10*100,1)</f>
        <v>10.5</v>
      </c>
      <c r="G10" s="65">
        <f>ROUND('前年度'!G10/'前年度'!$L10*100,1)</f>
        <v>13.3</v>
      </c>
      <c r="H10" s="65">
        <f>ROUND('前年度'!H10/'前年度'!$L10*100,1)</f>
        <v>20.9</v>
      </c>
      <c r="I10" s="65">
        <f>ROUND('前年度'!I10/'前年度'!$L10*100,1)</f>
        <v>0</v>
      </c>
      <c r="J10" s="65">
        <f>ROUND('前年度'!J10/'前年度'!$L10*100,1)</f>
        <v>10.8</v>
      </c>
      <c r="K10" s="67">
        <f>ROUND('前年度'!K10/('前年度'!$L10)*100,1)</f>
        <v>98.6</v>
      </c>
      <c r="M10" s="80">
        <v>30337010</v>
      </c>
      <c r="N10" s="79">
        <v>1745571</v>
      </c>
      <c r="O10" s="67">
        <f>ROUND('前年度'!L10/M10*100,1)</f>
        <v>96.2</v>
      </c>
      <c r="Q10" s="147"/>
    </row>
    <row r="11" spans="2:17" ht="19.5" customHeight="1">
      <c r="B11" s="25" t="s">
        <v>21</v>
      </c>
      <c r="C11" s="65">
        <f>ROUND('前年度'!C11/'前年度'!$L11*100,1)</f>
        <v>29.7</v>
      </c>
      <c r="D11" s="65">
        <f>ROUND('前年度'!D11/'前年度'!$L11*100,1)</f>
        <v>21.4</v>
      </c>
      <c r="E11" s="65">
        <f>ROUND('前年度'!E11/'前年度'!$L11*100,1)</f>
        <v>2.6</v>
      </c>
      <c r="F11" s="65">
        <f>ROUND('前年度'!F11/'前年度'!$L11*100,1)</f>
        <v>13.3</v>
      </c>
      <c r="G11" s="65">
        <f>ROUND('前年度'!G11/'前年度'!$L11*100,1)</f>
        <v>6.6</v>
      </c>
      <c r="H11" s="65">
        <f>ROUND('前年度'!H11/'前年度'!$L11*100,1)</f>
        <v>9.5</v>
      </c>
      <c r="I11" s="65">
        <f>ROUND('前年度'!I11/'前年度'!$L11*100,1)</f>
        <v>0</v>
      </c>
      <c r="J11" s="65">
        <f>ROUND('前年度'!J11/'前年度'!$L11*100,1)</f>
        <v>11.1</v>
      </c>
      <c r="K11" s="67">
        <f>ROUND('前年度'!K11/('前年度'!$L11)*100,1)</f>
        <v>94.1</v>
      </c>
      <c r="M11" s="80">
        <v>37959942</v>
      </c>
      <c r="N11" s="79">
        <v>1938949</v>
      </c>
      <c r="O11" s="67">
        <f>ROUND('前年度'!L11/M11*100,1)</f>
        <v>97.5</v>
      </c>
      <c r="Q11" s="147"/>
    </row>
    <row r="12" spans="2:17" ht="19.5" customHeight="1">
      <c r="B12" s="25" t="s">
        <v>22</v>
      </c>
      <c r="C12" s="65">
        <f>ROUND('前年度'!C12/'前年度'!$L12*100,1)</f>
        <v>27.2</v>
      </c>
      <c r="D12" s="65">
        <f>ROUND('前年度'!D12/'前年度'!$L12*100,1)</f>
        <v>13</v>
      </c>
      <c r="E12" s="65">
        <f>ROUND('前年度'!E12/'前年度'!$L12*100,1)</f>
        <v>1.3</v>
      </c>
      <c r="F12" s="65">
        <f>ROUND('前年度'!F12/'前年度'!$L12*100,1)</f>
        <v>15.6</v>
      </c>
      <c r="G12" s="65">
        <f>ROUND('前年度'!G12/'前年度'!$L12*100,1)</f>
        <v>14.6</v>
      </c>
      <c r="H12" s="65">
        <f>ROUND('前年度'!H12/'前年度'!$L12*100,1)</f>
        <v>20.5</v>
      </c>
      <c r="I12" s="65">
        <f>ROUND('前年度'!I12/'前年度'!$L12*100,1)</f>
        <v>0</v>
      </c>
      <c r="J12" s="65">
        <f>ROUND('前年度'!J12/'前年度'!$L12*100,1)</f>
        <v>15.1</v>
      </c>
      <c r="K12" s="67">
        <f>ROUND('前年度'!K12/('前年度'!$L12)*100,1)</f>
        <v>107.3</v>
      </c>
      <c r="M12" s="80">
        <v>16103371</v>
      </c>
      <c r="N12" s="79">
        <v>1059122</v>
      </c>
      <c r="O12" s="67">
        <f>ROUND('前年度'!L12/M12*100,1)</f>
        <v>94.9</v>
      </c>
      <c r="Q12" s="147"/>
    </row>
    <row r="13" spans="2:17" ht="19.5" customHeight="1">
      <c r="B13" s="25" t="s">
        <v>23</v>
      </c>
      <c r="C13" s="65">
        <f>ROUND('前年度'!C13/'前年度'!$L13*100,1)</f>
        <v>23.3</v>
      </c>
      <c r="D13" s="65">
        <f>ROUND('前年度'!D13/'前年度'!$L13*100,1)</f>
        <v>15.8</v>
      </c>
      <c r="E13" s="65">
        <f>ROUND('前年度'!E13/'前年度'!$L13*100,1)</f>
        <v>1</v>
      </c>
      <c r="F13" s="65">
        <f>ROUND('前年度'!F13/'前年度'!$L13*100,1)</f>
        <v>9.1</v>
      </c>
      <c r="G13" s="65">
        <f>ROUND('前年度'!G13/'前年度'!$L13*100,1)</f>
        <v>16.5</v>
      </c>
      <c r="H13" s="65">
        <f>ROUND('前年度'!H13/'前年度'!$L13*100,1)</f>
        <v>21.9</v>
      </c>
      <c r="I13" s="65">
        <f>ROUND('前年度'!I13/'前年度'!$L13*100,1)</f>
        <v>0</v>
      </c>
      <c r="J13" s="65">
        <f>ROUND('前年度'!J13/'前年度'!$L13*100,1)</f>
        <v>14.8</v>
      </c>
      <c r="K13" s="67">
        <f>ROUND('前年度'!K13/('前年度'!$L13)*100,1)</f>
        <v>102.5</v>
      </c>
      <c r="M13" s="80">
        <v>5925282</v>
      </c>
      <c r="N13" s="79">
        <v>249088</v>
      </c>
      <c r="O13" s="67">
        <f>ROUND('前年度'!L13/M13*100,1)</f>
        <v>96.2</v>
      </c>
      <c r="Q13" s="147"/>
    </row>
    <row r="14" spans="2:17" ht="19.5" customHeight="1">
      <c r="B14" s="25" t="s">
        <v>24</v>
      </c>
      <c r="C14" s="65">
        <f>ROUND('前年度'!C14/'前年度'!$L14*100,1)</f>
        <v>26.8</v>
      </c>
      <c r="D14" s="65">
        <f>ROUND('前年度'!D14/'前年度'!$L14*100,1)</f>
        <v>22.6</v>
      </c>
      <c r="E14" s="65">
        <f>ROUND('前年度'!E14/'前年度'!$L14*100,1)</f>
        <v>0.7</v>
      </c>
      <c r="F14" s="65">
        <f>ROUND('前年度'!F14/'前年度'!$L14*100,1)</f>
        <v>7.9</v>
      </c>
      <c r="G14" s="65">
        <f>ROUND('前年度'!G14/'前年度'!$L14*100,1)</f>
        <v>6.8</v>
      </c>
      <c r="H14" s="65">
        <f>ROUND('前年度'!H14/'前年度'!$L14*100,1)</f>
        <v>15.1</v>
      </c>
      <c r="I14" s="65">
        <f>ROUND('前年度'!I14/'前年度'!$L14*100,1)</f>
        <v>0</v>
      </c>
      <c r="J14" s="65">
        <f>ROUND('前年度'!J14/'前年度'!$L14*100,1)</f>
        <v>11.8</v>
      </c>
      <c r="K14" s="67">
        <f>ROUND('前年度'!K14/('前年度'!$L14)*100,1)</f>
        <v>91.7</v>
      </c>
      <c r="M14" s="80">
        <v>12790434</v>
      </c>
      <c r="N14" s="79">
        <v>493225</v>
      </c>
      <c r="O14" s="67">
        <f>ROUND('前年度'!L14/M14*100,1)</f>
        <v>96.5</v>
      </c>
      <c r="Q14" s="147"/>
    </row>
    <row r="15" spans="2:17" ht="19.5" customHeight="1">
      <c r="B15" s="25" t="s">
        <v>25</v>
      </c>
      <c r="C15" s="65">
        <f>ROUND('前年度'!C15/'前年度'!$L15*100,1)</f>
        <v>31.3</v>
      </c>
      <c r="D15" s="65">
        <f>ROUND('前年度'!D15/'前年度'!$L15*100,1)</f>
        <v>13.8</v>
      </c>
      <c r="E15" s="65">
        <f>ROUND('前年度'!E15/'前年度'!$L15*100,1)</f>
        <v>0.5</v>
      </c>
      <c r="F15" s="65">
        <f>ROUND('前年度'!F15/'前年度'!$L15*100,1)</f>
        <v>7.5</v>
      </c>
      <c r="G15" s="65">
        <f>ROUND('前年度'!G15/'前年度'!$L15*100,1)</f>
        <v>7.8</v>
      </c>
      <c r="H15" s="65">
        <f>ROUND('前年度'!H15/'前年度'!$L15*100,1)</f>
        <v>20.9</v>
      </c>
      <c r="I15" s="65">
        <f>ROUND('前年度'!I15/'前年度'!$L15*100,1)</f>
        <v>0</v>
      </c>
      <c r="J15" s="65">
        <f>ROUND('前年度'!J15/'前年度'!$L15*100,1)</f>
        <v>11.7</v>
      </c>
      <c r="K15" s="67">
        <f>ROUND('前年度'!K15/('前年度'!$L15)*100,1)</f>
        <v>93.4</v>
      </c>
      <c r="M15" s="80">
        <v>6400136</v>
      </c>
      <c r="N15" s="79">
        <v>277373</v>
      </c>
      <c r="O15" s="67">
        <f>ROUND('前年度'!L15/M15*100,1)</f>
        <v>99.6</v>
      </c>
      <c r="Q15" s="147"/>
    </row>
    <row r="16" spans="2:17" ht="19.5" customHeight="1">
      <c r="B16" s="24" t="s">
        <v>26</v>
      </c>
      <c r="C16" s="67">
        <f>ROUND('前年度'!C16/'前年度'!$L16*100,1)</f>
        <v>26.8</v>
      </c>
      <c r="D16" s="67">
        <f>ROUND('前年度'!D16/'前年度'!$L16*100,1)</f>
        <v>16.8</v>
      </c>
      <c r="E16" s="67">
        <f>ROUND('前年度'!E16/'前年度'!$L16*100,1)</f>
        <v>0.3</v>
      </c>
      <c r="F16" s="67">
        <f>ROUND('前年度'!F16/'前年度'!$L16*100,1)</f>
        <v>6.8</v>
      </c>
      <c r="G16" s="67">
        <f>ROUND('前年度'!G16/'前年度'!$L16*100,1)</f>
        <v>4.1</v>
      </c>
      <c r="H16" s="67">
        <f>ROUND('前年度'!H16/'前年度'!$L16*100,1)</f>
        <v>21.8</v>
      </c>
      <c r="I16" s="67">
        <f>ROUND('前年度'!I16/'前年度'!$L16*100,1)</f>
        <v>0.8</v>
      </c>
      <c r="J16" s="67">
        <f>ROUND('前年度'!J16/'前年度'!$L16*100,1)</f>
        <v>13.4</v>
      </c>
      <c r="K16" s="67">
        <f>ROUND('前年度'!K16/('前年度'!$L16)*100,1)</f>
        <v>90.8</v>
      </c>
      <c r="M16" s="80">
        <v>7011663</v>
      </c>
      <c r="N16" s="80">
        <v>229959</v>
      </c>
      <c r="O16" s="67">
        <f>ROUND('前年度'!L16/M16*100,1)</f>
        <v>97.9</v>
      </c>
      <c r="Q16" s="147"/>
    </row>
    <row r="17" spans="2:17" ht="19.5" customHeight="1">
      <c r="B17" s="25" t="s">
        <v>101</v>
      </c>
      <c r="C17" s="67">
        <f>ROUND('前年度'!C17/'前年度'!$L17*100,1)</f>
        <v>22.1</v>
      </c>
      <c r="D17" s="67">
        <f>ROUND('前年度'!D17/'前年度'!$L17*100,1)</f>
        <v>24.7</v>
      </c>
      <c r="E17" s="67">
        <f>ROUND('前年度'!E17/'前年度'!$L17*100,1)</f>
        <v>0.2</v>
      </c>
      <c r="F17" s="67">
        <f>ROUND('前年度'!F17/'前年度'!$L17*100,1)</f>
        <v>7.8</v>
      </c>
      <c r="G17" s="67">
        <f>ROUND('前年度'!G17/'前年度'!$L17*100,1)</f>
        <v>15.5</v>
      </c>
      <c r="H17" s="67">
        <f>ROUND('前年度'!H17/'前年度'!$L17*100,1)</f>
        <v>19.1</v>
      </c>
      <c r="I17" s="67">
        <f>ROUND('前年度'!I17/'前年度'!$L17*100,1)</f>
        <v>0</v>
      </c>
      <c r="J17" s="67">
        <f>ROUND('前年度'!J17/'前年度'!$L17*100,1)</f>
        <v>9.2</v>
      </c>
      <c r="K17" s="67">
        <f>ROUND('前年度'!K17/('前年度'!$L17)*100,1)</f>
        <v>98.6</v>
      </c>
      <c r="M17" s="80">
        <v>13387118</v>
      </c>
      <c r="N17" s="79">
        <v>672689</v>
      </c>
      <c r="O17" s="67">
        <f>ROUND('前年度'!L17/M17*100,1)</f>
        <v>93.1</v>
      </c>
      <c r="Q17" s="147"/>
    </row>
    <row r="18" spans="2:17" ht="19.5" customHeight="1">
      <c r="B18" s="25" t="s">
        <v>102</v>
      </c>
      <c r="C18" s="67">
        <f>ROUND('前年度'!C18/'前年度'!$L18*100,1)</f>
        <v>23.8</v>
      </c>
      <c r="D18" s="67">
        <f>ROUND('前年度'!D18/'前年度'!$L18*100,1)</f>
        <v>11.7</v>
      </c>
      <c r="E18" s="67">
        <f>ROUND('前年度'!E18/'前年度'!$L18*100,1)</f>
        <v>0.7</v>
      </c>
      <c r="F18" s="67">
        <f>ROUND('前年度'!F18/'前年度'!$L18*100,1)</f>
        <v>7.6</v>
      </c>
      <c r="G18" s="67">
        <f>ROUND('前年度'!G18/'前年度'!$L18*100,1)</f>
        <v>18.2</v>
      </c>
      <c r="H18" s="67">
        <f>ROUND('前年度'!H18/'前年度'!$L18*100,1)</f>
        <v>29</v>
      </c>
      <c r="I18" s="67">
        <f>ROUND('前年度'!I18/'前年度'!$L18*100,1)</f>
        <v>0</v>
      </c>
      <c r="J18" s="67">
        <f>ROUND('前年度'!J18/'前年度'!$L18*100,1)</f>
        <v>14.5</v>
      </c>
      <c r="K18" s="67">
        <f>ROUND('前年度'!K18/('前年度'!$L18)*100,1)</f>
        <v>105.4</v>
      </c>
      <c r="M18" s="80">
        <v>16466264</v>
      </c>
      <c r="N18" s="79">
        <v>617666</v>
      </c>
      <c r="O18" s="67">
        <f>ROUND('前年度'!L18/M18*100,1)</f>
        <v>97.3</v>
      </c>
      <c r="Q18" s="147"/>
    </row>
    <row r="19" spans="2:17" ht="19.5" customHeight="1">
      <c r="B19" s="26" t="s">
        <v>103</v>
      </c>
      <c r="C19" s="68">
        <f>ROUND('前年度'!C19/'前年度'!$L19*100,1)</f>
        <v>30.4</v>
      </c>
      <c r="D19" s="68">
        <f>ROUND('前年度'!D19/'前年度'!$L19*100,1)</f>
        <v>17.7</v>
      </c>
      <c r="E19" s="68">
        <f>ROUND('前年度'!E19/'前年度'!$L19*100,1)</f>
        <v>1</v>
      </c>
      <c r="F19" s="68">
        <f>ROUND('前年度'!F19/'前年度'!$L19*100,1)</f>
        <v>10</v>
      </c>
      <c r="G19" s="68">
        <f>ROUND('前年度'!G19/'前年度'!$L19*100,1)</f>
        <v>8.8</v>
      </c>
      <c r="H19" s="68">
        <f>ROUND('前年度'!H19/'前年度'!$L19*100,1)</f>
        <v>23.6</v>
      </c>
      <c r="I19" s="68">
        <f>ROUND('前年度'!I19/'前年度'!$L19*100,1)</f>
        <v>0</v>
      </c>
      <c r="J19" s="68">
        <f>ROUND('前年度'!J19/'前年度'!$L19*100,1)</f>
        <v>10.8</v>
      </c>
      <c r="K19" s="75">
        <f>ROUND('前年度'!K19/('前年度'!$L19)*100,1)</f>
        <v>102.3</v>
      </c>
      <c r="M19" s="82">
        <v>27132947</v>
      </c>
      <c r="N19" s="82">
        <v>1227015</v>
      </c>
      <c r="O19" s="68">
        <f>ROUND('前年度'!L19/M19*100,1)</f>
        <v>97.3</v>
      </c>
      <c r="Q19" s="147"/>
    </row>
    <row r="20" spans="2:17" ht="19.5" customHeight="1">
      <c r="B20" s="25" t="s">
        <v>30</v>
      </c>
      <c r="C20" s="67">
        <f>ROUND('前年度'!C20/'前年度'!$L20*100,1)</f>
        <v>20.6</v>
      </c>
      <c r="D20" s="67">
        <f>ROUND('前年度'!D20/'前年度'!$L20*100,1)</f>
        <v>17.4</v>
      </c>
      <c r="E20" s="67">
        <f>ROUND('前年度'!E20/'前年度'!$L20*100,1)</f>
        <v>0.2</v>
      </c>
      <c r="F20" s="67">
        <f>ROUND('前年度'!F20/'前年度'!$L20*100,1)</f>
        <v>2.8</v>
      </c>
      <c r="G20" s="67">
        <f>ROUND('前年度'!G20/'前年度'!$L20*100,1)</f>
        <v>9.7</v>
      </c>
      <c r="H20" s="67">
        <f>ROUND('前年度'!H20/'前年度'!$L20*100,1)</f>
        <v>9.7</v>
      </c>
      <c r="I20" s="67">
        <f>ROUND('前年度'!I20/'前年度'!$L20*100,1)</f>
        <v>0</v>
      </c>
      <c r="J20" s="67">
        <f>ROUND('前年度'!J20/'前年度'!$L20*100,1)</f>
        <v>13.1</v>
      </c>
      <c r="K20" s="74">
        <f>ROUND('前年度'!K20/('前年度'!$L20)*100,1)</f>
        <v>73.5</v>
      </c>
      <c r="M20" s="80">
        <v>2053767</v>
      </c>
      <c r="N20" s="79">
        <v>100182</v>
      </c>
      <c r="O20" s="65">
        <f>ROUND('前年度'!L20/M20*100,1)</f>
        <v>122.2</v>
      </c>
      <c r="Q20" s="147"/>
    </row>
    <row r="21" spans="2:17" ht="19.5" customHeight="1">
      <c r="B21" s="25" t="s">
        <v>34</v>
      </c>
      <c r="C21" s="67">
        <f>ROUND('前年度'!C21/'前年度'!$L21*100,1)</f>
        <v>30.7</v>
      </c>
      <c r="D21" s="67">
        <f>ROUND('前年度'!D21/'前年度'!$L21*100,1)</f>
        <v>19</v>
      </c>
      <c r="E21" s="67">
        <f>ROUND('前年度'!E21/'前年度'!$L21*100,1)</f>
        <v>1.1</v>
      </c>
      <c r="F21" s="67">
        <f>ROUND('前年度'!F21/'前年度'!$L21*100,1)</f>
        <v>6.8</v>
      </c>
      <c r="G21" s="67">
        <f>ROUND('前年度'!G21/'前年度'!$L21*100,1)</f>
        <v>16.1</v>
      </c>
      <c r="H21" s="67">
        <f>ROUND('前年度'!H21/'前年度'!$L21*100,1)</f>
        <v>9.9</v>
      </c>
      <c r="I21" s="67">
        <f>ROUND('前年度'!I21/'前年度'!$L21*100,1)</f>
        <v>0</v>
      </c>
      <c r="J21" s="67">
        <f>ROUND('前年度'!J21/'前年度'!$L21*100,1)</f>
        <v>10.2</v>
      </c>
      <c r="K21" s="67">
        <f>ROUND('前年度'!K21/('前年度'!$L21)*100,1)</f>
        <v>94</v>
      </c>
      <c r="M21" s="80">
        <v>5584350</v>
      </c>
      <c r="N21" s="79">
        <v>424666</v>
      </c>
      <c r="O21" s="67">
        <f>ROUND('前年度'!L21/M21*100,1)</f>
        <v>96.9</v>
      </c>
      <c r="Q21" s="147"/>
    </row>
    <row r="22" spans="2:17" ht="19.5" customHeight="1">
      <c r="B22" s="25" t="s">
        <v>36</v>
      </c>
      <c r="C22" s="67">
        <f>ROUND('前年度'!C22/'前年度'!$L22*100,1)</f>
        <v>29.1</v>
      </c>
      <c r="D22" s="67">
        <f>ROUND('前年度'!D22/'前年度'!$L22*100,1)</f>
        <v>24.3</v>
      </c>
      <c r="E22" s="67">
        <f>ROUND('前年度'!E22/'前年度'!$L22*100,1)</f>
        <v>3.1</v>
      </c>
      <c r="F22" s="67">
        <f>ROUND('前年度'!F22/'前年度'!$L22*100,1)</f>
        <v>7.2</v>
      </c>
      <c r="G22" s="67">
        <f>ROUND('前年度'!G22/'前年度'!$L22*100,1)</f>
        <v>10.7</v>
      </c>
      <c r="H22" s="67">
        <f>ROUND('前年度'!H22/'前年度'!$L22*100,1)</f>
        <v>7.8</v>
      </c>
      <c r="I22" s="67">
        <f>ROUND('前年度'!I22/'前年度'!$L22*100,1)</f>
        <v>0.1</v>
      </c>
      <c r="J22" s="67">
        <f>ROUND('前年度'!J22/'前年度'!$L22*100,1)</f>
        <v>11.7</v>
      </c>
      <c r="K22" s="67">
        <f>ROUND('前年度'!K22/('前年度'!$L22)*100,1)</f>
        <v>94.1</v>
      </c>
      <c r="M22" s="80">
        <v>8535144</v>
      </c>
      <c r="N22" s="79">
        <v>491065</v>
      </c>
      <c r="O22" s="67">
        <f>ROUND('前年度'!L22/M22*100,1)</f>
        <v>97.5</v>
      </c>
      <c r="Q22" s="147"/>
    </row>
    <row r="23" spans="2:17" ht="19.5" customHeight="1">
      <c r="B23" s="25" t="s">
        <v>38</v>
      </c>
      <c r="C23" s="67">
        <f>ROUND('前年度'!C23/'前年度'!$L23*100,1)</f>
        <v>29.7</v>
      </c>
      <c r="D23" s="67">
        <f>ROUND('前年度'!D23/'前年度'!$L23*100,1)</f>
        <v>21.8</v>
      </c>
      <c r="E23" s="67">
        <f>ROUND('前年度'!E23/'前年度'!$L23*100,1)</f>
        <v>0.7</v>
      </c>
      <c r="F23" s="67">
        <f>ROUND('前年度'!F23/'前年度'!$L23*100,1)</f>
        <v>5.5</v>
      </c>
      <c r="G23" s="67">
        <f>ROUND('前年度'!G23/'前年度'!$L23*100,1)</f>
        <v>10.9</v>
      </c>
      <c r="H23" s="67">
        <f>ROUND('前年度'!H23/'前年度'!$L23*100,1)</f>
        <v>12</v>
      </c>
      <c r="I23" s="67">
        <f>ROUND('前年度'!I23/'前年度'!$L23*100,1)</f>
        <v>0</v>
      </c>
      <c r="J23" s="67">
        <f>ROUND('前年度'!J23/'前年度'!$L23*100,1)</f>
        <v>15.1</v>
      </c>
      <c r="K23" s="67">
        <f>ROUND('前年度'!K23/('前年度'!$L23)*100,1)</f>
        <v>95.7</v>
      </c>
      <c r="M23" s="80">
        <v>2910540</v>
      </c>
      <c r="N23" s="79">
        <v>103852</v>
      </c>
      <c r="O23" s="67">
        <f>ROUND('前年度'!L23/M23*100,1)</f>
        <v>90.6</v>
      </c>
      <c r="Q23" s="147"/>
    </row>
    <row r="24" spans="2:17" ht="19.5" customHeight="1">
      <c r="B24" s="25" t="s">
        <v>39</v>
      </c>
      <c r="C24" s="67">
        <f>ROUND('前年度'!C24/'前年度'!$L24*100,1)</f>
        <v>16.4</v>
      </c>
      <c r="D24" s="67">
        <f>ROUND('前年度'!D24/'前年度'!$L24*100,1)</f>
        <v>19.8</v>
      </c>
      <c r="E24" s="67">
        <f>ROUND('前年度'!E24/'前年度'!$L24*100,1)</f>
        <v>0.5</v>
      </c>
      <c r="F24" s="67">
        <f>ROUND('前年度'!F24/'前年度'!$L24*100,1)</f>
        <v>5.2</v>
      </c>
      <c r="G24" s="67">
        <f>ROUND('前年度'!G24/'前年度'!$L24*100,1)</f>
        <v>9.8</v>
      </c>
      <c r="H24" s="67">
        <f>ROUND('前年度'!H24/'前年度'!$L24*100,1)</f>
        <v>1</v>
      </c>
      <c r="I24" s="67">
        <f>ROUND('前年度'!I24/'前年度'!$L24*100,1)</f>
        <v>0.1</v>
      </c>
      <c r="J24" s="67">
        <f>ROUND('前年度'!J24/'前年度'!$L24*100,1)</f>
        <v>15.9</v>
      </c>
      <c r="K24" s="67">
        <f>ROUND('前年度'!K24/('前年度'!$L24)*100,1)</f>
        <v>68.7</v>
      </c>
      <c r="M24" s="80">
        <v>5031118</v>
      </c>
      <c r="N24" s="79">
        <v>0</v>
      </c>
      <c r="O24" s="67">
        <f>ROUND('前年度'!L24/M24*100,1)</f>
        <v>101.5</v>
      </c>
      <c r="Q24" s="147"/>
    </row>
    <row r="25" spans="2:17" ht="19.5" customHeight="1">
      <c r="B25" s="24" t="s">
        <v>53</v>
      </c>
      <c r="C25" s="67">
        <f>ROUND('前年度'!C25/'前年度'!$L25*100,1)</f>
        <v>20.7</v>
      </c>
      <c r="D25" s="67">
        <f>ROUND('前年度'!D25/'前年度'!$L25*100,1)</f>
        <v>16.6</v>
      </c>
      <c r="E25" s="67">
        <f>ROUND('前年度'!E25/'前年度'!$L25*100,1)</f>
        <v>2.4</v>
      </c>
      <c r="F25" s="67">
        <f>ROUND('前年度'!F25/'前年度'!$L25*100,1)</f>
        <v>9.1</v>
      </c>
      <c r="G25" s="67">
        <f>ROUND('前年度'!G25/'前年度'!$L25*100,1)</f>
        <v>16.1</v>
      </c>
      <c r="H25" s="67">
        <f>ROUND('前年度'!H25/'前年度'!$L25*100,1)</f>
        <v>12.7</v>
      </c>
      <c r="I25" s="67">
        <f>ROUND('前年度'!I25/'前年度'!$L25*100,1)</f>
        <v>0</v>
      </c>
      <c r="J25" s="67">
        <f>ROUND('前年度'!J25/'前年度'!$L25*100,1)</f>
        <v>12.4</v>
      </c>
      <c r="K25" s="67">
        <f>ROUND('前年度'!K25/('前年度'!$L25)*100,1)</f>
        <v>90</v>
      </c>
      <c r="M25" s="80">
        <v>5185469</v>
      </c>
      <c r="N25" s="80">
        <v>238962</v>
      </c>
      <c r="O25" s="67">
        <f>ROUND('前年度'!L25/M25*100,1)</f>
        <v>96</v>
      </c>
      <c r="Q25" s="147"/>
    </row>
    <row r="26" spans="2:17" ht="19.5" customHeight="1">
      <c r="B26" s="25" t="s">
        <v>54</v>
      </c>
      <c r="C26" s="67">
        <f>ROUND('前年度'!C26/'前年度'!$L26*100,1)</f>
        <v>25.6</v>
      </c>
      <c r="D26" s="67">
        <f>ROUND('前年度'!D26/'前年度'!$L26*100,1)</f>
        <v>15.1</v>
      </c>
      <c r="E26" s="67">
        <f>ROUND('前年度'!E26/'前年度'!$L26*100,1)</f>
        <v>0.6</v>
      </c>
      <c r="F26" s="67">
        <f>ROUND('前年度'!F26/'前年度'!$L26*100,1)</f>
        <v>8.3</v>
      </c>
      <c r="G26" s="67">
        <f>ROUND('前年度'!G26/'前年度'!$L26*100,1)</f>
        <v>12.7</v>
      </c>
      <c r="H26" s="67">
        <f>ROUND('前年度'!H26/'前年度'!$L26*100,1)</f>
        <v>15.1</v>
      </c>
      <c r="I26" s="67">
        <f>ROUND('前年度'!I26/'前年度'!$L26*100,1)</f>
        <v>0</v>
      </c>
      <c r="J26" s="67">
        <f>ROUND('前年度'!J26/'前年度'!$L26*100,1)</f>
        <v>18.2</v>
      </c>
      <c r="K26" s="67">
        <f>ROUND('前年度'!K26/('前年度'!$L26)*100,1)</f>
        <v>95.6</v>
      </c>
      <c r="M26" s="80">
        <v>5396395</v>
      </c>
      <c r="N26" s="79">
        <v>287092</v>
      </c>
      <c r="O26" s="67">
        <f>ROUND('前年度'!L26/M26*100,1)</f>
        <v>96.9</v>
      </c>
      <c r="Q26" s="147"/>
    </row>
    <row r="27" spans="2:17" ht="19.5" customHeight="1">
      <c r="B27" s="24" t="s">
        <v>55</v>
      </c>
      <c r="C27" s="67">
        <f>ROUND('前年度'!C27/'前年度'!$L27*100,1)</f>
        <v>22.7</v>
      </c>
      <c r="D27" s="67">
        <f>ROUND('前年度'!D27/'前年度'!$L27*100,1)</f>
        <v>13.8</v>
      </c>
      <c r="E27" s="67">
        <f>ROUND('前年度'!E27/'前年度'!$L27*100,1)</f>
        <v>0.8</v>
      </c>
      <c r="F27" s="67">
        <f>ROUND('前年度'!F27/'前年度'!$L27*100,1)</f>
        <v>5.4</v>
      </c>
      <c r="G27" s="67">
        <f>ROUND('前年度'!G27/'前年度'!$L27*100,1)</f>
        <v>17.3</v>
      </c>
      <c r="H27" s="67">
        <f>ROUND('前年度'!H27/'前年度'!$L27*100,1)</f>
        <v>22.9</v>
      </c>
      <c r="I27" s="67">
        <f>ROUND('前年度'!I27/'前年度'!$L27*100,1)</f>
        <v>0</v>
      </c>
      <c r="J27" s="67">
        <f>ROUND('前年度'!J27/'前年度'!$L27*100,1)</f>
        <v>11.7</v>
      </c>
      <c r="K27" s="67">
        <f>ROUND('前年度'!K27/('前年度'!$L27)*100,1)</f>
        <v>94.6</v>
      </c>
      <c r="M27" s="80">
        <v>4740644</v>
      </c>
      <c r="N27" s="80">
        <v>146869</v>
      </c>
      <c r="O27" s="67">
        <f>ROUND('前年度'!L27/M27*100,1)</f>
        <v>99.2</v>
      </c>
      <c r="Q27" s="147"/>
    </row>
    <row r="28" spans="2:17" ht="19.5" customHeight="1">
      <c r="B28" s="25" t="s">
        <v>58</v>
      </c>
      <c r="C28" s="67">
        <f>ROUND('前年度'!C28/'前年度'!$L28*100,1)</f>
        <v>19.9</v>
      </c>
      <c r="D28" s="67">
        <f>ROUND('前年度'!D28/'前年度'!$L28*100,1)</f>
        <v>18.9</v>
      </c>
      <c r="E28" s="67">
        <f>ROUND('前年度'!E28/'前年度'!$L28*100,1)</f>
        <v>0.1</v>
      </c>
      <c r="F28" s="67">
        <f>ROUND('前年度'!F28/'前年度'!$L28*100,1)</f>
        <v>6.2</v>
      </c>
      <c r="G28" s="67">
        <f>ROUND('前年度'!G28/'前年度'!$L28*100,1)</f>
        <v>13.6</v>
      </c>
      <c r="H28" s="67">
        <f>ROUND('前年度'!H28/'前年度'!$L28*100,1)</f>
        <v>10.5</v>
      </c>
      <c r="I28" s="67">
        <f>ROUND('前年度'!I28/'前年度'!$L28*100,1)</f>
        <v>0</v>
      </c>
      <c r="J28" s="67">
        <f>ROUND('前年度'!J28/'前年度'!$L28*100,1)</f>
        <v>9.1</v>
      </c>
      <c r="K28" s="67">
        <f>ROUND('前年度'!K28/('前年度'!$L28)*100,1)</f>
        <v>78.3</v>
      </c>
      <c r="M28" s="80">
        <v>4080240</v>
      </c>
      <c r="N28" s="79">
        <v>203409</v>
      </c>
      <c r="O28" s="67">
        <f>ROUND('前年度'!L28/M28*100,1)</f>
        <v>94</v>
      </c>
      <c r="Q28" s="147"/>
    </row>
    <row r="29" spans="2:17" ht="19.5" customHeight="1">
      <c r="B29" s="25" t="s">
        <v>67</v>
      </c>
      <c r="C29" s="67">
        <f>ROUND('前年度'!C29/'前年度'!$L29*100,1)</f>
        <v>25</v>
      </c>
      <c r="D29" s="67">
        <f>ROUND('前年度'!D29/'前年度'!$L29*100,1)</f>
        <v>15.9</v>
      </c>
      <c r="E29" s="67">
        <f>ROUND('前年度'!E29/'前年度'!$L29*100,1)</f>
        <v>1.4</v>
      </c>
      <c r="F29" s="67">
        <f>ROUND('前年度'!F29/'前年度'!$L29*100,1)</f>
        <v>4.6</v>
      </c>
      <c r="G29" s="67">
        <f>ROUND('前年度'!G29/'前年度'!$L29*100,1)</f>
        <v>12.2</v>
      </c>
      <c r="H29" s="67">
        <f>ROUND('前年度'!H29/'前年度'!$L29*100,1)</f>
        <v>12.1</v>
      </c>
      <c r="I29" s="67">
        <f>ROUND('前年度'!I29/'前年度'!$L29*100,1)</f>
        <v>0.5</v>
      </c>
      <c r="J29" s="67">
        <f>ROUND('前年度'!J29/'前年度'!$L29*100,1)</f>
        <v>5.2</v>
      </c>
      <c r="K29" s="67">
        <f>ROUND('前年度'!K29/('前年度'!$L29)*100,1)</f>
        <v>76.9</v>
      </c>
      <c r="M29" s="80">
        <v>2642728</v>
      </c>
      <c r="N29" s="79">
        <v>89906</v>
      </c>
      <c r="O29" s="67">
        <f>ROUND('前年度'!L29/M29*100,1)</f>
        <v>99</v>
      </c>
      <c r="Q29" s="147"/>
    </row>
    <row r="30" spans="2:17" ht="19.5" customHeight="1">
      <c r="B30" s="25" t="s">
        <v>104</v>
      </c>
      <c r="C30" s="67">
        <f>ROUND('前年度'!C30/'前年度'!$L30*100,1)</f>
        <v>21.1</v>
      </c>
      <c r="D30" s="67">
        <f>ROUND('前年度'!D30/'前年度'!$L30*100,1)</f>
        <v>8</v>
      </c>
      <c r="E30" s="67">
        <f>ROUND('前年度'!E30/'前年度'!$L30*100,1)</f>
        <v>1.8</v>
      </c>
      <c r="F30" s="67">
        <f>ROUND('前年度'!F30/'前年度'!$L30*100,1)</f>
        <v>4.8</v>
      </c>
      <c r="G30" s="67">
        <f>ROUND('前年度'!G30/'前年度'!$L30*100,1)</f>
        <v>12.7</v>
      </c>
      <c r="H30" s="67">
        <f>ROUND('前年度'!H30/'前年度'!$L30*100,1)</f>
        <v>28.2</v>
      </c>
      <c r="I30" s="67">
        <f>ROUND('前年度'!I30/'前年度'!$L30*100,1)</f>
        <v>0</v>
      </c>
      <c r="J30" s="67">
        <f>ROUND('前年度'!J30/'前年度'!$L30*100,1)</f>
        <v>10.5</v>
      </c>
      <c r="K30" s="67">
        <f>ROUND('前年度'!K30/('前年度'!$L30)*100,1)</f>
        <v>87.1</v>
      </c>
      <c r="M30" s="80">
        <v>4554376</v>
      </c>
      <c r="N30" s="79">
        <v>128205</v>
      </c>
      <c r="O30" s="67">
        <f>ROUND('前年度'!L30/M30*100,1)</f>
        <v>98.2</v>
      </c>
      <c r="Q30" s="147"/>
    </row>
    <row r="31" spans="2:17" ht="19.5" customHeight="1">
      <c r="B31" s="24" t="s">
        <v>105</v>
      </c>
      <c r="C31" s="67">
        <f>ROUND('前年度'!C31/'前年度'!$L31*100,1)</f>
        <v>25.6</v>
      </c>
      <c r="D31" s="67">
        <f>ROUND('前年度'!D31/'前年度'!$L31*100,1)</f>
        <v>14.2</v>
      </c>
      <c r="E31" s="67">
        <f>ROUND('前年度'!E31/'前年度'!$L31*100,1)</f>
        <v>0</v>
      </c>
      <c r="F31" s="67">
        <f>ROUND('前年度'!F31/'前年度'!$L31*100,1)</f>
        <v>3</v>
      </c>
      <c r="G31" s="67">
        <f>ROUND('前年度'!G31/'前年度'!$L31*100,1)</f>
        <v>14.5</v>
      </c>
      <c r="H31" s="67">
        <f>ROUND('前年度'!H31/'前年度'!$L31*100,1)</f>
        <v>20.2</v>
      </c>
      <c r="I31" s="67">
        <f>ROUND('前年度'!I31/'前年度'!$L31*100,1)</f>
        <v>0</v>
      </c>
      <c r="J31" s="67">
        <f>ROUND('前年度'!J31/'前年度'!$L31*100,1)</f>
        <v>18</v>
      </c>
      <c r="K31" s="67">
        <f>ROUND('前年度'!K31/('前年度'!$L31)*100,1)</f>
        <v>95.5</v>
      </c>
      <c r="M31" s="80">
        <v>5814527</v>
      </c>
      <c r="N31" s="80">
        <v>167717</v>
      </c>
      <c r="O31" s="67">
        <f>ROUND('前年度'!L31/M31*100,1)</f>
        <v>98.5</v>
      </c>
      <c r="Q31" s="147"/>
    </row>
    <row r="32" spans="2:17" ht="19.5" customHeight="1">
      <c r="B32" s="24" t="s">
        <v>106</v>
      </c>
      <c r="C32" s="67">
        <f>ROUND('前年度'!C32/'前年度'!$L32*100,1)</f>
        <v>24.8</v>
      </c>
      <c r="D32" s="67">
        <f>ROUND('前年度'!D32/'前年度'!$L32*100,1)</f>
        <v>16.9</v>
      </c>
      <c r="E32" s="67">
        <f>ROUND('前年度'!E32/'前年度'!$L32*100,1)</f>
        <v>1.9</v>
      </c>
      <c r="F32" s="67">
        <f>ROUND('前年度'!F32/'前年度'!$L32*100,1)</f>
        <v>6.1</v>
      </c>
      <c r="G32" s="67">
        <f>ROUND('前年度'!G32/'前年度'!$L32*100,1)</f>
        <v>12.3</v>
      </c>
      <c r="H32" s="67">
        <f>ROUND('前年度'!H32/'前年度'!$L32*100,1)</f>
        <v>22.7</v>
      </c>
      <c r="I32" s="67">
        <f>ROUND('前年度'!I32/'前年度'!$L32*100,1)</f>
        <v>0</v>
      </c>
      <c r="J32" s="67">
        <f>ROUND('前年度'!J32/'前年度'!$L32*100,1)</f>
        <v>7.7</v>
      </c>
      <c r="K32" s="67">
        <f>ROUND('前年度'!K32/('前年度'!$L32)*100,1)</f>
        <v>92.4</v>
      </c>
      <c r="M32" s="80">
        <v>5905319</v>
      </c>
      <c r="N32" s="80">
        <v>190750</v>
      </c>
      <c r="O32" s="67">
        <f>ROUND('前年度'!L32/M32*100,1)</f>
        <v>97.2</v>
      </c>
      <c r="Q32" s="147"/>
    </row>
    <row r="33" spans="2:17" ht="19.5" customHeight="1">
      <c r="B33" s="25" t="s">
        <v>80</v>
      </c>
      <c r="C33" s="67">
        <f>ROUND('前年度'!C33/'前年度'!$L33*100,1)</f>
        <v>25.3</v>
      </c>
      <c r="D33" s="67">
        <f>ROUND('前年度'!D33/'前年度'!$L33*100,1)</f>
        <v>12.2</v>
      </c>
      <c r="E33" s="67">
        <f>ROUND('前年度'!E33/'前年度'!$L33*100,1)</f>
        <v>0.7</v>
      </c>
      <c r="F33" s="67">
        <f>ROUND('前年度'!F33/'前年度'!$L33*100,1)</f>
        <v>7.3</v>
      </c>
      <c r="G33" s="67">
        <f>ROUND('前年度'!G33/'前年度'!$L33*100,1)</f>
        <v>19.5</v>
      </c>
      <c r="H33" s="67">
        <f>ROUND('前年度'!H33/'前年度'!$L33*100,1)</f>
        <v>16.8</v>
      </c>
      <c r="I33" s="67">
        <f>ROUND('前年度'!I33/'前年度'!$L33*100,1)</f>
        <v>0</v>
      </c>
      <c r="J33" s="67">
        <f>ROUND('前年度'!J33/'前年度'!$L33*100,1)</f>
        <v>15.5</v>
      </c>
      <c r="K33" s="67">
        <f>ROUND('前年度'!K33/('前年度'!$L33)*100,1)</f>
        <v>97.4</v>
      </c>
      <c r="M33" s="80">
        <v>3152000</v>
      </c>
      <c r="N33" s="79">
        <v>104672</v>
      </c>
      <c r="O33" s="67">
        <f>ROUND('前年度'!L33/M33*100,1)</f>
        <v>97.5</v>
      </c>
      <c r="Q33" s="147"/>
    </row>
    <row r="34" spans="2:17" ht="19.5" customHeight="1">
      <c r="B34" s="24" t="s">
        <v>81</v>
      </c>
      <c r="C34" s="68">
        <f>ROUND('前年度'!C34/'前年度'!$L34*100,1)</f>
        <v>23.1</v>
      </c>
      <c r="D34" s="68">
        <f>ROUND('前年度'!D34/'前年度'!$L34*100,1)</f>
        <v>16.1</v>
      </c>
      <c r="E34" s="68">
        <f>ROUND('前年度'!E34/'前年度'!$L34*100,1)</f>
        <v>1.1</v>
      </c>
      <c r="F34" s="68">
        <f>ROUND('前年度'!F34/'前年度'!$L34*100,1)</f>
        <v>6.4</v>
      </c>
      <c r="G34" s="68">
        <f>ROUND('前年度'!G34/'前年度'!$L34*100,1)</f>
        <v>17.4</v>
      </c>
      <c r="H34" s="68">
        <f>ROUND('前年度'!H34/'前年度'!$L34*100,1)</f>
        <v>22</v>
      </c>
      <c r="I34" s="68">
        <f>ROUND('前年度'!I34/'前年度'!$L34*100,1)</f>
        <v>0</v>
      </c>
      <c r="J34" s="68">
        <f>ROUND('前年度'!J34/'前年度'!$L34*100,1)</f>
        <v>11</v>
      </c>
      <c r="K34" s="75">
        <f>ROUND('前年度'!K34/('前年度'!$L34)*100,1)</f>
        <v>97.1</v>
      </c>
      <c r="M34" s="82">
        <v>3990180</v>
      </c>
      <c r="N34" s="82">
        <v>135776</v>
      </c>
      <c r="O34" s="75">
        <f>ROUND('前年度'!L34/M34*100,1)</f>
        <v>100.4</v>
      </c>
      <c r="Q34" s="147"/>
    </row>
    <row r="35" spans="2:15" ht="21" customHeight="1">
      <c r="B35" s="27" t="s">
        <v>91</v>
      </c>
      <c r="C35" s="70">
        <f>ROUND('前年度'!C35/'前年度'!$L35*100,1)</f>
        <v>24.8</v>
      </c>
      <c r="D35" s="70">
        <f>ROUND('前年度'!D35/'前年度'!$L35*100,1)</f>
        <v>18.1</v>
      </c>
      <c r="E35" s="70">
        <f>ROUND('前年度'!E35/'前年度'!$L35*100,1)</f>
        <v>1.5</v>
      </c>
      <c r="F35" s="70">
        <f>ROUND('前年度'!F35/'前年度'!$L35*100,1)</f>
        <v>10.8</v>
      </c>
      <c r="G35" s="70">
        <f>ROUND('前年度'!G35/'前年度'!$L35*100,1)</f>
        <v>11.2</v>
      </c>
      <c r="H35" s="70">
        <f>ROUND('前年度'!H35/'前年度'!$L35*100,1)</f>
        <v>15.7</v>
      </c>
      <c r="I35" s="70">
        <f>ROUND('前年度'!I35/'前年度'!$L35*100,1)</f>
        <v>0</v>
      </c>
      <c r="J35" s="70">
        <f>ROUND('前年度'!J35/'前年度'!$L35*100,1)</f>
        <v>11.3</v>
      </c>
      <c r="K35" s="74">
        <f>ROUND('前年度'!K35/('前年度'!$L35)*100,1)</f>
        <v>93.3</v>
      </c>
      <c r="M35" s="83">
        <f>SUM(M6:M19)</f>
        <v>403239746</v>
      </c>
      <c r="N35" s="83">
        <f>SUM(N6:N19)</f>
        <v>15518899</v>
      </c>
      <c r="O35" s="70">
        <f>ROUND('前年度'!L35/M35*100,1)</f>
        <v>95.6</v>
      </c>
    </row>
    <row r="36" spans="2:15" ht="21" customHeight="1">
      <c r="B36" s="27" t="s">
        <v>149</v>
      </c>
      <c r="C36" s="70">
        <f>ROUND('前年度'!C36/'前年度'!$L36*100,1)</f>
        <v>24.3</v>
      </c>
      <c r="D36" s="70">
        <f>ROUND('前年度'!D36/'前年度'!$L36*100,1)</f>
        <v>17</v>
      </c>
      <c r="E36" s="70">
        <f>ROUND('前年度'!E36/'前年度'!$L36*100,1)</f>
        <v>1.2</v>
      </c>
      <c r="F36" s="70">
        <f>ROUND('前年度'!F36/'前年度'!$L36*100,1)</f>
        <v>6.1</v>
      </c>
      <c r="G36" s="70">
        <f>ROUND('前年度'!G36/'前年度'!$L36*100,1)</f>
        <v>13.6</v>
      </c>
      <c r="H36" s="70">
        <f>ROUND('前年度'!H36/'前年度'!$L36*100,1)</f>
        <v>14.8</v>
      </c>
      <c r="I36" s="70">
        <f>ROUND('前年度'!I36/'前年度'!$L36*100,1)</f>
        <v>0</v>
      </c>
      <c r="J36" s="70">
        <f>ROUND('前年度'!J36/'前年度'!$L36*100,1)</f>
        <v>12.5</v>
      </c>
      <c r="K36" s="70">
        <f>ROUND('前年度'!K36/('前年度'!$L36)*100,1)</f>
        <v>89.7</v>
      </c>
      <c r="M36" s="83">
        <f>SUM(M20:M34)</f>
        <v>69576797</v>
      </c>
      <c r="N36" s="83">
        <f>SUM(N20:N34)</f>
        <v>2813123</v>
      </c>
      <c r="O36" s="70">
        <f>ROUND('前年度'!L36/M36*100,1)</f>
        <v>98.2</v>
      </c>
    </row>
    <row r="37" spans="2:15" ht="21" customHeight="1">
      <c r="B37" s="27" t="s">
        <v>92</v>
      </c>
      <c r="C37" s="70">
        <f>ROUND('前年度'!C37/'前年度'!$L37*100,1)</f>
        <v>24.7</v>
      </c>
      <c r="D37" s="70">
        <f>ROUND('前年度'!D37/'前年度'!$L37*100,1)</f>
        <v>17.9</v>
      </c>
      <c r="E37" s="70">
        <f>ROUND('前年度'!E37/'前年度'!$L37*100,1)</f>
        <v>1.4</v>
      </c>
      <c r="F37" s="70">
        <f>ROUND('前年度'!F37/'前年度'!$L37*100,1)</f>
        <v>10.1</v>
      </c>
      <c r="G37" s="70">
        <f>ROUND('前年度'!G37/'前年度'!$L37*100,1)</f>
        <v>11.6</v>
      </c>
      <c r="H37" s="70">
        <f>ROUND('前年度'!H37/'前年度'!$L37*100,1)</f>
        <v>15.5</v>
      </c>
      <c r="I37" s="70">
        <f>ROUND('前年度'!I37/'前年度'!$L37*100,1)</f>
        <v>0</v>
      </c>
      <c r="J37" s="70">
        <f>ROUND('前年度'!J37/'前年度'!$L37*100,1)</f>
        <v>11.4</v>
      </c>
      <c r="K37" s="70">
        <f>ROUND('前年度'!K37/('前年度'!$L37)*100,1)</f>
        <v>92.8</v>
      </c>
      <c r="M37" s="83">
        <f>SUM(M6:M34)</f>
        <v>472816543</v>
      </c>
      <c r="N37" s="83">
        <f>SUM(N6:N34)</f>
        <v>18332022</v>
      </c>
      <c r="O37" s="70">
        <f>ROUND('前年度'!L37/M37*100,1)</f>
        <v>96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  <c r="O39" s="6" t="s">
        <v>86</v>
      </c>
    </row>
    <row r="40" spans="2:15" ht="21" customHeight="1">
      <c r="B40" s="27" t="s">
        <v>91</v>
      </c>
      <c r="C40" s="70">
        <f>ROUND(AVERAGE(C6:C19),1)</f>
        <v>25.8</v>
      </c>
      <c r="D40" s="70">
        <f aca="true" t="shared" si="0" ref="D40:K40">ROUND(AVERAGE(D6:D19),1)</f>
        <v>17.6</v>
      </c>
      <c r="E40" s="70">
        <f t="shared" si="0"/>
        <v>1.1</v>
      </c>
      <c r="F40" s="70">
        <f t="shared" si="0"/>
        <v>10.1</v>
      </c>
      <c r="G40" s="70">
        <f t="shared" si="0"/>
        <v>11.4</v>
      </c>
      <c r="H40" s="70">
        <f t="shared" si="0"/>
        <v>18.5</v>
      </c>
      <c r="I40" s="70">
        <f t="shared" si="0"/>
        <v>0.1</v>
      </c>
      <c r="J40" s="70">
        <f t="shared" si="0"/>
        <v>12.1</v>
      </c>
      <c r="K40" s="70">
        <f t="shared" si="0"/>
        <v>96.6</v>
      </c>
      <c r="M40" s="3"/>
      <c r="N40" s="12"/>
      <c r="O40" s="70">
        <f>ROUND(AVERAGE(O6:O19),1)</f>
        <v>96.3</v>
      </c>
    </row>
    <row r="41" spans="2:15" ht="21" customHeight="1">
      <c r="B41" s="27" t="s">
        <v>148</v>
      </c>
      <c r="C41" s="70">
        <f aca="true" t="shared" si="1" ref="C41:K41">ROUND(AVERAGE(C20:C34),1)</f>
        <v>24</v>
      </c>
      <c r="D41" s="70">
        <f t="shared" si="1"/>
        <v>16.7</v>
      </c>
      <c r="E41" s="70">
        <f t="shared" si="1"/>
        <v>1.1</v>
      </c>
      <c r="F41" s="70">
        <f t="shared" si="1"/>
        <v>5.9</v>
      </c>
      <c r="G41" s="70">
        <f t="shared" si="1"/>
        <v>13.7</v>
      </c>
      <c r="H41" s="70">
        <f t="shared" si="1"/>
        <v>14.9</v>
      </c>
      <c r="I41" s="70">
        <f t="shared" si="1"/>
        <v>0</v>
      </c>
      <c r="J41" s="70">
        <f t="shared" si="1"/>
        <v>12.4</v>
      </c>
      <c r="K41" s="70">
        <f t="shared" si="1"/>
        <v>88.7</v>
      </c>
      <c r="M41" s="3"/>
      <c r="N41" s="12"/>
      <c r="O41" s="70">
        <f>ROUND(AVERAGE(O20:O34),1)</f>
        <v>99</v>
      </c>
    </row>
    <row r="42" spans="2:15" ht="21" customHeight="1">
      <c r="B42" s="27" t="s">
        <v>92</v>
      </c>
      <c r="C42" s="70">
        <f aca="true" t="shared" si="2" ref="C42:K42">ROUND(AVERAGE(C6:C34),1)</f>
        <v>24.9</v>
      </c>
      <c r="D42" s="70">
        <f t="shared" si="2"/>
        <v>17.1</v>
      </c>
      <c r="E42" s="70">
        <f t="shared" si="2"/>
        <v>1.1</v>
      </c>
      <c r="F42" s="70">
        <f t="shared" si="2"/>
        <v>7.9</v>
      </c>
      <c r="G42" s="70">
        <f t="shared" si="2"/>
        <v>12.6</v>
      </c>
      <c r="H42" s="70">
        <f t="shared" si="2"/>
        <v>16.6</v>
      </c>
      <c r="I42" s="70">
        <f t="shared" si="2"/>
        <v>0.1</v>
      </c>
      <c r="J42" s="70">
        <f t="shared" si="2"/>
        <v>12.2</v>
      </c>
      <c r="K42" s="70">
        <f t="shared" si="2"/>
        <v>92.5</v>
      </c>
      <c r="M42" s="3"/>
      <c r="N42" s="12"/>
      <c r="O42" s="70">
        <f>ROUND(AVERAGE(O6:O34),1)</f>
        <v>97.7</v>
      </c>
    </row>
    <row r="43" spans="3:15" ht="17.25">
      <c r="C43" t="s">
        <v>96</v>
      </c>
      <c r="O43" t="s">
        <v>96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3" r:id="rId1"/>
  <headerFooter alignWithMargins="0">
    <oddHeader>&amp;L&amp;"ＭＳ ゴシック,標準"&amp;18 ９-２ 経常収支比率の状況（Ｒ１年度決算）※減収補てん債特例分、臨時財政対策債を含まず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O43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</cols>
  <sheetData>
    <row r="1" ht="17.25">
      <c r="B1" s="151" t="s">
        <v>156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16"/>
      <c r="N2" s="16"/>
      <c r="O2" s="6" t="s">
        <v>146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  <c r="M4" s="9" t="s">
        <v>88</v>
      </c>
      <c r="N4" s="9" t="s">
        <v>110</v>
      </c>
      <c r="O4" s="9" t="s">
        <v>11</v>
      </c>
    </row>
    <row r="5" spans="2:15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33" t="s">
        <v>111</v>
      </c>
      <c r="O5" s="10" t="s">
        <v>90</v>
      </c>
    </row>
    <row r="6" spans="2:15" ht="19.5" customHeight="1">
      <c r="B6" s="23" t="s">
        <v>15</v>
      </c>
      <c r="C6" s="65">
        <f>+'率・当'!C6-'率・前'!C6</f>
        <v>2.6999999999999993</v>
      </c>
      <c r="D6" s="65">
        <f>+'率・当'!D6-'率・前'!D6</f>
        <v>-1.2999999999999972</v>
      </c>
      <c r="E6" s="65">
        <f>+'率・当'!E6-'率・前'!E6</f>
        <v>-0.10000000000000009</v>
      </c>
      <c r="F6" s="65">
        <f>+'率・当'!F6-'率・前'!F6</f>
        <v>-0.29999999999999893</v>
      </c>
      <c r="G6" s="65">
        <f>+'率・当'!G6-'率・前'!G6</f>
        <v>-0.5999999999999996</v>
      </c>
      <c r="H6" s="65">
        <f>+'率・当'!H6-'率・前'!H6</f>
        <v>-0.10000000000000142</v>
      </c>
      <c r="I6" s="65">
        <f>+'率・当'!I6-'率・前'!I6</f>
        <v>0</v>
      </c>
      <c r="J6" s="65">
        <f>+'率・当'!J6-'率・前'!J6</f>
        <v>0.29999999999999893</v>
      </c>
      <c r="K6" s="66">
        <f>+'率・当'!K6-'率・前'!K6</f>
        <v>0.5</v>
      </c>
      <c r="M6" s="84">
        <f>+'率・当'!M6-'率・前'!M6</f>
        <v>1375897</v>
      </c>
      <c r="N6" s="84">
        <f>+'率・当'!N6-'率・前'!N6</f>
        <v>48349</v>
      </c>
      <c r="O6" s="65">
        <f>+'率・当'!O6-'率・前'!O6</f>
        <v>-1.5</v>
      </c>
    </row>
    <row r="7" spans="2:15" ht="19.5" customHeight="1">
      <c r="B7" s="24" t="s">
        <v>16</v>
      </c>
      <c r="C7" s="65">
        <f>+'率・当'!C7-'率・前'!C7</f>
        <v>5.5</v>
      </c>
      <c r="D7" s="65">
        <f>+'率・当'!D7-'率・前'!D7</f>
        <v>-2.6000000000000014</v>
      </c>
      <c r="E7" s="65">
        <f>+'率・当'!E7-'率・前'!E7</f>
        <v>0.3999999999999999</v>
      </c>
      <c r="F7" s="65">
        <f>+'率・当'!F7-'率・前'!F7</f>
        <v>0.3000000000000007</v>
      </c>
      <c r="G7" s="65">
        <f>+'率・当'!G7-'率・前'!G7</f>
        <v>-0.3000000000000007</v>
      </c>
      <c r="H7" s="65">
        <f>+'率・当'!H7-'率・前'!H7</f>
        <v>-0.5999999999999996</v>
      </c>
      <c r="I7" s="65">
        <f>+'率・当'!I7-'率・前'!I7</f>
        <v>0</v>
      </c>
      <c r="J7" s="65">
        <f>+'率・当'!J7-'率・前'!J7</f>
        <v>0.5999999999999996</v>
      </c>
      <c r="K7" s="65">
        <f>+'率・当'!K7-'率・前'!K7</f>
        <v>3.299999999999997</v>
      </c>
      <c r="M7" s="84">
        <f>+'率・当'!M7-'率・前'!M7</f>
        <v>-10460269</v>
      </c>
      <c r="N7" s="84">
        <f>+'率・当'!N7-'率・前'!N7</f>
        <v>-16021</v>
      </c>
      <c r="O7" s="65">
        <f>+'率・当'!O7-'率・前'!O7</f>
        <v>9</v>
      </c>
    </row>
    <row r="8" spans="2:15" ht="19.5" customHeight="1">
      <c r="B8" s="24" t="s">
        <v>17</v>
      </c>
      <c r="C8" s="65">
        <f>+'率・当'!C8-'率・前'!C8</f>
        <v>3.400000000000002</v>
      </c>
      <c r="D8" s="65">
        <f>+'率・当'!D8-'率・前'!D8</f>
        <v>-3.0999999999999996</v>
      </c>
      <c r="E8" s="65">
        <f>+'率・当'!E8-'率・前'!E8</f>
        <v>0.09999999999999998</v>
      </c>
      <c r="F8" s="65">
        <f>+'率・当'!F8-'率・前'!F8</f>
        <v>-0.5999999999999996</v>
      </c>
      <c r="G8" s="65">
        <f>+'率・当'!G8-'率・前'!G8</f>
        <v>0.5999999999999996</v>
      </c>
      <c r="H8" s="65">
        <f>+'率・当'!H8-'率・前'!H8</f>
        <v>-0.10000000000000142</v>
      </c>
      <c r="I8" s="65">
        <f>+'率・当'!I8-'率・前'!I8</f>
        <v>0</v>
      </c>
      <c r="J8" s="65">
        <f>+'率・当'!J8-'率・前'!J8</f>
        <v>0.3000000000000007</v>
      </c>
      <c r="K8" s="65">
        <f>+'率・当'!K8-'率・前'!K8</f>
        <v>0.5999999999999943</v>
      </c>
      <c r="M8" s="84">
        <f>+'率・当'!M8-'率・前'!M8</f>
        <v>734258</v>
      </c>
      <c r="N8" s="84">
        <f>+'率・当'!N8-'率・前'!N8</f>
        <v>-81985</v>
      </c>
      <c r="O8" s="65">
        <f>+'率・当'!O8-'率・前'!O8</f>
        <v>-1.2999999999999972</v>
      </c>
    </row>
    <row r="9" spans="2:15" ht="19.5" customHeight="1">
      <c r="B9" s="25" t="s">
        <v>18</v>
      </c>
      <c r="C9" s="67">
        <f>+'率・当'!C9-'率・前'!C9</f>
        <v>1.8000000000000007</v>
      </c>
      <c r="D9" s="67">
        <f>+'率・当'!D9-'率・前'!D9</f>
        <v>-3</v>
      </c>
      <c r="E9" s="67">
        <f>+'率・当'!E9-'率・前'!E9</f>
        <v>-0.10000000000000009</v>
      </c>
      <c r="F9" s="67">
        <f>+'率・当'!F9-'率・前'!F9</f>
        <v>-1.5</v>
      </c>
      <c r="G9" s="67">
        <f>+'率・当'!G9-'率・前'!G9</f>
        <v>-1.5</v>
      </c>
      <c r="H9" s="67">
        <f>+'率・当'!H9-'率・前'!H9</f>
        <v>-1</v>
      </c>
      <c r="I9" s="67">
        <f>+'率・当'!I9-'率・前'!I9</f>
        <v>0</v>
      </c>
      <c r="J9" s="67">
        <f>+'率・当'!J9-'率・前'!J9</f>
        <v>-0.29999999999999893</v>
      </c>
      <c r="K9" s="67">
        <f>+'率・当'!K9-'率・前'!K9</f>
        <v>-5.700000000000003</v>
      </c>
      <c r="M9" s="85">
        <f>+'率・当'!M9-'率・前'!M9</f>
        <v>2340379</v>
      </c>
      <c r="N9" s="84">
        <f>+'率・当'!N9-'率・前'!N9</f>
        <v>137711</v>
      </c>
      <c r="O9" s="67">
        <f>+'率・当'!O9-'率・前'!O9</f>
        <v>-1.2000000000000028</v>
      </c>
    </row>
    <row r="10" spans="2:15" ht="19.5" customHeight="1">
      <c r="B10" s="25" t="s">
        <v>19</v>
      </c>
      <c r="C10" s="67">
        <f>+'率・当'!C10-'率・前'!C10</f>
        <v>2.8999999999999986</v>
      </c>
      <c r="D10" s="67">
        <f>+'率・当'!D10-'率・前'!D10</f>
        <v>-1.6000000000000014</v>
      </c>
      <c r="E10" s="67">
        <f>+'率・当'!E10-'率・前'!E10</f>
        <v>-0.09999999999999998</v>
      </c>
      <c r="F10" s="67">
        <f>+'率・当'!F10-'率・前'!F10</f>
        <v>-0.5</v>
      </c>
      <c r="G10" s="67">
        <f>+'率・当'!G10-'率・前'!G10</f>
        <v>-3</v>
      </c>
      <c r="H10" s="67">
        <f>+'率・当'!H10-'率・前'!H10</f>
        <v>-0.8999999999999986</v>
      </c>
      <c r="I10" s="67">
        <f>+'率・当'!I10-'率・前'!I10</f>
        <v>0</v>
      </c>
      <c r="J10" s="67">
        <f>+'率・当'!J10-'率・前'!J10</f>
        <v>0.6999999999999993</v>
      </c>
      <c r="K10" s="67">
        <f>+'率・当'!K10-'率・前'!K10</f>
        <v>-2.5</v>
      </c>
      <c r="M10" s="85">
        <f>+'率・当'!M10-'率・前'!M10</f>
        <v>712093</v>
      </c>
      <c r="N10" s="84">
        <f>+'率・当'!N10-'率・前'!N10</f>
        <v>123079</v>
      </c>
      <c r="O10" s="67">
        <f>+'率・当'!O10-'率・前'!O10</f>
        <v>-1.7000000000000028</v>
      </c>
    </row>
    <row r="11" spans="2:15" ht="19.5" customHeight="1">
      <c r="B11" s="25" t="s">
        <v>21</v>
      </c>
      <c r="C11" s="67">
        <f>+'率・当'!C11-'率・前'!C11</f>
        <v>3.900000000000002</v>
      </c>
      <c r="D11" s="67">
        <f>+'率・当'!D11-'率・前'!D11</f>
        <v>-2.099999999999998</v>
      </c>
      <c r="E11" s="67">
        <f>+'率・当'!E11-'率・前'!E11</f>
        <v>-0.10000000000000009</v>
      </c>
      <c r="F11" s="67">
        <f>+'率・当'!F11-'率・前'!F11</f>
        <v>-0.7000000000000011</v>
      </c>
      <c r="G11" s="67">
        <f>+'率・当'!G11-'率・前'!G11</f>
        <v>0</v>
      </c>
      <c r="H11" s="67">
        <f>+'率・当'!H11-'率・前'!H11</f>
        <v>0.6999999999999993</v>
      </c>
      <c r="I11" s="67">
        <f>+'率・当'!I11-'率・前'!I11</f>
        <v>0</v>
      </c>
      <c r="J11" s="67">
        <f>+'率・当'!J11-'率・前'!J11</f>
        <v>0.20000000000000107</v>
      </c>
      <c r="K11" s="67">
        <f>+'率・当'!K11-'率・前'!K11</f>
        <v>2</v>
      </c>
      <c r="M11" s="85">
        <f>+'率・当'!M11-'率・前'!M11</f>
        <v>1225377</v>
      </c>
      <c r="N11" s="84">
        <f>+'率・当'!N11-'率・前'!N11</f>
        <v>-127419</v>
      </c>
      <c r="O11" s="67">
        <f>+'率・当'!O11-'率・前'!O11</f>
        <v>-1.9000000000000057</v>
      </c>
    </row>
    <row r="12" spans="2:15" ht="19.5" customHeight="1">
      <c r="B12" s="25" t="s">
        <v>22</v>
      </c>
      <c r="C12" s="67">
        <f>+'率・当'!C12-'率・前'!C12</f>
        <v>0.8000000000000007</v>
      </c>
      <c r="D12" s="67">
        <f>+'率・当'!D12-'率・前'!D12</f>
        <v>-1.0999999999999996</v>
      </c>
      <c r="E12" s="67">
        <f>+'率・当'!E12-'率・前'!E12</f>
        <v>0.09999999999999987</v>
      </c>
      <c r="F12" s="67">
        <f>+'率・当'!F12-'率・前'!F12</f>
        <v>-0.40000000000000036</v>
      </c>
      <c r="G12" s="67">
        <f>+'率・当'!G12-'率・前'!G12</f>
        <v>3.299999999999999</v>
      </c>
      <c r="H12" s="67">
        <f>+'率・当'!H12-'率・前'!H12</f>
        <v>-0.3999999999999986</v>
      </c>
      <c r="I12" s="67">
        <f>+'率・当'!I12-'率・前'!I12</f>
        <v>0</v>
      </c>
      <c r="J12" s="67">
        <f>+'率・当'!J12-'率・前'!J12</f>
        <v>-2.299999999999999</v>
      </c>
      <c r="K12" s="67">
        <f>+'率・当'!K12-'率・前'!K12</f>
        <v>0.10000000000000853</v>
      </c>
      <c r="M12" s="85">
        <f>+'率・当'!M12-'率・前'!M12</f>
        <v>395177</v>
      </c>
      <c r="N12" s="84">
        <f>+'率・当'!N12-'率・前'!N12</f>
        <v>-45539</v>
      </c>
      <c r="O12" s="67">
        <f>+'率・当'!O12-'率・前'!O12</f>
        <v>-0.8000000000000114</v>
      </c>
    </row>
    <row r="13" spans="2:15" ht="19.5" customHeight="1">
      <c r="B13" s="25" t="s">
        <v>23</v>
      </c>
      <c r="C13" s="67">
        <f>+'率・当'!C13-'率・前'!C13</f>
        <v>1.8000000000000007</v>
      </c>
      <c r="D13" s="67">
        <f>+'率・当'!D13-'率・前'!D13</f>
        <v>0</v>
      </c>
      <c r="E13" s="67">
        <f>+'率・当'!E13-'率・前'!E13</f>
        <v>0.19999999999999996</v>
      </c>
      <c r="F13" s="67">
        <f>+'率・当'!F13-'率・前'!F13</f>
        <v>-0.6999999999999993</v>
      </c>
      <c r="G13" s="67">
        <f>+'率・当'!G13-'率・前'!G13</f>
        <v>-0.1999999999999993</v>
      </c>
      <c r="H13" s="67">
        <f>+'率・当'!H13-'率・前'!H13</f>
        <v>-0.5999999999999979</v>
      </c>
      <c r="I13" s="67">
        <f>+'率・当'!I13-'率・前'!I13</f>
        <v>0</v>
      </c>
      <c r="J13" s="67">
        <f>+'率・当'!J13-'率・前'!J13</f>
        <v>0</v>
      </c>
      <c r="K13" s="67">
        <f>+'率・当'!K13-'率・前'!K13</f>
        <v>0.4000000000000057</v>
      </c>
      <c r="M13" s="85">
        <f>+'率・当'!M13-'率・前'!M13</f>
        <v>106894</v>
      </c>
      <c r="N13" s="84">
        <f>+'率・当'!N13-'率・前'!N13</f>
        <v>-21221</v>
      </c>
      <c r="O13" s="67">
        <f>+'率・当'!O13-'率・前'!O13</f>
        <v>0.09999999999999432</v>
      </c>
    </row>
    <row r="14" spans="2:15" ht="19.5" customHeight="1">
      <c r="B14" s="25" t="s">
        <v>24</v>
      </c>
      <c r="C14" s="67">
        <f>+'率・当'!C14-'率・前'!C14</f>
        <v>6.4999999999999964</v>
      </c>
      <c r="D14" s="67">
        <f>+'率・当'!D14-'率・前'!D14</f>
        <v>-4.800000000000001</v>
      </c>
      <c r="E14" s="67">
        <f>+'率・当'!E14-'率・前'!E14</f>
        <v>0.30000000000000004</v>
      </c>
      <c r="F14" s="67">
        <f>+'率・当'!F14-'率・前'!F14</f>
        <v>-1.3000000000000007</v>
      </c>
      <c r="G14" s="67">
        <f>+'率・当'!G14-'率・前'!G14</f>
        <v>-0.5999999999999996</v>
      </c>
      <c r="H14" s="67">
        <f>+'率・当'!H14-'率・前'!H14</f>
        <v>-0.09999999999999964</v>
      </c>
      <c r="I14" s="67">
        <f>+'率・当'!I14-'率・前'!I14</f>
        <v>0</v>
      </c>
      <c r="J14" s="67">
        <f>+'率・当'!J14-'率・前'!J14</f>
        <v>0.29999999999999893</v>
      </c>
      <c r="K14" s="67">
        <f>+'率・当'!K14-'率・前'!K14</f>
        <v>0.20000000000000284</v>
      </c>
      <c r="M14" s="85">
        <f>+'率・当'!M14-'率・前'!M14</f>
        <v>506692</v>
      </c>
      <c r="N14" s="84">
        <f>+'率・当'!N14-'率・前'!N14</f>
        <v>418368</v>
      </c>
      <c r="O14" s="67">
        <f>+'率・当'!O14-'率・前'!O14</f>
        <v>-3.700000000000003</v>
      </c>
    </row>
    <row r="15" spans="2:15" ht="19.5" customHeight="1">
      <c r="B15" s="25" t="s">
        <v>25</v>
      </c>
      <c r="C15" s="67">
        <f>+'率・当'!C15-'率・前'!C15</f>
        <v>3.099999999999998</v>
      </c>
      <c r="D15" s="67">
        <f>+'率・当'!D15-'率・前'!D15</f>
        <v>-2.4000000000000004</v>
      </c>
      <c r="E15" s="67">
        <f>+'率・当'!E15-'率・前'!E15</f>
        <v>-0.09999999999999998</v>
      </c>
      <c r="F15" s="67">
        <f>+'率・当'!F15-'率・前'!F15</f>
        <v>-0.5999999999999996</v>
      </c>
      <c r="G15" s="67">
        <f>+'率・当'!G15-'率・前'!G15</f>
        <v>-1.7000000000000002</v>
      </c>
      <c r="H15" s="67">
        <f>+'率・当'!H15-'率・前'!H15</f>
        <v>-0.5999999999999979</v>
      </c>
      <c r="I15" s="67">
        <f>+'率・当'!I15-'率・前'!I15</f>
        <v>0</v>
      </c>
      <c r="J15" s="67">
        <f>+'率・当'!J15-'率・前'!J15</f>
        <v>0.3000000000000007</v>
      </c>
      <c r="K15" s="67">
        <f>+'率・当'!K15-'率・前'!K15</f>
        <v>-1.8000000000000114</v>
      </c>
      <c r="M15" s="85">
        <f>+'率・当'!M15-'率・前'!M15</f>
        <v>278862</v>
      </c>
      <c r="N15" s="84">
        <f>+'率・当'!N15-'率・前'!N15</f>
        <v>-6848</v>
      </c>
      <c r="O15" s="67">
        <f>+'率・当'!O15-'率・前'!O15</f>
        <v>-3.299999999999997</v>
      </c>
    </row>
    <row r="16" spans="2:15" ht="19.5" customHeight="1">
      <c r="B16" s="24" t="s">
        <v>26</v>
      </c>
      <c r="C16" s="67">
        <f>+'率・当'!C16-'率・前'!C16</f>
        <v>5.4999999999999964</v>
      </c>
      <c r="D16" s="67">
        <f>+'率・当'!D16-'率・前'!D16</f>
        <v>-7.9</v>
      </c>
      <c r="E16" s="67">
        <f>+'率・当'!E16-'率・前'!E16</f>
        <v>0</v>
      </c>
      <c r="F16" s="67">
        <f>+'率・当'!F16-'率・前'!F16</f>
        <v>-1.2000000000000002</v>
      </c>
      <c r="G16" s="67">
        <f>+'率・当'!G16-'率・前'!G16</f>
        <v>0</v>
      </c>
      <c r="H16" s="67">
        <f>+'率・当'!H16-'率・前'!H16</f>
        <v>0.8000000000000007</v>
      </c>
      <c r="I16" s="67">
        <f>+'率・当'!I16-'率・前'!I16</f>
        <v>1.3</v>
      </c>
      <c r="J16" s="67">
        <f>+'率・当'!J16-'率・前'!J16</f>
        <v>0</v>
      </c>
      <c r="K16" s="67">
        <f>+'率・当'!K16-'率・前'!K16</f>
        <v>-1.5999999999999943</v>
      </c>
      <c r="M16" s="85">
        <f>+'率・当'!M16-'率・前'!M16</f>
        <v>358065</v>
      </c>
      <c r="N16" s="84">
        <f>+'率・当'!N16-'率・前'!N16</f>
        <v>-8592</v>
      </c>
      <c r="O16" s="67">
        <f>+'率・当'!O16-'率・前'!O16</f>
        <v>-0.4000000000000057</v>
      </c>
    </row>
    <row r="17" spans="2:15" ht="19.5" customHeight="1">
      <c r="B17" s="25" t="s">
        <v>101</v>
      </c>
      <c r="C17" s="67">
        <f>+'率・当'!C17-'率・前'!C17</f>
        <v>2.1999999999999993</v>
      </c>
      <c r="D17" s="67">
        <f>+'率・当'!D17-'率・前'!D17</f>
        <v>-5.699999999999999</v>
      </c>
      <c r="E17" s="67">
        <f>+'率・当'!E17-'率・前'!E17</f>
        <v>0.09999999999999998</v>
      </c>
      <c r="F17" s="67">
        <f>+'率・当'!F17-'率・前'!F17</f>
        <v>-1.3999999999999995</v>
      </c>
      <c r="G17" s="67">
        <f>+'率・当'!G17-'率・前'!G17</f>
        <v>-1.5999999999999996</v>
      </c>
      <c r="H17" s="67">
        <f>+'率・当'!H17-'率・前'!H17</f>
        <v>2.099999999999998</v>
      </c>
      <c r="I17" s="67">
        <f>+'率・当'!I17-'率・前'!I17</f>
        <v>0.7</v>
      </c>
      <c r="J17" s="67">
        <f>+'率・当'!J17-'率・前'!J17</f>
        <v>-0.3999999999999986</v>
      </c>
      <c r="K17" s="71">
        <f>+'率・当'!K17-'率・前'!K17</f>
        <v>-4</v>
      </c>
      <c r="L17" s="14"/>
      <c r="M17" s="86">
        <f>+'率・当'!M17-'率・前'!M17</f>
        <v>685524</v>
      </c>
      <c r="N17" s="84">
        <f>+'率・当'!N17-'率・前'!N17</f>
        <v>258476</v>
      </c>
      <c r="O17" s="67">
        <f>+'率・当'!O17-'率・前'!O17</f>
        <v>3</v>
      </c>
    </row>
    <row r="18" spans="2:15" ht="19.5" customHeight="1">
      <c r="B18" s="25" t="s">
        <v>102</v>
      </c>
      <c r="C18" s="67">
        <f>+'率・当'!C18-'率・前'!C18</f>
        <v>2.8000000000000007</v>
      </c>
      <c r="D18" s="67">
        <f>+'率・当'!D18-'率・前'!D18</f>
        <v>-1.799999999999999</v>
      </c>
      <c r="E18" s="67">
        <f>+'率・当'!E18-'率・前'!E18</f>
        <v>0.10000000000000009</v>
      </c>
      <c r="F18" s="67">
        <f>+'率・当'!F18-'率・前'!F18</f>
        <v>-0.1999999999999993</v>
      </c>
      <c r="G18" s="67">
        <f>+'率・当'!G18-'率・前'!G18</f>
        <v>1.4000000000000021</v>
      </c>
      <c r="H18" s="67">
        <f>+'率・当'!H18-'率・前'!H18</f>
        <v>-0.6999999999999993</v>
      </c>
      <c r="I18" s="67">
        <f>+'率・当'!I18-'率・前'!I18</f>
        <v>0</v>
      </c>
      <c r="J18" s="67">
        <f>+'率・当'!J18-'率・前'!J18</f>
        <v>-1.5</v>
      </c>
      <c r="K18" s="71">
        <f>+'率・当'!K18-'率・前'!K18</f>
        <v>0.29999999999999716</v>
      </c>
      <c r="L18" s="14"/>
      <c r="M18" s="86">
        <f>+'率・当'!M18-'率・前'!M18</f>
        <v>218242</v>
      </c>
      <c r="N18" s="84">
        <f>+'率・当'!N18-'率・前'!N18</f>
        <v>4100</v>
      </c>
      <c r="O18" s="67">
        <f>+'率・当'!O18-'率・前'!O18</f>
        <v>-1.0999999999999943</v>
      </c>
    </row>
    <row r="19" spans="2:15" ht="19.5" customHeight="1">
      <c r="B19" s="26" t="s">
        <v>103</v>
      </c>
      <c r="C19" s="68">
        <f>+'率・当'!C19-'率・前'!C19</f>
        <v>3.3999999999999986</v>
      </c>
      <c r="D19" s="68">
        <f>+'率・当'!D19-'率・前'!D19</f>
        <v>0.3000000000000007</v>
      </c>
      <c r="E19" s="68">
        <f>+'率・当'!E19-'率・前'!E19</f>
        <v>0.10000000000000009</v>
      </c>
      <c r="F19" s="68">
        <f>+'率・当'!F19-'率・前'!F19</f>
        <v>-2</v>
      </c>
      <c r="G19" s="68">
        <f>+'率・当'!G19-'率・前'!G19</f>
        <v>-0.3000000000000007</v>
      </c>
      <c r="H19" s="69">
        <f>+'率・当'!H19-'率・前'!H19</f>
        <v>-1.5</v>
      </c>
      <c r="I19" s="68">
        <f>+'率・当'!I19-'率・前'!I19</f>
        <v>0</v>
      </c>
      <c r="J19" s="68">
        <f>+'率・当'!J19-'率・前'!J19</f>
        <v>0.09999999999999964</v>
      </c>
      <c r="K19" s="72">
        <f>+'率・当'!K19-'率・前'!K19</f>
        <v>0</v>
      </c>
      <c r="L19" s="14"/>
      <c r="M19" s="87">
        <f>+'率・当'!M19-'率・前'!M19</f>
        <v>464522</v>
      </c>
      <c r="N19" s="88">
        <f>+'率・当'!N19-'率・前'!N19</f>
        <v>178044</v>
      </c>
      <c r="O19" s="68">
        <f>+'率・当'!O19-'率・前'!O19</f>
        <v>-2.200000000000003</v>
      </c>
    </row>
    <row r="20" spans="2:15" ht="19.5" customHeight="1">
      <c r="B20" s="25" t="s">
        <v>30</v>
      </c>
      <c r="C20" s="67">
        <f>+'率・当'!C20-'率・前'!C20</f>
        <v>11.299999999999997</v>
      </c>
      <c r="D20" s="67">
        <f>+'率・当'!D20-'率・前'!D20</f>
        <v>6.400000000000002</v>
      </c>
      <c r="E20" s="67">
        <f>+'率・当'!E20-'率・前'!E20</f>
        <v>0.3</v>
      </c>
      <c r="F20" s="67">
        <f>+'率・当'!F20-'率・前'!F20</f>
        <v>1</v>
      </c>
      <c r="G20" s="67">
        <f>+'率・当'!G20-'率・前'!G20</f>
        <v>3.200000000000001</v>
      </c>
      <c r="H20" s="67">
        <f>+'率・当'!H20-'率・前'!H20</f>
        <v>2.8000000000000007</v>
      </c>
      <c r="I20" s="67">
        <f>+'率・当'!I20-'率・前'!I20</f>
        <v>0</v>
      </c>
      <c r="J20" s="67">
        <f>+'率・当'!J20-'率・前'!J20</f>
        <v>4.6</v>
      </c>
      <c r="K20" s="67">
        <f>+'率・当'!K20-'率・前'!K20</f>
        <v>29.599999999999994</v>
      </c>
      <c r="M20" s="85">
        <f>+'率・当'!M20-'率・前'!M20</f>
        <v>316781</v>
      </c>
      <c r="N20" s="84">
        <f>+'率・当'!N20-'率・前'!N20</f>
        <v>-37607</v>
      </c>
      <c r="O20" s="67">
        <f>+'率・当'!O20-'率・前'!O20</f>
        <v>-48.10000000000001</v>
      </c>
    </row>
    <row r="21" spans="2:15" ht="19.5" customHeight="1">
      <c r="B21" s="25" t="s">
        <v>34</v>
      </c>
      <c r="C21" s="67">
        <f>+'率・当'!C21-'率・前'!C21</f>
        <v>4.300000000000001</v>
      </c>
      <c r="D21" s="67">
        <f>+'率・当'!D21-'率・前'!D21</f>
        <v>0</v>
      </c>
      <c r="E21" s="67">
        <f>+'率・当'!E21-'率・前'!E21</f>
        <v>0</v>
      </c>
      <c r="F21" s="67">
        <f>+'率・当'!F21-'率・前'!F21</f>
        <v>0.10000000000000053</v>
      </c>
      <c r="G21" s="67">
        <f>+'率・当'!G21-'率・前'!G21</f>
        <v>-3.200000000000001</v>
      </c>
      <c r="H21" s="67">
        <f>+'率・当'!H21-'率・前'!H21</f>
        <v>-0.5</v>
      </c>
      <c r="I21" s="67">
        <f>+'率・当'!I21-'率・前'!I21</f>
        <v>0</v>
      </c>
      <c r="J21" s="67">
        <f>+'率・当'!J21-'率・前'!J21</f>
        <v>1.4000000000000004</v>
      </c>
      <c r="K21" s="67">
        <f>+'率・当'!K21-'率・前'!K21</f>
        <v>2</v>
      </c>
      <c r="M21" s="85">
        <f>+'率・当'!M21-'率・前'!M21</f>
        <v>476207</v>
      </c>
      <c r="N21" s="84">
        <f>+'率・当'!N21-'率・前'!N21</f>
        <v>11834</v>
      </c>
      <c r="O21" s="67">
        <f>+'率・当'!O21-'率・前'!O21</f>
        <v>-4.1000000000000085</v>
      </c>
    </row>
    <row r="22" spans="2:15" ht="19.5" customHeight="1">
      <c r="B22" s="25" t="s">
        <v>36</v>
      </c>
      <c r="C22" s="67">
        <f>+'率・当'!C22-'率・前'!C22</f>
        <v>7.399999999999999</v>
      </c>
      <c r="D22" s="67">
        <f>+'率・当'!D22-'率・前'!D22</f>
        <v>-6</v>
      </c>
      <c r="E22" s="67">
        <f>+'率・当'!E22-'率・前'!E22</f>
        <v>-0.20000000000000018</v>
      </c>
      <c r="F22" s="67">
        <f>+'率・当'!F22-'率・前'!F22</f>
        <v>0</v>
      </c>
      <c r="G22" s="67">
        <f>+'率・当'!G22-'率・前'!G22</f>
        <v>-1.3999999999999986</v>
      </c>
      <c r="H22" s="67">
        <f>+'率・当'!H22-'率・前'!H22</f>
        <v>1.6000000000000005</v>
      </c>
      <c r="I22" s="67">
        <f>+'率・当'!I22-'率・前'!I22</f>
        <v>-0.1</v>
      </c>
      <c r="J22" s="67">
        <f>+'率・当'!J22-'率・前'!J22</f>
        <v>0</v>
      </c>
      <c r="K22" s="67">
        <f>+'率・当'!K22-'率・前'!K22</f>
        <v>1.2000000000000028</v>
      </c>
      <c r="M22" s="85">
        <f>+'率・当'!M22-'率・前'!M22</f>
        <v>632442</v>
      </c>
      <c r="N22" s="84">
        <f>+'率・当'!N22-'率・前'!N22</f>
        <v>75160</v>
      </c>
      <c r="O22" s="67">
        <f>+'率・当'!O22-'率・前'!O22</f>
        <v>-4</v>
      </c>
    </row>
    <row r="23" spans="2:15" ht="19.5" customHeight="1">
      <c r="B23" s="25" t="s">
        <v>38</v>
      </c>
      <c r="C23" s="67">
        <f>+'率・当'!C23-'率・前'!C23</f>
        <v>8.000000000000004</v>
      </c>
      <c r="D23" s="67">
        <f>+'率・当'!D23-'率・前'!D23</f>
        <v>-8.100000000000001</v>
      </c>
      <c r="E23" s="67">
        <f>+'率・当'!E23-'率・前'!E23</f>
        <v>-0.19999999999999996</v>
      </c>
      <c r="F23" s="67">
        <f>+'率・当'!F23-'率・前'!F23</f>
        <v>0.5</v>
      </c>
      <c r="G23" s="67">
        <f>+'率・当'!G23-'率・前'!G23</f>
        <v>-2.0999999999999996</v>
      </c>
      <c r="H23" s="67">
        <f>+'率・当'!H23-'率・前'!H23</f>
        <v>-0.40000000000000036</v>
      </c>
      <c r="I23" s="67">
        <f>+'率・当'!I23-'率・前'!I23</f>
        <v>0</v>
      </c>
      <c r="J23" s="67">
        <f>+'率・当'!J23-'率・前'!J23</f>
        <v>-1</v>
      </c>
      <c r="K23" s="67">
        <f>+'率・当'!K23-'率・前'!K23</f>
        <v>-3.4000000000000057</v>
      </c>
      <c r="M23" s="85">
        <f>+'率・当'!M23-'率・前'!M23</f>
        <v>131592</v>
      </c>
      <c r="N23" s="84">
        <f>+'率・当'!N23-'率・前'!N23</f>
        <v>132276</v>
      </c>
      <c r="O23" s="67">
        <f>+'率・当'!O23-'率・前'!O23</f>
        <v>4.200000000000003</v>
      </c>
    </row>
    <row r="24" spans="2:15" ht="19.5" customHeight="1">
      <c r="B24" s="25" t="s">
        <v>39</v>
      </c>
      <c r="C24" s="67">
        <f>+'率・当'!C24-'率・前'!C24</f>
        <v>4.600000000000001</v>
      </c>
      <c r="D24" s="67">
        <f>+'率・当'!D24-'率・前'!D24</f>
        <v>-3.8000000000000007</v>
      </c>
      <c r="E24" s="67">
        <f>+'率・当'!E24-'率・前'!E24</f>
        <v>0.19999999999999996</v>
      </c>
      <c r="F24" s="67">
        <f>+'率・当'!F24-'率・前'!F24</f>
        <v>0.2999999999999998</v>
      </c>
      <c r="G24" s="67">
        <f>+'率・当'!G24-'率・前'!G24</f>
        <v>-0.10000000000000142</v>
      </c>
      <c r="H24" s="67">
        <f>+'率・当'!H24-'率・前'!H24</f>
        <v>-0.09999999999999998</v>
      </c>
      <c r="I24" s="67">
        <f>+'率・当'!I24-'率・前'!I24</f>
        <v>-0.1</v>
      </c>
      <c r="J24" s="67">
        <f>+'率・当'!J24-'率・前'!J24</f>
        <v>-0.8000000000000007</v>
      </c>
      <c r="K24" s="67">
        <f>+'率・当'!K24-'率・前'!K24</f>
        <v>0.20000000000000284</v>
      </c>
      <c r="M24" s="85">
        <f>+'率・当'!M24-'率・前'!M24</f>
        <v>49995</v>
      </c>
      <c r="N24" s="84">
        <f>+'率・当'!N24-'率・前'!N24</f>
        <v>0</v>
      </c>
      <c r="O24" s="67">
        <f>+'率・当'!O24-'率・前'!O24</f>
        <v>4.299999999999997</v>
      </c>
    </row>
    <row r="25" spans="2:15" ht="19.5" customHeight="1">
      <c r="B25" s="24" t="s">
        <v>53</v>
      </c>
      <c r="C25" s="67">
        <f>+'率・当'!C25-'率・前'!C25</f>
        <v>6.400000000000002</v>
      </c>
      <c r="D25" s="67">
        <f>+'率・当'!D25-'率・前'!D25</f>
        <v>-2.6000000000000014</v>
      </c>
      <c r="E25" s="67">
        <f>+'率・当'!E25-'率・前'!E25</f>
        <v>0.30000000000000027</v>
      </c>
      <c r="F25" s="67">
        <f>+'率・当'!F25-'率・前'!F25</f>
        <v>-2.5999999999999996</v>
      </c>
      <c r="G25" s="67">
        <f>+'率・当'!G25-'率・前'!G25</f>
        <v>4.399999999999999</v>
      </c>
      <c r="H25" s="67">
        <f>+'率・当'!H25-'率・前'!H25</f>
        <v>-1.1999999999999993</v>
      </c>
      <c r="I25" s="67">
        <f>+'率・当'!I25-'率・前'!I25</f>
        <v>0</v>
      </c>
      <c r="J25" s="67">
        <f>+'率・当'!J25-'率・前'!J25</f>
        <v>-1.0999999999999996</v>
      </c>
      <c r="K25" s="67">
        <f>+'率・当'!K25-'率・前'!K25</f>
        <v>3.5</v>
      </c>
      <c r="M25" s="85">
        <f>+'率・当'!M25-'率・前'!M25</f>
        <v>164674</v>
      </c>
      <c r="N25" s="84">
        <f>+'率・当'!N25-'率・前'!N25</f>
        <v>17409</v>
      </c>
      <c r="O25" s="67">
        <f>+'率・当'!O25-'率・前'!O25</f>
        <v>-1.7000000000000028</v>
      </c>
    </row>
    <row r="26" spans="2:15" ht="19.5" customHeight="1">
      <c r="B26" s="25" t="s">
        <v>54</v>
      </c>
      <c r="C26" s="67">
        <f>+'率・当'!C26-'率・前'!C26</f>
        <v>-1.2000000000000028</v>
      </c>
      <c r="D26" s="67">
        <f>+'率・当'!D26-'率・前'!D26</f>
        <v>-3.299999999999999</v>
      </c>
      <c r="E26" s="67">
        <f>+'率・当'!E26-'率・前'!E26</f>
        <v>0</v>
      </c>
      <c r="F26" s="67">
        <f>+'率・当'!F26-'率・前'!F26</f>
        <v>-0.8000000000000007</v>
      </c>
      <c r="G26" s="67">
        <f>+'率・当'!G26-'率・前'!G26</f>
        <v>-1.3999999999999986</v>
      </c>
      <c r="H26" s="67">
        <f>+'率・当'!H26-'率・前'!H26</f>
        <v>0.20000000000000107</v>
      </c>
      <c r="I26" s="67">
        <f>+'率・当'!I26-'率・前'!I26</f>
        <v>0.8</v>
      </c>
      <c r="J26" s="67">
        <f>+'率・当'!J26-'率・前'!J26</f>
        <v>0.5</v>
      </c>
      <c r="K26" s="67">
        <f>+'率・当'!K26-'率・前'!K26</f>
        <v>-5.299999999999997</v>
      </c>
      <c r="M26" s="85">
        <f>+'率・当'!M26-'率・前'!M26</f>
        <v>452342</v>
      </c>
      <c r="N26" s="84">
        <f>+'率・当'!N26-'率・前'!N26</f>
        <v>13030</v>
      </c>
      <c r="O26" s="67">
        <f>+'率・当'!O26-'率・前'!O26</f>
        <v>-1.7000000000000028</v>
      </c>
    </row>
    <row r="27" spans="2:15" ht="19.5" customHeight="1">
      <c r="B27" s="24" t="s">
        <v>55</v>
      </c>
      <c r="C27" s="67">
        <f>+'率・当'!C27-'率・前'!C27</f>
        <v>2.400000000000002</v>
      </c>
      <c r="D27" s="67">
        <f>+'率・当'!D27-'率・前'!D27</f>
        <v>-2.200000000000001</v>
      </c>
      <c r="E27" s="67">
        <f>+'率・当'!E27-'率・前'!E27</f>
        <v>0</v>
      </c>
      <c r="F27" s="67">
        <f>+'率・当'!F27-'率・前'!F27</f>
        <v>-1.2000000000000002</v>
      </c>
      <c r="G27" s="67">
        <f>+'率・当'!G27-'率・前'!G27</f>
        <v>-0.3000000000000007</v>
      </c>
      <c r="H27" s="67">
        <f>+'率・当'!H27-'率・前'!H27</f>
        <v>-1.3999999999999986</v>
      </c>
      <c r="I27" s="67">
        <f>+'率・当'!I27-'率・前'!I27</f>
        <v>0</v>
      </c>
      <c r="J27" s="67">
        <f>+'率・当'!J27-'率・前'!J27</f>
        <v>-0.29999999999999893</v>
      </c>
      <c r="K27" s="67">
        <f>+'率・当'!K27-'率・前'!K27</f>
        <v>-2.8999999999999915</v>
      </c>
      <c r="M27" s="85">
        <f>+'率・当'!M27-'率・前'!M27</f>
        <v>183949</v>
      </c>
      <c r="N27" s="84">
        <f>+'率・当'!N27-'率・前'!N27</f>
        <v>-3092</v>
      </c>
      <c r="O27" s="67">
        <f>+'率・当'!O27-'率・前'!O27</f>
        <v>-0.10000000000000853</v>
      </c>
    </row>
    <row r="28" spans="2:15" ht="19.5" customHeight="1">
      <c r="B28" s="25" t="s">
        <v>58</v>
      </c>
      <c r="C28" s="67">
        <f>+'率・当'!C28-'率・前'!C28</f>
        <v>2.900000000000002</v>
      </c>
      <c r="D28" s="67">
        <f>+'率・当'!D28-'率・前'!D28</f>
        <v>-3.3999999999999986</v>
      </c>
      <c r="E28" s="67">
        <f>+'率・当'!E28-'率・前'!E28</f>
        <v>0</v>
      </c>
      <c r="F28" s="67">
        <f>+'率・当'!F28-'率・前'!F28</f>
        <v>-0.9000000000000004</v>
      </c>
      <c r="G28" s="67">
        <f>+'率・当'!G28-'率・前'!G28</f>
        <v>-0.29999999999999893</v>
      </c>
      <c r="H28" s="67">
        <f>+'率・当'!H28-'率・前'!H28</f>
        <v>-0.8000000000000007</v>
      </c>
      <c r="I28" s="67">
        <f>+'率・当'!I28-'率・前'!I28</f>
        <v>0</v>
      </c>
      <c r="J28" s="67">
        <f>+'率・当'!J28-'率・前'!J28</f>
        <v>0.8000000000000007</v>
      </c>
      <c r="K28" s="67">
        <f>+'率・当'!K28-'率・前'!K28</f>
        <v>-1.7000000000000028</v>
      </c>
      <c r="M28" s="85">
        <f>+'率・当'!M28-'率・前'!M28</f>
        <v>309625</v>
      </c>
      <c r="N28" s="84">
        <f>+'率・当'!N28-'率・前'!N28</f>
        <v>37515</v>
      </c>
      <c r="O28" s="67">
        <f>+'率・当'!O28-'率・前'!O28</f>
        <v>0.5</v>
      </c>
    </row>
    <row r="29" spans="2:15" ht="19.5" customHeight="1">
      <c r="B29" s="25" t="s">
        <v>67</v>
      </c>
      <c r="C29" s="67">
        <f>+'率・当'!C29-'率・前'!C29</f>
        <v>-0.8000000000000007</v>
      </c>
      <c r="D29" s="67">
        <f>+'率・当'!D29-'率・前'!D29</f>
        <v>-2</v>
      </c>
      <c r="E29" s="67">
        <f>+'率・当'!E29-'率・前'!E29</f>
        <v>-0.09999999999999987</v>
      </c>
      <c r="F29" s="67">
        <f>+'率・当'!F29-'率・前'!F29</f>
        <v>-0.5</v>
      </c>
      <c r="G29" s="67">
        <f>+'率・当'!G29-'率・前'!G29</f>
        <v>-1</v>
      </c>
      <c r="H29" s="67">
        <f>+'率・当'!H29-'率・前'!H29</f>
        <v>-0.7999999999999989</v>
      </c>
      <c r="I29" s="67">
        <f>+'率・当'!I29-'率・前'!I29</f>
        <v>0.09999999999999998</v>
      </c>
      <c r="J29" s="67">
        <f>+'率・当'!J29-'率・前'!J29</f>
        <v>-0.6000000000000005</v>
      </c>
      <c r="K29" s="67">
        <f>+'率・当'!K29-'率・前'!K29</f>
        <v>-5.700000000000003</v>
      </c>
      <c r="M29" s="85">
        <f>+'率・当'!M29-'率・前'!M29</f>
        <v>219726</v>
      </c>
      <c r="N29" s="84">
        <f>+'率・当'!N29-'率・前'!N29</f>
        <v>2601</v>
      </c>
      <c r="O29" s="67">
        <f>+'率・当'!O29-'率・前'!O29</f>
        <v>-0.5</v>
      </c>
    </row>
    <row r="30" spans="2:15" ht="19.5" customHeight="1">
      <c r="B30" s="25" t="s">
        <v>104</v>
      </c>
      <c r="C30" s="67">
        <f>+'率・当'!C30-'率・前'!C30</f>
        <v>0.8999999999999986</v>
      </c>
      <c r="D30" s="67">
        <f>+'率・当'!D30-'率・前'!D30</f>
        <v>0.5</v>
      </c>
      <c r="E30" s="67">
        <f>+'率・当'!E30-'率・前'!E30</f>
        <v>0.09999999999999987</v>
      </c>
      <c r="F30" s="67">
        <f>+'率・当'!F30-'率・前'!F30</f>
        <v>-1.5999999999999996</v>
      </c>
      <c r="G30" s="67">
        <f>+'率・当'!G30-'率・前'!G30</f>
        <v>2.200000000000001</v>
      </c>
      <c r="H30" s="67">
        <f>+'率・当'!H30-'率・前'!H30</f>
        <v>-1.0999999999999979</v>
      </c>
      <c r="I30" s="67">
        <f>+'率・当'!I30-'率・前'!I30</f>
        <v>0</v>
      </c>
      <c r="J30" s="67">
        <f>+'率・当'!J30-'率・前'!J30</f>
        <v>0.1999999999999993</v>
      </c>
      <c r="K30" s="67">
        <f>+'率・当'!K30-'率・前'!K30</f>
        <v>1.1000000000000085</v>
      </c>
      <c r="M30" s="85">
        <f>+'率・当'!M30-'率・前'!M30</f>
        <v>129580</v>
      </c>
      <c r="N30" s="84">
        <f>+'率・当'!N30-'率・前'!N30</f>
        <v>-577</v>
      </c>
      <c r="O30" s="67">
        <f>+'率・当'!O30-'率・前'!O30</f>
        <v>-0.5</v>
      </c>
    </row>
    <row r="31" spans="2:15" ht="19.5" customHeight="1">
      <c r="B31" s="24" t="s">
        <v>105</v>
      </c>
      <c r="C31" s="67">
        <f>+'率・当'!C31-'率・前'!C31</f>
        <v>0.3999999999999986</v>
      </c>
      <c r="D31" s="67">
        <f>+'率・当'!D31-'率・前'!D31</f>
        <v>-1.1999999999999993</v>
      </c>
      <c r="E31" s="67">
        <f>+'率・当'!E31-'率・前'!E31</f>
        <v>0</v>
      </c>
      <c r="F31" s="67">
        <f>+'率・当'!F31-'率・前'!F31</f>
        <v>-0.20000000000000018</v>
      </c>
      <c r="G31" s="67">
        <f>+'率・当'!G31-'率・前'!G31</f>
        <v>1.3000000000000007</v>
      </c>
      <c r="H31" s="67">
        <f>+'率・当'!H31-'率・前'!H31</f>
        <v>0.5</v>
      </c>
      <c r="I31" s="67">
        <f>+'率・当'!I31-'率・前'!I31</f>
        <v>0</v>
      </c>
      <c r="J31" s="67">
        <f>+'率・当'!J31-'率・前'!J31</f>
        <v>-0.8999999999999986</v>
      </c>
      <c r="K31" s="67">
        <f>+'率・当'!K31-'率・前'!K31</f>
        <v>0</v>
      </c>
      <c r="M31" s="85">
        <f>+'率・当'!M31-'率・前'!M31</f>
        <v>229860</v>
      </c>
      <c r="N31" s="84">
        <f>+'率・当'!N31-'率・前'!N31</f>
        <v>-1320</v>
      </c>
      <c r="O31" s="67">
        <f>+'率・当'!O31-'率・前'!O31</f>
        <v>-1.2999999999999972</v>
      </c>
    </row>
    <row r="32" spans="2:15" ht="19.5" customHeight="1">
      <c r="B32" s="24" t="s">
        <v>106</v>
      </c>
      <c r="C32" s="67">
        <f>+'率・当'!C32-'率・前'!C32</f>
        <v>5.099999999999998</v>
      </c>
      <c r="D32" s="67">
        <f>+'率・当'!D32-'率・前'!D32</f>
        <v>-2.099999999999998</v>
      </c>
      <c r="E32" s="67">
        <f>+'率・当'!E32-'率・前'!E32</f>
        <v>-0.2999999999999998</v>
      </c>
      <c r="F32" s="67">
        <f>+'率・当'!F32-'率・前'!F32</f>
        <v>-1</v>
      </c>
      <c r="G32" s="67">
        <f>+'率・当'!G32-'率・前'!G32</f>
        <v>0.29999999999999893</v>
      </c>
      <c r="H32" s="67">
        <f>+'率・当'!H32-'率・前'!H32</f>
        <v>0.3000000000000007</v>
      </c>
      <c r="I32" s="67">
        <f>+'率・当'!I32-'率・前'!I32</f>
        <v>0</v>
      </c>
      <c r="J32" s="67">
        <f>+'率・当'!J32-'率・前'!J32</f>
        <v>-0.2999999999999998</v>
      </c>
      <c r="K32" s="67">
        <f>+'率・当'!K32-'率・前'!K32</f>
        <v>2</v>
      </c>
      <c r="M32" s="85">
        <f>+'率・当'!M32-'率・前'!M32</f>
        <v>233011</v>
      </c>
      <c r="N32" s="84">
        <f>+'率・当'!N32-'率・前'!N32</f>
        <v>-4352</v>
      </c>
      <c r="O32" s="67">
        <f>+'率・当'!O32-'率・前'!O32</f>
        <v>-0.5</v>
      </c>
    </row>
    <row r="33" spans="2:15" ht="19.5" customHeight="1">
      <c r="B33" s="25" t="s">
        <v>80</v>
      </c>
      <c r="C33" s="67">
        <f>+'率・当'!C33-'率・前'!C33</f>
        <v>5.399999999999999</v>
      </c>
      <c r="D33" s="67">
        <f>+'率・当'!D33-'率・前'!D33</f>
        <v>-0.6999999999999993</v>
      </c>
      <c r="E33" s="67">
        <f>+'率・当'!E33-'率・前'!E33</f>
        <v>0.10000000000000009</v>
      </c>
      <c r="F33" s="67">
        <f>+'率・当'!F33-'率・前'!F33</f>
        <v>-3.0999999999999996</v>
      </c>
      <c r="G33" s="67">
        <f>+'率・当'!G33-'率・前'!G33</f>
        <v>-1.6000000000000014</v>
      </c>
      <c r="H33" s="67">
        <f>+'率・当'!H33-'率・前'!H33</f>
        <v>-0.40000000000000213</v>
      </c>
      <c r="I33" s="67">
        <f>+'率・当'!I33-'率・前'!I33</f>
        <v>1.1</v>
      </c>
      <c r="J33" s="67">
        <f>+'率・当'!J33-'率・前'!J33</f>
        <v>0.09999999999999964</v>
      </c>
      <c r="K33" s="67">
        <f>+'率・当'!K33-'率・前'!K33</f>
        <v>0.8999999999999915</v>
      </c>
      <c r="M33" s="85">
        <f>+'率・当'!M33-'率・前'!M33</f>
        <v>217731</v>
      </c>
      <c r="N33" s="84">
        <f>+'率・当'!N33-'率・前'!N33</f>
        <v>913</v>
      </c>
      <c r="O33" s="67">
        <f>+'率・当'!O33-'率・前'!O33</f>
        <v>-1</v>
      </c>
    </row>
    <row r="34" spans="2:15" ht="19.5" customHeight="1">
      <c r="B34" s="24" t="s">
        <v>81</v>
      </c>
      <c r="C34" s="67">
        <f>+'率・当'!C34-'率・前'!C34</f>
        <v>2.599999999999998</v>
      </c>
      <c r="D34" s="67">
        <f>+'率・当'!D34-'率・前'!D34</f>
        <v>-4.400000000000002</v>
      </c>
      <c r="E34" s="67">
        <f>+'率・当'!E34-'率・前'!E34</f>
        <v>0</v>
      </c>
      <c r="F34" s="67">
        <f>+'率・当'!F34-'率・前'!F34</f>
        <v>-1.5</v>
      </c>
      <c r="G34" s="67">
        <f>+'率・当'!G34-'率・前'!G34</f>
        <v>-1.4999999999999982</v>
      </c>
      <c r="H34" s="67">
        <f>+'率・当'!H34-'率・前'!H34</f>
        <v>0.10000000000000142</v>
      </c>
      <c r="I34" s="67">
        <f>+'率・当'!I34-'率・前'!I34</f>
        <v>0</v>
      </c>
      <c r="J34" s="67">
        <f>+'率・当'!J34-'率・前'!J34</f>
        <v>0.1999999999999993</v>
      </c>
      <c r="K34" s="67">
        <f>+'率・当'!K34-'率・前'!K34</f>
        <v>-4.5</v>
      </c>
      <c r="M34" s="85">
        <f>+'率・当'!M34-'率・前'!M34</f>
        <v>191540</v>
      </c>
      <c r="N34" s="84">
        <f>+'率・当'!N34-'率・前'!N34</f>
        <v>-3478</v>
      </c>
      <c r="O34" s="67">
        <f>+'率・当'!O34-'率・前'!O34</f>
        <v>-0.9000000000000057</v>
      </c>
    </row>
    <row r="35" spans="2:15" ht="21" customHeight="1">
      <c r="B35" s="27" t="s">
        <v>91</v>
      </c>
      <c r="C35" s="70">
        <f>+'率・当'!C35-'率・前'!C35</f>
        <v>3.5</v>
      </c>
      <c r="D35" s="70">
        <f>+'率・当'!D35-'率・前'!D35</f>
        <v>-2.3000000000000007</v>
      </c>
      <c r="E35" s="70">
        <f>+'率・当'!E35-'率・前'!E35</f>
        <v>0</v>
      </c>
      <c r="F35" s="70">
        <f>+'率・当'!F35-'率・前'!F35</f>
        <v>-0.6000000000000014</v>
      </c>
      <c r="G35" s="70">
        <f>+'率・当'!G35-'率・前'!G35</f>
        <v>-0.3999999999999986</v>
      </c>
      <c r="H35" s="70">
        <f>+'率・当'!H35-'率・前'!H35</f>
        <v>-0.29999999999999893</v>
      </c>
      <c r="I35" s="70">
        <f>+'率・当'!I35-'率・前'!I35</f>
        <v>0.1</v>
      </c>
      <c r="J35" s="70">
        <f>+'率・当'!J35-'率・前'!J35</f>
        <v>0.09999999999999964</v>
      </c>
      <c r="K35" s="70">
        <f>+'率・当'!K35-'率・前'!K35</f>
        <v>0.20000000000000284</v>
      </c>
      <c r="M35" s="83">
        <f>+'率・当'!M35-'率・前'!M35</f>
        <v>-1058287</v>
      </c>
      <c r="N35" s="83">
        <f>+'率・当'!N35-'率・前'!N35</f>
        <v>860502</v>
      </c>
      <c r="O35" s="70">
        <f>+'率・当'!O35-'率・前'!O35</f>
        <v>0.9000000000000057</v>
      </c>
    </row>
    <row r="36" spans="2:15" ht="21" customHeight="1">
      <c r="B36" s="27" t="s">
        <v>149</v>
      </c>
      <c r="C36" s="70">
        <f>+'率・当'!C36-'率・前'!C36</f>
        <v>3.8000000000000007</v>
      </c>
      <c r="D36" s="70">
        <f>+'率・当'!D36-'率・前'!D36</f>
        <v>-2.5999999999999996</v>
      </c>
      <c r="E36" s="70">
        <f>+'率・当'!E36-'率・前'!E36</f>
        <v>0</v>
      </c>
      <c r="F36" s="70">
        <f>+'率・当'!F36-'率・前'!F36</f>
        <v>-0.6999999999999993</v>
      </c>
      <c r="G36" s="70">
        <f>+'率・当'!G36-'率・前'!G36</f>
        <v>-0.09999999999999964</v>
      </c>
      <c r="H36" s="70">
        <f>+'率・当'!H36-'率・前'!H36</f>
        <v>0</v>
      </c>
      <c r="I36" s="70">
        <f>+'率・当'!I36-'率・前'!I36</f>
        <v>0.1</v>
      </c>
      <c r="J36" s="70">
        <f>+'率・当'!J36-'率・前'!J36</f>
        <v>0</v>
      </c>
      <c r="K36" s="70">
        <f>+'率・当'!K36-'率・前'!K36</f>
        <v>0.29999999999999716</v>
      </c>
      <c r="M36" s="83">
        <f>+'率・当'!M36-'率・前'!M36</f>
        <v>3939055</v>
      </c>
      <c r="N36" s="83">
        <f>+'率・当'!N36-'率・前'!N36</f>
        <v>240312</v>
      </c>
      <c r="O36" s="70">
        <f>+'率・当'!O36-'率・前'!O36</f>
        <v>-2.299999999999997</v>
      </c>
    </row>
    <row r="37" spans="2:15" ht="21" customHeight="1">
      <c r="B37" s="27" t="s">
        <v>92</v>
      </c>
      <c r="C37" s="70">
        <f>+'率・当'!C37-'率・前'!C37</f>
        <v>3.6000000000000014</v>
      </c>
      <c r="D37" s="70">
        <f>+'率・当'!D37-'率・前'!D37</f>
        <v>-2.299999999999999</v>
      </c>
      <c r="E37" s="70">
        <f>+'率・当'!E37-'率・前'!E37</f>
        <v>0.10000000000000009</v>
      </c>
      <c r="F37" s="70">
        <f>+'率・当'!F37-'率・前'!F37</f>
        <v>-0.6999999999999993</v>
      </c>
      <c r="G37" s="70">
        <f>+'率・当'!G37-'率・前'!G37</f>
        <v>-0.40000000000000036</v>
      </c>
      <c r="H37" s="70">
        <f>+'率・当'!H37-'率・前'!H37</f>
        <v>-0.1999999999999993</v>
      </c>
      <c r="I37" s="70">
        <f>+'率・当'!I37-'率・前'!I37</f>
        <v>0.1</v>
      </c>
      <c r="J37" s="70">
        <f>+'率・当'!J37-'率・前'!J37</f>
        <v>0.09999999999999964</v>
      </c>
      <c r="K37" s="70">
        <f>+'率・当'!K37-'率・前'!K37</f>
        <v>0.20000000000000284</v>
      </c>
      <c r="M37" s="83">
        <f>+'率・当'!M37-'率・前'!M37</f>
        <v>2880768</v>
      </c>
      <c r="N37" s="83">
        <f>+'率・当'!N37-'率・前'!N37</f>
        <v>1100814</v>
      </c>
      <c r="O37" s="70">
        <f>+'率・当'!O37-'率・前'!O37</f>
        <v>0.4000000000000057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4"/>
      <c r="K39" s="3"/>
      <c r="L39" s="3"/>
      <c r="O39" s="6" t="s">
        <v>86</v>
      </c>
    </row>
    <row r="40" spans="2:15" ht="21" customHeight="1">
      <c r="B40" s="27" t="s">
        <v>91</v>
      </c>
      <c r="C40" s="70">
        <f>+'率・当'!C40-'率・前'!C40</f>
        <v>3.3000000000000007</v>
      </c>
      <c r="D40" s="70">
        <f>+'率・当'!D40-'率・前'!D40</f>
        <v>-2.6000000000000014</v>
      </c>
      <c r="E40" s="70">
        <f>+'率・当'!E40-'率・前'!E40</f>
        <v>0</v>
      </c>
      <c r="F40" s="70">
        <f>+'率・当'!F40-'率・前'!F40</f>
        <v>-0.7999999999999989</v>
      </c>
      <c r="G40" s="70">
        <f>+'率・当'!G40-'率・前'!G40</f>
        <v>-0.40000000000000036</v>
      </c>
      <c r="H40" s="70">
        <f>+'率・当'!H40-'率・前'!H40</f>
        <v>-0.1999999999999993</v>
      </c>
      <c r="I40" s="70">
        <f>+'率・当'!I40-'率・前'!I40</f>
        <v>0.1</v>
      </c>
      <c r="J40" s="70">
        <f>+'率・当'!J40-'率・前'!J40</f>
        <v>-0.1999999999999993</v>
      </c>
      <c r="K40" s="70">
        <f>+'率・当'!K40-'率・前'!K40</f>
        <v>-0.5999999999999943</v>
      </c>
      <c r="O40" s="70">
        <f>+'率・当'!O40-'率・前'!O40</f>
        <v>-0.5</v>
      </c>
    </row>
    <row r="41" spans="2:15" ht="21" customHeight="1">
      <c r="B41" s="27" t="s">
        <v>148</v>
      </c>
      <c r="C41" s="70">
        <f>+'率・当'!C41-'率・前'!C41</f>
        <v>4</v>
      </c>
      <c r="D41" s="70">
        <f>+'率・当'!D41-'率・前'!D41</f>
        <v>-2.1999999999999993</v>
      </c>
      <c r="E41" s="70">
        <f>+'率・当'!E41-'率・前'!E41</f>
        <v>0</v>
      </c>
      <c r="F41" s="70">
        <f>+'率・当'!F41-'率・前'!F41</f>
        <v>-0.8000000000000007</v>
      </c>
      <c r="G41" s="70">
        <f>+'率・当'!G41-'率・前'!G41</f>
        <v>-0.09999999999999964</v>
      </c>
      <c r="H41" s="70">
        <f>+'率・当'!H41-'率・前'!H41</f>
        <v>-0.09999999999999964</v>
      </c>
      <c r="I41" s="70">
        <f>+'率・当'!I41-'率・前'!I41</f>
        <v>0.2</v>
      </c>
      <c r="J41" s="70">
        <f>+'率・当'!J41-'率・前'!J41</f>
        <v>0.09999999999999964</v>
      </c>
      <c r="K41" s="70">
        <f>+'率・当'!K41-'率・前'!K41</f>
        <v>1.2000000000000028</v>
      </c>
      <c r="O41" s="70">
        <f>+'率・当'!O41-'率・前'!O41</f>
        <v>-3.700000000000003</v>
      </c>
    </row>
    <row r="42" spans="2:15" ht="21" customHeight="1">
      <c r="B42" s="27" t="s">
        <v>92</v>
      </c>
      <c r="C42" s="70">
        <f>+'率・当'!C42-'率・前'!C42</f>
        <v>3.6000000000000014</v>
      </c>
      <c r="D42" s="70">
        <f>+'率・当'!D42-'率・前'!D42</f>
        <v>-2.400000000000002</v>
      </c>
      <c r="E42" s="70">
        <f>+'率・当'!E42-'率・前'!E42</f>
        <v>0</v>
      </c>
      <c r="F42" s="70">
        <f>+'率・当'!F42-'率・前'!F42</f>
        <v>-0.7000000000000002</v>
      </c>
      <c r="G42" s="70">
        <f>+'率・当'!G42-'率・前'!G42</f>
        <v>-0.1999999999999993</v>
      </c>
      <c r="H42" s="70">
        <f>+'率・当'!H42-'率・前'!H42</f>
        <v>-0.10000000000000142</v>
      </c>
      <c r="I42" s="70">
        <f>+'率・当'!I42-'率・前'!I42</f>
        <v>0.1</v>
      </c>
      <c r="J42" s="70">
        <f>+'率・当'!J42-'率・前'!J42</f>
        <v>0.10000000000000142</v>
      </c>
      <c r="K42" s="70">
        <f>+'率・当'!K42-'率・前'!K42</f>
        <v>0.29999999999999716</v>
      </c>
      <c r="O42" s="70">
        <f>+'率・当'!O42-'率・前'!O42</f>
        <v>-2.1000000000000085</v>
      </c>
    </row>
    <row r="43" spans="3:15" ht="17.25">
      <c r="C43" t="s">
        <v>94</v>
      </c>
      <c r="O43" t="s">
        <v>94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3" r:id="rId1"/>
  <headerFooter alignWithMargins="0">
    <oddHeader>&amp;L&amp;"ＭＳ ゴシック,標準"&amp;18９-２ 経常収支比率の状況（対前年度増減率）※減収補てん債特例分、臨時財政対策債を含まず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N115"/>
  <sheetViews>
    <sheetView showGridLines="0" view="pageBreakPreview" zoomScale="65" zoomScaleNormal="50" zoomScaleSheetLayoutView="65" workbookViewId="0" topLeftCell="B1">
      <selection activeCell="E2" sqref="E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1.66015625" style="0" customWidth="1"/>
    <col min="13" max="13" width="11.41015625" style="174" customWidth="1"/>
    <col min="14" max="14" width="8.91015625" style="0" customWidth="1"/>
    <col min="15" max="15" width="11.66015625" style="0" customWidth="1"/>
  </cols>
  <sheetData>
    <row r="1" ht="17.25">
      <c r="B1" s="151" t="s">
        <v>113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46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8</v>
      </c>
      <c r="J4" s="9" t="s">
        <v>9</v>
      </c>
      <c r="K4" s="9" t="s">
        <v>87</v>
      </c>
    </row>
    <row r="5" spans="2:14" ht="17.25">
      <c r="B5" s="22"/>
      <c r="C5" s="13"/>
      <c r="D5" s="13"/>
      <c r="E5" s="13"/>
      <c r="F5" s="13"/>
      <c r="G5" s="13"/>
      <c r="H5" s="13"/>
      <c r="I5" s="33" t="s">
        <v>116</v>
      </c>
      <c r="J5" s="13"/>
      <c r="K5" s="10" t="s">
        <v>89</v>
      </c>
      <c r="M5" s="175" t="s">
        <v>213</v>
      </c>
      <c r="N5" t="s">
        <v>186</v>
      </c>
    </row>
    <row r="6" spans="2:14" ht="17.25">
      <c r="B6" s="23" t="s">
        <v>15</v>
      </c>
      <c r="C6" s="67">
        <f>ROUND('当年度'!C6/('当年度'!$L6+'当年度'!$M6+'当年度'!$N6)*100,1)</f>
        <v>29.7</v>
      </c>
      <c r="D6" s="67">
        <f>ROUND('当年度'!D6/('当年度'!$L6+'当年度'!$M6+'当年度'!$N6)*100,1)</f>
        <v>18.7</v>
      </c>
      <c r="E6" s="67">
        <f>ROUND('当年度'!E6/('当年度'!$L6+'当年度'!$M6+'当年度'!$N6)*100,1)</f>
        <v>0.9</v>
      </c>
      <c r="F6" s="67">
        <f>ROUND('当年度'!F6/('当年度'!$L6+'当年度'!$M6+'当年度'!$N6)*100,1)</f>
        <v>10.3</v>
      </c>
      <c r="G6" s="67">
        <f>ROUND('当年度'!G6/('当年度'!$L6+'当年度'!$M6+'当年度'!$N6)*100,1)</f>
        <v>10.3</v>
      </c>
      <c r="H6" s="67">
        <f>ROUND('当年度'!H6/('当年度'!$L6+'当年度'!$M6+'当年度'!$N6)*100,1)</f>
        <v>15.7</v>
      </c>
      <c r="I6" s="67">
        <f>ROUND('当年度'!I6/('当年度'!$L6+'当年度'!$M6+'当年度'!$N6)*100,1)</f>
        <v>0</v>
      </c>
      <c r="J6" s="67">
        <f>ROUND('当年度'!J6/('当年度'!$L6+'当年度'!$M6+'当年度'!$N6)*100,1)</f>
        <v>12</v>
      </c>
      <c r="K6" s="91">
        <f>ROUND('当年度'!K6/('当年度'!$L6+'当年度'!$M6+'当年度'!$N6)*100,1)</f>
        <v>97.5</v>
      </c>
      <c r="M6" s="174">
        <f>ROUND('当年度'!K6/('当年度'!$L6+'当年度'!$M6+'当年度'!$N6)*100,4)</f>
        <v>97.5173</v>
      </c>
      <c r="N6">
        <f>RANK(M6,$M$6:$M$34,0)</f>
        <v>5</v>
      </c>
    </row>
    <row r="7" spans="2:14" ht="17.25">
      <c r="B7" s="24" t="s">
        <v>16</v>
      </c>
      <c r="C7" s="67">
        <f>ROUND('当年度'!C7/('当年度'!$L7+'当年度'!$M7+'当年度'!$N7)*100,1)</f>
        <v>23.5</v>
      </c>
      <c r="D7" s="67">
        <f>ROUND('当年度'!D7/('当年度'!$L7+'当年度'!$M7+'当年度'!$N7)*100,1)</f>
        <v>14.5</v>
      </c>
      <c r="E7" s="67">
        <f>ROUND('当年度'!E7/('当年度'!$L7+'当年度'!$M7+'当年度'!$N7)*100,1)</f>
        <v>3</v>
      </c>
      <c r="F7" s="67">
        <f>ROUND('当年度'!F7/('当年度'!$L7+'当年度'!$M7+'当年度'!$N7)*100,1)</f>
        <v>10</v>
      </c>
      <c r="G7" s="67">
        <f>ROUND('当年度'!G7/('当年度'!$L7+'当年度'!$M7+'当年度'!$N7)*100,1)</f>
        <v>10.1</v>
      </c>
      <c r="H7" s="67">
        <f>ROUND('当年度'!H7/('当年度'!$L7+'当年度'!$M7+'当年度'!$N7)*100,1)</f>
        <v>8.3</v>
      </c>
      <c r="I7" s="67">
        <f>ROUND('当年度'!I7/('当年度'!$L7+'当年度'!$M7+'当年度'!$N7)*100,1)</f>
        <v>0</v>
      </c>
      <c r="J7" s="67">
        <f>ROUND('当年度'!J7/('当年度'!$L7+'当年度'!$M7+'当年度'!$N7)*100,1)</f>
        <v>8.7</v>
      </c>
      <c r="K7" s="67">
        <f>ROUND('当年度'!K7/('当年度'!$L7+'当年度'!$M7+'当年度'!$N7)*100,1)</f>
        <v>78.1</v>
      </c>
      <c r="M7" s="174">
        <f>ROUND('当年度'!K7/('当年度'!$L7+'当年度'!$M7+'当年度'!$N7)*100,4)</f>
        <v>78.0609</v>
      </c>
      <c r="N7">
        <f aca="true" t="shared" si="0" ref="N7:N34">RANK(M7,$M$6:$M$34,0)</f>
        <v>26</v>
      </c>
    </row>
    <row r="8" spans="2:14" ht="17.25">
      <c r="B8" s="24" t="s">
        <v>17</v>
      </c>
      <c r="C8" s="67">
        <f>ROUND('当年度'!C8/('当年度'!$L8+'当年度'!$M8+'当年度'!$N8)*100,1)</f>
        <v>26.9</v>
      </c>
      <c r="D8" s="67">
        <f>ROUND('当年度'!D8/('当年度'!$L8+'当年度'!$M8+'当年度'!$N8)*100,1)</f>
        <v>14.1</v>
      </c>
      <c r="E8" s="67">
        <f>ROUND('当年度'!E8/('当年度'!$L8+'当年度'!$M8+'当年度'!$N8)*100,1)</f>
        <v>0.6</v>
      </c>
      <c r="F8" s="67">
        <f>ROUND('当年度'!F8/('当年度'!$L8+'当年度'!$M8+'当年度'!$N8)*100,1)</f>
        <v>11.3</v>
      </c>
      <c r="G8" s="67">
        <f>ROUND('当年度'!G8/('当年度'!$L8+'当年度'!$M8+'当年度'!$N8)*100,1)</f>
        <v>11.1</v>
      </c>
      <c r="H8" s="67">
        <f>ROUND('当年度'!H8/('当年度'!$L8+'当年度'!$M8+'当年度'!$N8)*100,1)</f>
        <v>18.6</v>
      </c>
      <c r="I8" s="67">
        <f>ROUND('当年度'!I8/('当年度'!$L8+'当年度'!$M8+'当年度'!$N8)*100,1)</f>
        <v>0</v>
      </c>
      <c r="J8" s="67">
        <f>ROUND('当年度'!J8/('当年度'!$L8+'当年度'!$M8+'当年度'!$N8)*100,1)</f>
        <v>12.4</v>
      </c>
      <c r="K8" s="67">
        <f>ROUND('当年度'!K8/('当年度'!$L8+'当年度'!$M8+'当年度'!$N8)*100,1)</f>
        <v>95.1</v>
      </c>
      <c r="M8" s="174">
        <f>ROUND('当年度'!K8/('当年度'!$L8+'当年度'!$M8+'当年度'!$N8)*100,4)</f>
        <v>95.0537</v>
      </c>
      <c r="N8">
        <f t="shared" si="0"/>
        <v>8</v>
      </c>
    </row>
    <row r="9" spans="2:14" ht="17.25">
      <c r="B9" s="25" t="s">
        <v>18</v>
      </c>
      <c r="C9" s="67">
        <f>ROUND('当年度'!C9/('当年度'!$L9+'当年度'!$M9+'当年度'!$N9)*100,1)</f>
        <v>23.8</v>
      </c>
      <c r="D9" s="67">
        <f>ROUND('当年度'!D9/('当年度'!$L9+'当年度'!$M9+'当年度'!$N9)*100,1)</f>
        <v>11.6</v>
      </c>
      <c r="E9" s="67">
        <f>ROUND('当年度'!E9/('当年度'!$L9+'当年度'!$M9+'当年度'!$N9)*100,1)</f>
        <v>1.4</v>
      </c>
      <c r="F9" s="67">
        <f>ROUND('当年度'!F9/('当年度'!$L9+'当年度'!$M9+'当年度'!$N9)*100,1)</f>
        <v>10.2</v>
      </c>
      <c r="G9" s="67">
        <f>ROUND('当年度'!G9/('当年度'!$L9+'当年度'!$M9+'当年度'!$N9)*100,1)</f>
        <v>11.6</v>
      </c>
      <c r="H9" s="67">
        <f>ROUND('当年度'!H9/('当年度'!$L9+'当年度'!$M9+'当年度'!$N9)*100,1)</f>
        <v>10.1</v>
      </c>
      <c r="I9" s="67">
        <f>ROUND('当年度'!I9/('当年度'!$L9+'当年度'!$M9+'当年度'!$N9)*100,1)</f>
        <v>0.2</v>
      </c>
      <c r="J9" s="67">
        <f>ROUND('当年度'!J9/('当年度'!$L9+'当年度'!$M9+'当年度'!$N9)*100,1)</f>
        <v>11.6</v>
      </c>
      <c r="K9" s="67">
        <f>ROUND('当年度'!K9/('当年度'!$L9+'当年度'!$M9+'当年度'!$N9)*100,1)</f>
        <v>80.3</v>
      </c>
      <c r="M9" s="174">
        <f>ROUND('当年度'!K9/('当年度'!$L9+'当年度'!$M9+'当年度'!$N9)*100,4)</f>
        <v>80.3398</v>
      </c>
      <c r="N9">
        <f t="shared" si="0"/>
        <v>25</v>
      </c>
    </row>
    <row r="10" spans="2:14" ht="17.25">
      <c r="B10" s="25" t="s">
        <v>19</v>
      </c>
      <c r="C10" s="67">
        <f>ROUND('当年度'!C10/('当年度'!$L10+'当年度'!$M10+'当年度'!$N10)*100,1)</f>
        <v>25.7</v>
      </c>
      <c r="D10" s="67">
        <f>ROUND('当年度'!D10/('当年度'!$L10+'当年度'!$M10+'当年度'!$N10)*100,1)</f>
        <v>15.2</v>
      </c>
      <c r="E10" s="67">
        <f>ROUND('当年度'!E10/('当年度'!$L10+'当年度'!$M10+'当年度'!$N10)*100,1)</f>
        <v>0.6</v>
      </c>
      <c r="F10" s="67">
        <f>ROUND('当年度'!F10/('当年度'!$L10+'当年度'!$M10+'当年度'!$N10)*100,1)</f>
        <v>9.4</v>
      </c>
      <c r="G10" s="67">
        <f>ROUND('当年度'!G10/('当年度'!$L10+'当年度'!$M10+'当年度'!$N10)*100,1)</f>
        <v>9.7</v>
      </c>
      <c r="H10" s="67">
        <f>ROUND('当年度'!H10/('当年度'!$L10+'当年度'!$M10+'当年度'!$N10)*100,1)</f>
        <v>18.7</v>
      </c>
      <c r="I10" s="67">
        <f>ROUND('当年度'!I10/('当年度'!$L10+'当年度'!$M10+'当年度'!$N10)*100,1)</f>
        <v>0</v>
      </c>
      <c r="J10" s="67">
        <f>ROUND('当年度'!J10/('当年度'!$L10+'当年度'!$M10+'当年度'!$N10)*100,1)</f>
        <v>10.7</v>
      </c>
      <c r="K10" s="67">
        <f>ROUND('当年度'!K10/('当年度'!$L10+'当年度'!$M10+'当年度'!$N10)*100,1)</f>
        <v>90</v>
      </c>
      <c r="M10" s="174">
        <f>ROUND('当年度'!K10/('当年度'!$L10+'当年度'!$M10+'当年度'!$N10)*100,4)</f>
        <v>90.0304</v>
      </c>
      <c r="N10">
        <f t="shared" si="0"/>
        <v>13</v>
      </c>
    </row>
    <row r="11" spans="2:14" ht="17.25">
      <c r="B11" s="25" t="s">
        <v>21</v>
      </c>
      <c r="C11" s="67">
        <f>ROUND('当年度'!C11/('当年度'!$L11+'当年度'!$M11+'当年度'!$N11)*100,1)</f>
        <v>32.2</v>
      </c>
      <c r="D11" s="67">
        <f>ROUND('当年度'!D11/('当年度'!$L11+'当年度'!$M11+'当年度'!$N11)*100,1)</f>
        <v>18.4</v>
      </c>
      <c r="E11" s="67">
        <f>ROUND('当年度'!E11/('当年度'!$L11+'当年度'!$M11+'当年度'!$N11)*100,1)</f>
        <v>2.4</v>
      </c>
      <c r="F11" s="67">
        <f>ROUND('当年度'!F11/('当年度'!$L11+'当年度'!$M11+'当年度'!$N11)*100,1)</f>
        <v>12.1</v>
      </c>
      <c r="G11" s="67">
        <f>ROUND('当年度'!G11/('当年度'!$L11+'当年度'!$M11+'当年度'!$N11)*100,1)</f>
        <v>6.4</v>
      </c>
      <c r="H11" s="67">
        <f>ROUND('当年度'!H11/('当年度'!$L11+'当年度'!$M11+'当年度'!$N11)*100,1)</f>
        <v>9.8</v>
      </c>
      <c r="I11" s="67">
        <f>ROUND('当年度'!I11/('当年度'!$L11+'当年度'!$M11+'当年度'!$N11)*100,1)</f>
        <v>0</v>
      </c>
      <c r="J11" s="67">
        <f>ROUND('当年度'!J11/('当年度'!$L11+'当年度'!$M11+'当年度'!$N11)*100,1)</f>
        <v>10.8</v>
      </c>
      <c r="K11" s="67">
        <f>ROUND('当年度'!K11/('当年度'!$L11+'当年度'!$M11+'当年度'!$N11)*100,1)</f>
        <v>92.1</v>
      </c>
      <c r="M11" s="174">
        <f>ROUND('当年度'!K11/('当年度'!$L11+'当年度'!$M11+'当年度'!$N11)*100,4)</f>
        <v>92.0551</v>
      </c>
      <c r="N11">
        <f t="shared" si="0"/>
        <v>11</v>
      </c>
    </row>
    <row r="12" spans="2:14" ht="17.25">
      <c r="B12" s="25" t="s">
        <v>22</v>
      </c>
      <c r="C12" s="67">
        <f>ROUND('当年度'!C12/('当年度'!$L12+'当年度'!$M12+'当年度'!$N12)*100,1)</f>
        <v>26.1</v>
      </c>
      <c r="D12" s="67">
        <f>ROUND('当年度'!D12/('当年度'!$L12+'当年度'!$M12+'当年度'!$N12)*100,1)</f>
        <v>11.1</v>
      </c>
      <c r="E12" s="67">
        <f>ROUND('当年度'!E12/('当年度'!$L12+'当年度'!$M12+'当年度'!$N12)*100,1)</f>
        <v>1.3</v>
      </c>
      <c r="F12" s="67">
        <f>ROUND('当年度'!F12/('当年度'!$L12+'当年度'!$M12+'当年度'!$N12)*100,1)</f>
        <v>14.2</v>
      </c>
      <c r="G12" s="67">
        <f>ROUND('当年度'!G12/('当年度'!$L12+'当年度'!$M12+'当年度'!$N12)*100,1)</f>
        <v>16.7</v>
      </c>
      <c r="H12" s="67">
        <f>ROUND('当年度'!H12/('当年度'!$L12+'当年度'!$M12+'当年度'!$N12)*100,1)</f>
        <v>18.8</v>
      </c>
      <c r="I12" s="67">
        <f>ROUND('当年度'!I12/('当年度'!$L12+'当年度'!$M12+'当年度'!$N12)*100,1)</f>
        <v>0</v>
      </c>
      <c r="J12" s="67">
        <f>ROUND('当年度'!J12/('当年度'!$L12+'当年度'!$M12+'当年度'!$N12)*100,1)</f>
        <v>11.9</v>
      </c>
      <c r="K12" s="67">
        <f>ROUND('当年度'!K12/('当年度'!$L12+'当年度'!$M12+'当年度'!$N12)*100,1)</f>
        <v>100.1</v>
      </c>
      <c r="M12" s="174">
        <f>ROUND('当年度'!K12/('当年度'!$L12+'当年度'!$M12+'当年度'!$N12)*100,4)</f>
        <v>100.1423</v>
      </c>
      <c r="N12">
        <f t="shared" si="0"/>
        <v>2</v>
      </c>
    </row>
    <row r="13" spans="2:14" ht="17.25">
      <c r="B13" s="25" t="s">
        <v>23</v>
      </c>
      <c r="C13" s="67">
        <f>ROUND('当年度'!C13/('当年度'!$L13+'当年度'!$M13+'当年度'!$N13)*100,1)</f>
        <v>24.1</v>
      </c>
      <c r="D13" s="67">
        <f>ROUND('当年度'!D13/('当年度'!$L13+'当年度'!$M13+'当年度'!$N13)*100,1)</f>
        <v>15.2</v>
      </c>
      <c r="E13" s="67">
        <f>ROUND('当年度'!E13/('当年度'!$L13+'当年度'!$M13+'当年度'!$N13)*100,1)</f>
        <v>1.2</v>
      </c>
      <c r="F13" s="67">
        <f>ROUND('当年度'!F13/('当年度'!$L13+'当年度'!$M13+'当年度'!$N13)*100,1)</f>
        <v>8.1</v>
      </c>
      <c r="G13" s="67">
        <f>ROUND('当年度'!G13/('当年度'!$L13+'当年度'!$M13+'当年度'!$N13)*100,1)</f>
        <v>15.6</v>
      </c>
      <c r="H13" s="67">
        <f>ROUND('当年度'!H13/('当年度'!$L13+'当年度'!$M13+'当年度'!$N13)*100,1)</f>
        <v>20.5</v>
      </c>
      <c r="I13" s="67">
        <f>ROUND('当年度'!I13/('当年度'!$L13+'当年度'!$M13+'当年度'!$N13)*100,1)</f>
        <v>0</v>
      </c>
      <c r="J13" s="67">
        <f>ROUND('当年度'!J13/('当年度'!$L13+'当年度'!$M13+'当年度'!$N13)*100,1)</f>
        <v>14.2</v>
      </c>
      <c r="K13" s="67">
        <f>ROUND('当年度'!K13/('当年度'!$L13+'当年度'!$M13+'当年度'!$N13)*100,1)</f>
        <v>98.8</v>
      </c>
      <c r="M13" s="174">
        <f>ROUND('当年度'!K13/('当年度'!$L13+'当年度'!$M13+'当年度'!$N13)*100,4)</f>
        <v>98.8359</v>
      </c>
      <c r="N13">
        <f t="shared" si="0"/>
        <v>4</v>
      </c>
    </row>
    <row r="14" spans="2:14" ht="17.25">
      <c r="B14" s="25" t="s">
        <v>24</v>
      </c>
      <c r="C14" s="67">
        <f>ROUND('当年度'!C14/('当年度'!$L14+'当年度'!$M14+'当年度'!$N14)*100,1)</f>
        <v>31</v>
      </c>
      <c r="D14" s="67">
        <f>ROUND('当年度'!D14/('当年度'!$L14+'当年度'!$M14+'当年度'!$N14)*100,1)</f>
        <v>16.5</v>
      </c>
      <c r="E14" s="67">
        <f>ROUND('当年度'!E14/('当年度'!$L14+'当年度'!$M14+'当年度'!$N14)*100,1)</f>
        <v>0.9</v>
      </c>
      <c r="F14" s="67">
        <f>ROUND('当年度'!F14/('当年度'!$L14+'当年度'!$M14+'当年度'!$N14)*100,1)</f>
        <v>6.2</v>
      </c>
      <c r="G14" s="67">
        <f>ROUND('当年度'!G14/('当年度'!$L14+'当年度'!$M14+'当年度'!$N14)*100,1)</f>
        <v>5.7</v>
      </c>
      <c r="H14" s="67">
        <f>ROUND('当年度'!H14/('当年度'!$L14+'当年度'!$M14+'当年度'!$N14)*100,1)</f>
        <v>14</v>
      </c>
      <c r="I14" s="67">
        <f>ROUND('当年度'!I14/('当年度'!$L14+'当年度'!$M14+'当年度'!$N14)*100,1)</f>
        <v>0</v>
      </c>
      <c r="J14" s="67">
        <f>ROUND('当年度'!J14/('当年度'!$L14+'当年度'!$M14+'当年度'!$N14)*100,1)</f>
        <v>11.2</v>
      </c>
      <c r="K14" s="67">
        <f>ROUND('当年度'!K14/('当年度'!$L14+'当年度'!$M14+'当年度'!$N14)*100,1)</f>
        <v>85.5</v>
      </c>
      <c r="M14" s="174">
        <f>ROUND('当年度'!K14/('当年度'!$L14+'当年度'!$M14+'当年度'!$N14)*100,4)</f>
        <v>85.5391</v>
      </c>
      <c r="N14">
        <f t="shared" si="0"/>
        <v>23</v>
      </c>
    </row>
    <row r="15" spans="2:14" ht="17.25">
      <c r="B15" s="25" t="s">
        <v>25</v>
      </c>
      <c r="C15" s="67">
        <f>ROUND('当年度'!C15/('当年度'!$L15+'当年度'!$M15+'当年度'!$N15)*100,1)</f>
        <v>33</v>
      </c>
      <c r="D15" s="67">
        <f>ROUND('当年度'!D15/('当年度'!$L15+'当年度'!$M15+'当年度'!$N15)*100,1)</f>
        <v>11</v>
      </c>
      <c r="E15" s="67">
        <f>ROUND('当年度'!E15/('当年度'!$L15+'当年度'!$M15+'当年度'!$N15)*100,1)</f>
        <v>0.4</v>
      </c>
      <c r="F15" s="67">
        <f>ROUND('当年度'!F15/('当年度'!$L15+'当年度'!$M15+'当年度'!$N15)*100,1)</f>
        <v>6.6</v>
      </c>
      <c r="G15" s="67">
        <f>ROUND('当年度'!G15/('当年度'!$L15+'当年度'!$M15+'当年度'!$N15)*100,1)</f>
        <v>5.8</v>
      </c>
      <c r="H15" s="67">
        <f>ROUND('当年度'!H15/('当年度'!$L15+'当年度'!$M15+'当年度'!$N15)*100,1)</f>
        <v>19.5</v>
      </c>
      <c r="I15" s="67">
        <f>ROUND('当年度'!I15/('当年度'!$L15+'当年度'!$M15+'当年度'!$N15)*100,1)</f>
        <v>0</v>
      </c>
      <c r="J15" s="67">
        <f>ROUND('当年度'!J15/('当年度'!$L15+'当年度'!$M15+'当年度'!$N15)*100,1)</f>
        <v>11.5</v>
      </c>
      <c r="K15" s="67">
        <f>ROUND('当年度'!K15/('当年度'!$L15+'当年度'!$M15+'当年度'!$N15)*100,1)</f>
        <v>87.9</v>
      </c>
      <c r="M15" s="174">
        <f>ROUND('当年度'!K15/('当年度'!$L15+'当年度'!$M15+'当年度'!$N15)*100,4)</f>
        <v>87.8975</v>
      </c>
      <c r="N15">
        <f t="shared" si="0"/>
        <v>20</v>
      </c>
    </row>
    <row r="16" spans="2:14" ht="17.25">
      <c r="B16" s="24" t="s">
        <v>26</v>
      </c>
      <c r="C16" s="67">
        <f>ROUND('当年度'!C16/('当年度'!$L16+'当年度'!$M16+'当年度'!$N16)*100,1)</f>
        <v>32.2</v>
      </c>
      <c r="D16" s="67">
        <f>ROUND('当年度'!D16/('当年度'!$L16+'当年度'!$M16+'当年度'!$N16)*100,1)</f>
        <v>8.9</v>
      </c>
      <c r="E16" s="67">
        <f>ROUND('当年度'!E16/('当年度'!$L16+'当年度'!$M16+'当年度'!$N16)*100,1)</f>
        <v>0.3</v>
      </c>
      <c r="F16" s="67">
        <f>ROUND('当年度'!F16/('当年度'!$L16+'当年度'!$M16+'当年度'!$N16)*100,1)</f>
        <v>5.6</v>
      </c>
      <c r="G16" s="67">
        <f>ROUND('当年度'!G16/('当年度'!$L16+'当年度'!$M16+'当年度'!$N16)*100,1)</f>
        <v>4.1</v>
      </c>
      <c r="H16" s="67">
        <f>ROUND('当年度'!H16/('当年度'!$L16+'当年度'!$M16+'当年度'!$N16)*100,1)</f>
        <v>22.6</v>
      </c>
      <c r="I16" s="67">
        <f>ROUND('当年度'!I16/('当年度'!$L16+'当年度'!$M16+'当年度'!$N16)*100,1)</f>
        <v>2.1</v>
      </c>
      <c r="J16" s="67">
        <f>ROUND('当年度'!J16/('当年度'!$L16+'当年度'!$M16+'当年度'!$N16)*100,1)</f>
        <v>13.4</v>
      </c>
      <c r="K16" s="67">
        <f>ROUND('当年度'!K16/('当年度'!$L16+'当年度'!$M16+'当年度'!$N16)*100,1)</f>
        <v>89</v>
      </c>
      <c r="M16" s="174">
        <f>ROUND('当年度'!K16/('当年度'!$L16+'当年度'!$M16+'当年度'!$N16)*100,4)</f>
        <v>88.9834</v>
      </c>
      <c r="N16">
        <f t="shared" si="0"/>
        <v>18</v>
      </c>
    </row>
    <row r="17" spans="2:14" ht="17.25">
      <c r="B17" s="25" t="s">
        <v>101</v>
      </c>
      <c r="C17" s="67">
        <f>ROUND('当年度'!C17/('当年度'!$L17+'当年度'!$M17+'当年度'!$N17)*100,1)</f>
        <v>22.8</v>
      </c>
      <c r="D17" s="67">
        <f>ROUND('当年度'!D17/('当年度'!$L17+'当年度'!$M17+'当年度'!$N17)*100,1)</f>
        <v>17.8</v>
      </c>
      <c r="E17" s="67">
        <f>ROUND('当年度'!E17/('当年度'!$L17+'当年度'!$M17+'当年度'!$N17)*100,1)</f>
        <v>0.3</v>
      </c>
      <c r="F17" s="67">
        <f>ROUND('当年度'!F17/('当年度'!$L17+'当年度'!$M17+'当年度'!$N17)*100,1)</f>
        <v>6</v>
      </c>
      <c r="G17" s="67">
        <f>ROUND('当年度'!G17/('当年度'!$L17+'当年度'!$M17+'当年度'!$N17)*100,1)</f>
        <v>13</v>
      </c>
      <c r="H17" s="67">
        <f>ROUND('当年度'!H17/('当年度'!$L17+'当年度'!$M17+'当年度'!$N17)*100,1)</f>
        <v>19.9</v>
      </c>
      <c r="I17" s="67">
        <f>ROUND('当年度'!I17/('当年度'!$L17+'当年度'!$M17+'当年度'!$N17)*100,1)</f>
        <v>0.6</v>
      </c>
      <c r="J17" s="67">
        <f>ROUND('当年度'!J17/('当年度'!$L17+'当年度'!$M17+'当年度'!$N17)*100,1)</f>
        <v>8.2</v>
      </c>
      <c r="K17" s="67">
        <f>ROUND('当年度'!K17/('当年度'!$L17+'当年度'!$M17+'当年度'!$N17)*100,1)</f>
        <v>88.5</v>
      </c>
      <c r="M17" s="174">
        <f>ROUND('当年度'!K17/('当年度'!$L17+'当年度'!$M17+'当年度'!$N17)*100,4)</f>
        <v>88.532</v>
      </c>
      <c r="N17">
        <f t="shared" si="0"/>
        <v>19</v>
      </c>
    </row>
    <row r="18" spans="2:14" ht="17.25">
      <c r="B18" s="25" t="s">
        <v>102</v>
      </c>
      <c r="C18" s="67">
        <f>ROUND('当年度'!C18/('当年度'!$L18+'当年度'!$M18+'当年度'!$N18)*100,1)</f>
        <v>25.6</v>
      </c>
      <c r="D18" s="67">
        <f>ROUND('当年度'!D18/('当年度'!$L18+'当年度'!$M18+'当年度'!$N18)*100,1)</f>
        <v>9.5</v>
      </c>
      <c r="E18" s="67">
        <f>ROUND('当年度'!E18/('当年度'!$L18+'当年度'!$M18+'当年度'!$N18)*100,1)</f>
        <v>0.8</v>
      </c>
      <c r="F18" s="67">
        <f>ROUND('当年度'!F18/('当年度'!$L18+'当年度'!$M18+'当年度'!$N18)*100,1)</f>
        <v>7.1</v>
      </c>
      <c r="G18" s="67">
        <f>ROUND('当年度'!G18/('当年度'!$L18+'当年度'!$M18+'当年度'!$N18)*100,1)</f>
        <v>18.9</v>
      </c>
      <c r="H18" s="67">
        <f>ROUND('当年度'!H18/('当年度'!$L18+'当年度'!$M18+'当年度'!$N18)*100,1)</f>
        <v>27.3</v>
      </c>
      <c r="I18" s="67">
        <f>ROUND('当年度'!I18/('当年度'!$L18+'当年度'!$M18+'当年度'!$N18)*100,1)</f>
        <v>0</v>
      </c>
      <c r="J18" s="67">
        <f>ROUND('当年度'!J18/('当年度'!$L18+'当年度'!$M18+'当年度'!$N18)*100,1)</f>
        <v>12.5</v>
      </c>
      <c r="K18" s="67">
        <f>ROUND('当年度'!K18/('当年度'!$L18+'当年度'!$M18+'当年度'!$N18)*100,1)</f>
        <v>101.7</v>
      </c>
      <c r="M18" s="174">
        <f>ROUND('当年度'!K18/('当年度'!$L18+'当年度'!$M18+'当年度'!$N18)*100,4)</f>
        <v>101.7473</v>
      </c>
      <c r="N18">
        <f t="shared" si="0"/>
        <v>1</v>
      </c>
    </row>
    <row r="19" spans="2:14" ht="17.25">
      <c r="B19" s="26" t="s">
        <v>103</v>
      </c>
      <c r="C19" s="68">
        <f>ROUND('当年度'!C19/('当年度'!$L19+'当年度'!$M19+'当年度'!$N19)*100,1)</f>
        <v>32.1</v>
      </c>
      <c r="D19" s="68">
        <f>ROUND('当年度'!D19/('当年度'!$L19+'当年度'!$M19+'当年度'!$N19)*100,1)</f>
        <v>17.1</v>
      </c>
      <c r="E19" s="68">
        <f>ROUND('当年度'!E19/('当年度'!$L19+'当年度'!$M19+'当年度'!$N19)*100,1)</f>
        <v>1</v>
      </c>
      <c r="F19" s="68">
        <f>ROUND('当年度'!F19/('当年度'!$L19+'当年度'!$M19+'当年度'!$N19)*100,1)</f>
        <v>7.6</v>
      </c>
      <c r="G19" s="68">
        <f>ROUND('当年度'!G19/('当年度'!$L19+'当年度'!$M19+'当年度'!$N19)*100,1)</f>
        <v>8.1</v>
      </c>
      <c r="H19" s="68">
        <f>ROUND('当年度'!H19/('当年度'!$L19+'当年度'!$M19+'当年度'!$N19)*100,1)</f>
        <v>20.9</v>
      </c>
      <c r="I19" s="68">
        <f>ROUND('当年度'!I19/('当年度'!$L19+'当年度'!$M19+'当年度'!$N19)*100,1)</f>
        <v>0</v>
      </c>
      <c r="J19" s="68">
        <f>ROUND('当年度'!J19/('当年度'!$L19+'当年度'!$M19+'当年度'!$N19)*100,1)</f>
        <v>10.3</v>
      </c>
      <c r="K19" s="69">
        <f>ROUND('当年度'!K19/('当年度'!$L19+'当年度'!$M19+'当年度'!$N19)*100,1)</f>
        <v>97.1</v>
      </c>
      <c r="M19" s="174">
        <f>ROUND('当年度'!K19/('当年度'!$L19+'当年度'!$M19+'当年度'!$N19)*100,4)</f>
        <v>97.0916</v>
      </c>
      <c r="N19">
        <f t="shared" si="0"/>
        <v>6</v>
      </c>
    </row>
    <row r="20" spans="2:14" ht="17.25">
      <c r="B20" s="25" t="s">
        <v>30</v>
      </c>
      <c r="C20" s="67">
        <f>ROUND('当年度'!C20/('当年度'!$L20+'当年度'!$M20+'当年度'!$N20)*100,1)</f>
        <v>30.8</v>
      </c>
      <c r="D20" s="67">
        <f>ROUND('当年度'!D20/('当年度'!$L20+'当年度'!$M20+'当年度'!$N20)*100,1)</f>
        <v>23</v>
      </c>
      <c r="E20" s="67">
        <f>ROUND('当年度'!E20/('当年度'!$L20+'当年度'!$M20+'当年度'!$N20)*100,1)</f>
        <v>0.5</v>
      </c>
      <c r="F20" s="67">
        <f>ROUND('当年度'!F20/('当年度'!$L20+'当年度'!$M20+'当年度'!$N20)*100,1)</f>
        <v>3.7</v>
      </c>
      <c r="G20" s="67">
        <f>ROUND('当年度'!G20/('当年度'!$L20+'当年度'!$M20+'当年度'!$N20)*100,1)</f>
        <v>12.5</v>
      </c>
      <c r="H20" s="67">
        <f>ROUND('当年度'!H20/('当年度'!$L20+'当年度'!$M20+'当年度'!$N20)*100,1)</f>
        <v>12</v>
      </c>
      <c r="I20" s="67">
        <f>ROUND('当年度'!I20/('当年度'!$L20+'当年度'!$M20+'当年度'!$N20)*100,1)</f>
        <v>0</v>
      </c>
      <c r="J20" s="67">
        <f>ROUND('当年度'!J20/('当年度'!$L20+'当年度'!$M20+'当年度'!$N20)*100,1)</f>
        <v>17.1</v>
      </c>
      <c r="K20" s="67">
        <f>ROUND('当年度'!K20/('当年度'!$L20+'当年度'!$M20+'当年度'!$N20)*100,1)</f>
        <v>99.6</v>
      </c>
      <c r="M20" s="174">
        <f>ROUND('当年度'!K20/('当年度'!$L20+'当年度'!$M20+'当年度'!$N20)*100,4)</f>
        <v>99.5809</v>
      </c>
      <c r="N20">
        <f t="shared" si="0"/>
        <v>3</v>
      </c>
    </row>
    <row r="21" spans="2:14" ht="17.25">
      <c r="B21" s="25" t="s">
        <v>34</v>
      </c>
      <c r="C21" s="67">
        <f>ROUND('当年度'!C21/('当年度'!$L21+'当年度'!$M21+'当年度'!$N21)*100,1)</f>
        <v>32.5</v>
      </c>
      <c r="D21" s="67">
        <f>ROUND('当年度'!D21/('当年度'!$L21+'当年度'!$M21+'当年度'!$N21)*100,1)</f>
        <v>17.6</v>
      </c>
      <c r="E21" s="67">
        <f>ROUND('当年度'!E21/('当年度'!$L21+'当年度'!$M21+'当年度'!$N21)*100,1)</f>
        <v>1</v>
      </c>
      <c r="F21" s="67">
        <f>ROUND('当年度'!F21/('当年度'!$L21+'当年度'!$M21+'当年度'!$N21)*100,1)</f>
        <v>6.4</v>
      </c>
      <c r="G21" s="67">
        <f>ROUND('当年度'!G21/('当年度'!$L21+'当年度'!$M21+'当年度'!$N21)*100,1)</f>
        <v>12</v>
      </c>
      <c r="H21" s="67">
        <f>ROUND('当年度'!H21/('当年度'!$L21+'当年度'!$M21+'当年度'!$N21)*100,1)</f>
        <v>8.8</v>
      </c>
      <c r="I21" s="67">
        <f>ROUND('当年度'!I21/('当年度'!$L21+'当年度'!$M21+'当年度'!$N21)*100,1)</f>
        <v>0</v>
      </c>
      <c r="J21" s="67">
        <f>ROUND('当年度'!J21/('当年度'!$L21+'当年度'!$M21+'当年度'!$N21)*100,1)</f>
        <v>10.7</v>
      </c>
      <c r="K21" s="67">
        <f>ROUND('当年度'!K21/('当年度'!$L21+'当年度'!$M21+'当年度'!$N21)*100,1)</f>
        <v>89.1</v>
      </c>
      <c r="M21" s="174">
        <f>ROUND('当年度'!K21/('当年度'!$L21+'当年度'!$M21+'当年度'!$N21)*100,4)</f>
        <v>89.0602</v>
      </c>
      <c r="N21">
        <f t="shared" si="0"/>
        <v>17</v>
      </c>
    </row>
    <row r="22" spans="2:14" ht="17.25">
      <c r="B22" s="25" t="s">
        <v>36</v>
      </c>
      <c r="C22" s="67">
        <f>ROUND('当年度'!C22/('当年度'!$L22+'当年度'!$M22+'当年度'!$N22)*100,1)</f>
        <v>34.1</v>
      </c>
      <c r="D22" s="67">
        <f>ROUND('当年度'!D22/('当年度'!$L22+'当年度'!$M22+'当年度'!$N22)*100,1)</f>
        <v>17.2</v>
      </c>
      <c r="E22" s="67">
        <f>ROUND('当年度'!E22/('当年度'!$L22+'当年度'!$M22+'当年度'!$N22)*100,1)</f>
        <v>2.7</v>
      </c>
      <c r="F22" s="67">
        <f>ROUND('当年度'!F22/('当年度'!$L22+'当年度'!$M22+'当年度'!$N22)*100,1)</f>
        <v>6.7</v>
      </c>
      <c r="G22" s="67">
        <f>ROUND('当年度'!G22/('当年度'!$L22+'当年度'!$M22+'当年度'!$N22)*100,1)</f>
        <v>8.7</v>
      </c>
      <c r="H22" s="67">
        <f>ROUND('当年度'!H22/('当年度'!$L22+'当年度'!$M22+'当年度'!$N22)*100,1)</f>
        <v>8.8</v>
      </c>
      <c r="I22" s="67">
        <f>ROUND('当年度'!I22/('当年度'!$L22+'当年度'!$M22+'当年度'!$N22)*100,1)</f>
        <v>0</v>
      </c>
      <c r="J22" s="67">
        <f>ROUND('当年度'!J22/('当年度'!$L22+'当年度'!$M22+'当年度'!$N22)*100,1)</f>
        <v>11</v>
      </c>
      <c r="K22" s="67">
        <f>ROUND('当年度'!K22/('当年度'!$L22+'当年度'!$M22+'当年度'!$N22)*100,1)</f>
        <v>89.1</v>
      </c>
      <c r="M22" s="174">
        <f>ROUND('当年度'!K22/('当年度'!$L22+'当年度'!$M22+'当年度'!$N22)*100,4)</f>
        <v>89.1287</v>
      </c>
      <c r="N22">
        <f t="shared" si="0"/>
        <v>15</v>
      </c>
    </row>
    <row r="23" spans="2:14" ht="17.25">
      <c r="B23" s="25" t="s">
        <v>38</v>
      </c>
      <c r="C23" s="67">
        <f>ROUND('当年度'!C23/('当年度'!$L23+'当年度'!$M23+'当年度'!$N23)*100,1)</f>
        <v>34.8</v>
      </c>
      <c r="D23" s="67">
        <f>ROUND('当年度'!D23/('当年度'!$L23+'当年度'!$M23+'当年度'!$N23)*100,1)</f>
        <v>12.6</v>
      </c>
      <c r="E23" s="67">
        <f>ROUND('当年度'!E23/('当年度'!$L23+'当年度'!$M23+'当年度'!$N23)*100,1)</f>
        <v>0.5</v>
      </c>
      <c r="F23" s="67">
        <f>ROUND('当年度'!F23/('当年度'!$L23+'当年度'!$M23+'当年度'!$N23)*100,1)</f>
        <v>5.5</v>
      </c>
      <c r="G23" s="67">
        <f>ROUND('当年度'!G23/('当年度'!$L23+'当年度'!$M23+'当年度'!$N23)*100,1)</f>
        <v>8.1</v>
      </c>
      <c r="H23" s="67">
        <f>ROUND('当年度'!H23/('当年度'!$L23+'当年度'!$M23+'当年度'!$N23)*100,1)</f>
        <v>10.7</v>
      </c>
      <c r="I23" s="67">
        <f>ROUND('当年度'!I23/('当年度'!$L23+'当年度'!$M23+'当年度'!$N23)*100,1)</f>
        <v>0</v>
      </c>
      <c r="J23" s="67">
        <f>ROUND('当年度'!J23/('当年度'!$L23+'当年度'!$M23+'当年度'!$N23)*100,1)</f>
        <v>13</v>
      </c>
      <c r="K23" s="67">
        <f>ROUND('当年度'!K23/('当年度'!$L23+'当年度'!$M23+'当年度'!$N23)*100,1)</f>
        <v>85.3</v>
      </c>
      <c r="M23" s="174">
        <f>ROUND('当年度'!K23/('当年度'!$L23+'当年度'!$M23+'当年度'!$N23)*100,4)</f>
        <v>85.2923</v>
      </c>
      <c r="N23">
        <f t="shared" si="0"/>
        <v>24</v>
      </c>
    </row>
    <row r="24" spans="2:14" ht="17.25">
      <c r="B24" s="25" t="s">
        <v>39</v>
      </c>
      <c r="C24" s="67">
        <f>ROUND('当年度'!C24/('当年度'!$L24+'当年度'!$M24+'当年度'!$N24)*100,1)</f>
        <v>21</v>
      </c>
      <c r="D24" s="67">
        <f>ROUND('当年度'!D24/('当年度'!$L24+'当年度'!$M24+'当年度'!$N24)*100,1)</f>
        <v>16</v>
      </c>
      <c r="E24" s="67">
        <f>ROUND('当年度'!E24/('当年度'!$L24+'当年度'!$M24+'当年度'!$N24)*100,1)</f>
        <v>0.7</v>
      </c>
      <c r="F24" s="67">
        <f>ROUND('当年度'!F24/('当年度'!$L24+'当年度'!$M24+'当年度'!$N24)*100,1)</f>
        <v>5.5</v>
      </c>
      <c r="G24" s="67">
        <f>ROUND('当年度'!G24/('当年度'!$L24+'当年度'!$M24+'当年度'!$N24)*100,1)</f>
        <v>9.7</v>
      </c>
      <c r="H24" s="67">
        <f>ROUND('当年度'!H24/('当年度'!$L24+'当年度'!$M24+'当年度'!$N24)*100,1)</f>
        <v>0.9</v>
      </c>
      <c r="I24" s="67">
        <f>ROUND('当年度'!I24/('当年度'!$L24+'当年度'!$M24+'当年度'!$N24)*100,1)</f>
        <v>0</v>
      </c>
      <c r="J24" s="67">
        <f>ROUND('当年度'!J24/('当年度'!$L24+'当年度'!$M24+'当年度'!$N24)*100,1)</f>
        <v>15.1</v>
      </c>
      <c r="K24" s="67">
        <f>ROUND('当年度'!K24/('当年度'!$L24+'当年度'!$M24+'当年度'!$N24)*100,1)</f>
        <v>68.9</v>
      </c>
      <c r="M24" s="174">
        <f>ROUND('当年度'!K24/('当年度'!$L24+'当年度'!$M24+'当年度'!$N24)*100,4)</f>
        <v>68.8836</v>
      </c>
      <c r="N24">
        <f t="shared" si="0"/>
        <v>29</v>
      </c>
    </row>
    <row r="25" spans="2:14" ht="17.25">
      <c r="B25" s="24" t="s">
        <v>53</v>
      </c>
      <c r="C25" s="67">
        <f>ROUND('当年度'!C25/('当年度'!$L25+'当年度'!$M25+'当年度'!$N25)*100,1)</f>
        <v>27.1</v>
      </c>
      <c r="D25" s="67">
        <f>ROUND('当年度'!D25/('当年度'!$L25+'当年度'!$M25+'当年度'!$N25)*100,1)</f>
        <v>14</v>
      </c>
      <c r="E25" s="67">
        <f>ROUND('当年度'!E25/('当年度'!$L25+'当年度'!$M25+'当年度'!$N25)*100,1)</f>
        <v>2.7</v>
      </c>
      <c r="F25" s="67">
        <f>ROUND('当年度'!F25/('当年度'!$L25+'当年度'!$M25+'当年度'!$N25)*100,1)</f>
        <v>6.5</v>
      </c>
      <c r="G25" s="67">
        <f>ROUND('当年度'!G25/('当年度'!$L25+'当年度'!$M25+'当年度'!$N25)*100,1)</f>
        <v>20.5</v>
      </c>
      <c r="H25" s="67">
        <f>ROUND('当年度'!H25/('当年度'!$L25+'当年度'!$M25+'当年度'!$N25)*100,1)</f>
        <v>11.5</v>
      </c>
      <c r="I25" s="67">
        <f>ROUND('当年度'!I25/('当年度'!$L25+'当年度'!$M25+'当年度'!$N25)*100,1)</f>
        <v>0</v>
      </c>
      <c r="J25" s="67">
        <f>ROUND('当年度'!J25/('当年度'!$L25+'当年度'!$M25+'当年度'!$N25)*100,1)</f>
        <v>11.3</v>
      </c>
      <c r="K25" s="67">
        <f>ROUND('当年度'!K25/('当年度'!$L25+'当年度'!$M25+'当年度'!$N25)*100,1)</f>
        <v>93.5</v>
      </c>
      <c r="M25" s="174">
        <f>ROUND('当年度'!K25/('当年度'!$L25+'当年度'!$M25+'当年度'!$N25)*100,4)</f>
        <v>93.5046</v>
      </c>
      <c r="N25">
        <f t="shared" si="0"/>
        <v>9</v>
      </c>
    </row>
    <row r="26" spans="2:14" ht="17.25">
      <c r="B26" s="25" t="s">
        <v>54</v>
      </c>
      <c r="C26" s="67">
        <f>ROUND('当年度'!C26/('当年度'!$L26+'当年度'!$M26+'当年度'!$N26)*100,1)</f>
        <v>23.1</v>
      </c>
      <c r="D26" s="67">
        <f>ROUND('当年度'!D26/('当年度'!$L26+'当年度'!$M26+'当年度'!$N26)*100,1)</f>
        <v>11.2</v>
      </c>
      <c r="E26" s="67">
        <f>ROUND('当年度'!E26/('当年度'!$L26+'当年度'!$M26+'当年度'!$N26)*100,1)</f>
        <v>0.5</v>
      </c>
      <c r="F26" s="67">
        <f>ROUND('当年度'!F26/('当年度'!$L26+'当年度'!$M26+'当年度'!$N26)*100,1)</f>
        <v>7.1</v>
      </c>
      <c r="G26" s="67">
        <f>ROUND('当年度'!G26/('当年度'!$L26+'当年度'!$M26+'当年度'!$N26)*100,1)</f>
        <v>10.8</v>
      </c>
      <c r="H26" s="67">
        <f>ROUND('当年度'!H26/('当年度'!$L26+'当年度'!$M26+'当年度'!$N26)*100,1)</f>
        <v>14.5</v>
      </c>
      <c r="I26" s="67">
        <f>ROUND('当年度'!I26/('当年度'!$L26+'当年度'!$M26+'当年度'!$N26)*100,1)</f>
        <v>0.8</v>
      </c>
      <c r="J26" s="67">
        <f>ROUND('当年度'!J26/('当年度'!$L26+'当年度'!$M26+'当年度'!$N26)*100,1)</f>
        <v>17.8</v>
      </c>
      <c r="K26" s="67">
        <f>ROUND('当年度'!K26/('当年度'!$L26+'当年度'!$M26+'当年度'!$N26)*100,1)</f>
        <v>85.7</v>
      </c>
      <c r="M26" s="174">
        <f>ROUND('当年度'!K26/('当年度'!$L26+'当年度'!$M26+'当年度'!$N26)*100,4)</f>
        <v>85.6903</v>
      </c>
      <c r="N26">
        <f t="shared" si="0"/>
        <v>22</v>
      </c>
    </row>
    <row r="27" spans="2:14" ht="17.25">
      <c r="B27" s="24" t="s">
        <v>55</v>
      </c>
      <c r="C27" s="67">
        <f>ROUND('当年度'!C27/('当年度'!$L27+'当年度'!$M27+'当年度'!$N27)*100,1)</f>
        <v>24.4</v>
      </c>
      <c r="D27" s="67">
        <f>ROUND('当年度'!D27/('当年度'!$L27+'当年度'!$M27+'当年度'!$N27)*100,1)</f>
        <v>11.3</v>
      </c>
      <c r="E27" s="67">
        <f>ROUND('当年度'!E27/('当年度'!$L27+'当年度'!$M27+'当年度'!$N27)*100,1)</f>
        <v>0.8</v>
      </c>
      <c r="F27" s="67">
        <f>ROUND('当年度'!F27/('当年度'!$L27+'当年度'!$M27+'当年度'!$N27)*100,1)</f>
        <v>4.1</v>
      </c>
      <c r="G27" s="67">
        <f>ROUND('当年度'!G27/('当年度'!$L27+'当年度'!$M27+'当年度'!$N27)*100,1)</f>
        <v>16.5</v>
      </c>
      <c r="H27" s="67">
        <f>ROUND('当年度'!H27/('当年度'!$L27+'当年度'!$M27+'当年度'!$N27)*100,1)</f>
        <v>20.9</v>
      </c>
      <c r="I27" s="67">
        <f>ROUND('当年度'!I27/('当年度'!$L27+'当年度'!$M27+'当年度'!$N27)*100,1)</f>
        <v>0</v>
      </c>
      <c r="J27" s="67">
        <f>ROUND('当年度'!J27/('当年度'!$L27+'当年度'!$M27+'当年度'!$N27)*100,1)</f>
        <v>11.1</v>
      </c>
      <c r="K27" s="67">
        <f>ROUND('当年度'!K27/('当年度'!$L27+'当年度'!$M27+'当年度'!$N27)*100,1)</f>
        <v>89.1</v>
      </c>
      <c r="M27" s="174">
        <f>ROUND('当年度'!K27/('当年度'!$L27+'当年度'!$M27+'当年度'!$N27)*100,4)</f>
        <v>89.0717</v>
      </c>
      <c r="N27">
        <f t="shared" si="0"/>
        <v>16</v>
      </c>
    </row>
    <row r="28" spans="2:14" ht="17.25">
      <c r="B28" s="25" t="s">
        <v>58</v>
      </c>
      <c r="C28" s="67">
        <f>ROUND('当年度'!C28/('当年度'!$L28+'当年度'!$M28+'当年度'!$N28)*100,1)</f>
        <v>22.1</v>
      </c>
      <c r="D28" s="67">
        <f>ROUND('当年度'!D28/('当年度'!$L28+'当年度'!$M28+'当年度'!$N28)*100,1)</f>
        <v>15</v>
      </c>
      <c r="E28" s="67">
        <f>ROUND('当年度'!E28/('当年度'!$L28+'当年度'!$M28+'当年度'!$N28)*100,1)</f>
        <v>0.1</v>
      </c>
      <c r="F28" s="67">
        <f>ROUND('当年度'!F28/('当年度'!$L28+'当年度'!$M28+'当年度'!$N28)*100,1)</f>
        <v>5.1</v>
      </c>
      <c r="G28" s="67">
        <f>ROUND('当年度'!G28/('当年度'!$L28+'当年度'!$M28+'当年度'!$N28)*100,1)</f>
        <v>12.9</v>
      </c>
      <c r="H28" s="67">
        <f>ROUND('当年度'!H28/('当年度'!$L28+'当年度'!$M28+'当年度'!$N28)*100,1)</f>
        <v>9.4</v>
      </c>
      <c r="I28" s="67">
        <f>ROUND('当年度'!I28/('当年度'!$L28+'当年度'!$M28+'当年度'!$N28)*100,1)</f>
        <v>0</v>
      </c>
      <c r="J28" s="67">
        <f>ROUND('当年度'!J28/('当年度'!$L28+'当年度'!$M28+'当年度'!$N28)*100,1)</f>
        <v>9.6</v>
      </c>
      <c r="K28" s="67">
        <f>ROUND('当年度'!K28/('当年度'!$L28+'当年度'!$M28+'当年度'!$N28)*100,1)</f>
        <v>74.1</v>
      </c>
      <c r="M28" s="174">
        <f>ROUND('当年度'!K28/('当年度'!$L28+'当年度'!$M28+'当年度'!$N28)*100,4)</f>
        <v>74.0672</v>
      </c>
      <c r="N28">
        <f t="shared" si="0"/>
        <v>27</v>
      </c>
    </row>
    <row r="29" spans="2:14" ht="17.25">
      <c r="B29" s="25" t="s">
        <v>67</v>
      </c>
      <c r="C29" s="67">
        <f>ROUND('当年度'!C29/('当年度'!$L29+'当年度'!$M29+'当年度'!$N29)*100,1)</f>
        <v>23.4</v>
      </c>
      <c r="D29" s="67">
        <f>ROUND('当年度'!D29/('当年度'!$L29+'当年度'!$M29+'当年度'!$N29)*100,1)</f>
        <v>13.4</v>
      </c>
      <c r="E29" s="67">
        <f>ROUND('当年度'!E29/('当年度'!$L29+'当年度'!$M29+'当年度'!$N29)*100,1)</f>
        <v>1.3</v>
      </c>
      <c r="F29" s="67">
        <f>ROUND('当年度'!F29/('当年度'!$L29+'当年度'!$M29+'当年度'!$N29)*100,1)</f>
        <v>4</v>
      </c>
      <c r="G29" s="67">
        <f>ROUND('当年度'!G29/('当年度'!$L29+'当年度'!$M29+'当年度'!$N29)*100,1)</f>
        <v>10.9</v>
      </c>
      <c r="H29" s="67">
        <f>ROUND('当年度'!H29/('当年度'!$L29+'当年度'!$M29+'当年度'!$N29)*100,1)</f>
        <v>10.9</v>
      </c>
      <c r="I29" s="67">
        <f>ROUND('当年度'!I29/('当年度'!$L29+'当年度'!$M29+'当年度'!$N29)*100,1)</f>
        <v>0.6</v>
      </c>
      <c r="J29" s="67">
        <f>ROUND('当年度'!J29/('当年度'!$L29+'当年度'!$M29+'当年度'!$N29)*100,1)</f>
        <v>4.5</v>
      </c>
      <c r="K29" s="67">
        <f>ROUND('当年度'!K29/('当年度'!$L29+'当年度'!$M29+'当年度'!$N29)*100,1)</f>
        <v>69</v>
      </c>
      <c r="M29" s="174">
        <f>ROUND('当年度'!K29/('当年度'!$L29+'当年度'!$M29+'当年度'!$N29)*100,4)</f>
        <v>68.9841</v>
      </c>
      <c r="N29">
        <f t="shared" si="0"/>
        <v>28</v>
      </c>
    </row>
    <row r="30" spans="2:14" ht="17.25">
      <c r="B30" s="25" t="s">
        <v>104</v>
      </c>
      <c r="C30" s="67">
        <f>ROUND('当年度'!C30/('当年度'!$L30+'当年度'!$M30+'当年度'!$N30)*100,1)</f>
        <v>21.4</v>
      </c>
      <c r="D30" s="67">
        <f>ROUND('当年度'!D30/('当年度'!$L30+'当年度'!$M30+'当年度'!$N30)*100,1)</f>
        <v>8.3</v>
      </c>
      <c r="E30" s="67">
        <f>ROUND('当年度'!E30/('当年度'!$L30+'当年度'!$M30+'当年度'!$N30)*100,1)</f>
        <v>1.8</v>
      </c>
      <c r="F30" s="67">
        <f>ROUND('当年度'!F30/('当年度'!$L30+'当年度'!$M30+'当年度'!$N30)*100,1)</f>
        <v>3.1</v>
      </c>
      <c r="G30" s="67">
        <f>ROUND('当年度'!G30/('当年度'!$L30+'当年度'!$M30+'当年度'!$N30)*100,1)</f>
        <v>14.5</v>
      </c>
      <c r="H30" s="67">
        <f>ROUND('当年度'!H30/('当年度'!$L30+'当年度'!$M30+'当年度'!$N30)*100,1)</f>
        <v>26.4</v>
      </c>
      <c r="I30" s="67">
        <f>ROUND('当年度'!I30/('当年度'!$L30+'当年度'!$M30+'当年度'!$N30)*100,1)</f>
        <v>0</v>
      </c>
      <c r="J30" s="67">
        <f>ROUND('当年度'!J30/('当年度'!$L30+'当年度'!$M30+'当年度'!$N30)*100,1)</f>
        <v>10.4</v>
      </c>
      <c r="K30" s="67">
        <f>ROUND('当年度'!K30/('当年度'!$L30+'当年度'!$M30+'当年度'!$N30)*100,1)</f>
        <v>85.8</v>
      </c>
      <c r="M30" s="174">
        <f>ROUND('当年度'!K30/('当年度'!$L30+'当年度'!$M30+'当年度'!$N30)*100,4)</f>
        <v>85.8494</v>
      </c>
      <c r="N30">
        <f t="shared" si="0"/>
        <v>21</v>
      </c>
    </row>
    <row r="31" spans="2:14" ht="17.25">
      <c r="B31" s="24" t="s">
        <v>105</v>
      </c>
      <c r="C31" s="67">
        <f>ROUND('当年度'!C31/('当年度'!$L31+'当年度'!$M31+'当年度'!$N31)*100,1)</f>
        <v>25.3</v>
      </c>
      <c r="D31" s="67">
        <f>ROUND('当年度'!D31/('当年度'!$L31+'当年度'!$M31+'当年度'!$N31)*100,1)</f>
        <v>12.6</v>
      </c>
      <c r="E31" s="67">
        <f>ROUND('当年度'!E31/('当年度'!$L31+'当年度'!$M31+'当年度'!$N31)*100,1)</f>
        <v>0</v>
      </c>
      <c r="F31" s="67">
        <f>ROUND('当年度'!F31/('当年度'!$L31+'当年度'!$M31+'当年度'!$N31)*100,1)</f>
        <v>2.8</v>
      </c>
      <c r="G31" s="67">
        <f>ROUND('当年度'!G31/('当年度'!$L31+'当年度'!$M31+'当年度'!$N31)*100,1)</f>
        <v>15.3</v>
      </c>
      <c r="H31" s="67">
        <f>ROUND('当年度'!H31/('当年度'!$L31+'当年度'!$M31+'当年度'!$N31)*100,1)</f>
        <v>20.2</v>
      </c>
      <c r="I31" s="67">
        <f>ROUND('当年度'!I31/('当年度'!$L31+'当年度'!$M31+'当年度'!$N31)*100,1)</f>
        <v>0</v>
      </c>
      <c r="J31" s="67">
        <f>ROUND('当年度'!J31/('当年度'!$L31+'当年度'!$M31+'当年度'!$N31)*100,1)</f>
        <v>16.6</v>
      </c>
      <c r="K31" s="67">
        <f>ROUND('当年度'!K31/('当年度'!$L31+'当年度'!$M31+'当年度'!$N31)*100,1)</f>
        <v>92.8</v>
      </c>
      <c r="M31" s="174">
        <f>ROUND('当年度'!K31/('当年度'!$L31+'当年度'!$M31+'当年度'!$N31)*100,4)</f>
        <v>92.8309</v>
      </c>
      <c r="N31">
        <f t="shared" si="0"/>
        <v>10</v>
      </c>
    </row>
    <row r="32" spans="2:14" ht="17.25">
      <c r="B32" s="24" t="s">
        <v>106</v>
      </c>
      <c r="C32" s="67">
        <f>ROUND('当年度'!C32/('当年度'!$L32+'当年度'!$M32+'当年度'!$N32)*100,1)</f>
        <v>28.9</v>
      </c>
      <c r="D32" s="67">
        <f>ROUND('当年度'!D32/('当年度'!$L32+'当年度'!$M32+'当年度'!$N32)*100,1)</f>
        <v>14.3</v>
      </c>
      <c r="E32" s="67">
        <f>ROUND('当年度'!E32/('当年度'!$L32+'当年度'!$M32+'当年度'!$N32)*100,1)</f>
        <v>1.6</v>
      </c>
      <c r="F32" s="67">
        <f>ROUND('当年度'!F32/('当年度'!$L32+'当年度'!$M32+'当年度'!$N32)*100,1)</f>
        <v>5</v>
      </c>
      <c r="G32" s="67">
        <f>ROUND('当年度'!G32/('当年度'!$L32+'当年度'!$M32+'当年度'!$N32)*100,1)</f>
        <v>12.2</v>
      </c>
      <c r="H32" s="67">
        <f>ROUND('当年度'!H32/('当年度'!$L32+'当年度'!$M32+'当年度'!$N32)*100,1)</f>
        <v>22.3</v>
      </c>
      <c r="I32" s="67">
        <f>ROUND('当年度'!I32/('当年度'!$L32+'当年度'!$M32+'当年度'!$N32)*100,1)</f>
        <v>0</v>
      </c>
      <c r="J32" s="67">
        <f>ROUND('当年度'!J32/('当年度'!$L32+'当年度'!$M32+'当年度'!$N32)*100,1)</f>
        <v>7.2</v>
      </c>
      <c r="K32" s="67">
        <f>ROUND('当年度'!K32/('当年度'!$L32+'当年度'!$M32+'当年度'!$N32)*100,1)</f>
        <v>91.6</v>
      </c>
      <c r="M32" s="174">
        <f>ROUND('当年度'!K32/('当年度'!$L32+'当年度'!$M32+'当年度'!$N32)*100,4)</f>
        <v>91.5594</v>
      </c>
      <c r="N32">
        <f t="shared" si="0"/>
        <v>12</v>
      </c>
    </row>
    <row r="33" spans="2:14" ht="17.25">
      <c r="B33" s="25" t="s">
        <v>80</v>
      </c>
      <c r="C33" s="67">
        <f>ROUND('当年度'!C33/('当年度'!$L33+'当年度'!$M33+'当年度'!$N33)*100,1)</f>
        <v>29.7</v>
      </c>
      <c r="D33" s="67">
        <f>ROUND('当年度'!D33/('当年度'!$L33+'当年度'!$M33+'当年度'!$N33)*100,1)</f>
        <v>11.2</v>
      </c>
      <c r="E33" s="67">
        <f>ROUND('当年度'!E33/('当年度'!$L33+'当年度'!$M33+'当年度'!$N33)*100,1)</f>
        <v>0.8</v>
      </c>
      <c r="F33" s="67">
        <f>ROUND('当年度'!F33/('当年度'!$L33+'当年度'!$M33+'当年度'!$N33)*100,1)</f>
        <v>4.1</v>
      </c>
      <c r="G33" s="67">
        <f>ROUND('当年度'!G33/('当年度'!$L33+'当年度'!$M33+'当年度'!$N33)*100,1)</f>
        <v>17.4</v>
      </c>
      <c r="H33" s="67">
        <f>ROUND('当年度'!H33/('当年度'!$L33+'当年度'!$M33+'当年度'!$N33)*100,1)</f>
        <v>15.8</v>
      </c>
      <c r="I33" s="67">
        <f>ROUND('当年度'!I33/('当年度'!$L33+'当年度'!$M33+'当年度'!$N33)*100,1)</f>
        <v>1.1</v>
      </c>
      <c r="J33" s="67">
        <f>ROUND('当年度'!J33/('当年度'!$L33+'当年度'!$M33+'当年度'!$N33)*100,1)</f>
        <v>15.1</v>
      </c>
      <c r="K33" s="67">
        <f>ROUND('当年度'!K33/('当年度'!$L33+'当年度'!$M33+'当年度'!$N33)*100,1)</f>
        <v>95.2</v>
      </c>
      <c r="M33" s="174">
        <f>ROUND('当年度'!K33/('当年度'!$L33+'当年度'!$M33+'当年度'!$N33)*100,4)</f>
        <v>95.2431</v>
      </c>
      <c r="N33">
        <f t="shared" si="0"/>
        <v>7</v>
      </c>
    </row>
    <row r="34" spans="2:14" ht="17.25">
      <c r="B34" s="24" t="s">
        <v>81</v>
      </c>
      <c r="C34" s="67">
        <f>ROUND('当年度'!C34/('当年度'!$L34+'当年度'!$M34+'当年度'!$N34)*100,1)</f>
        <v>24.9</v>
      </c>
      <c r="D34" s="67">
        <f>ROUND('当年度'!D34/('当年度'!$L34+'当年度'!$M34+'当年度'!$N34)*100,1)</f>
        <v>11.3</v>
      </c>
      <c r="E34" s="67">
        <f>ROUND('当年度'!E34/('当年度'!$L34+'当年度'!$M34+'当年度'!$N34)*100,1)</f>
        <v>1.1</v>
      </c>
      <c r="F34" s="67">
        <f>ROUND('当年度'!F34/('当年度'!$L34+'当年度'!$M34+'当年度'!$N34)*100,1)</f>
        <v>4.7</v>
      </c>
      <c r="G34" s="67">
        <f>ROUND('当年度'!G34/('当年度'!$L34+'当年度'!$M34+'当年度'!$N34)*100,1)</f>
        <v>15.5</v>
      </c>
      <c r="H34" s="67">
        <f>ROUND('当年度'!H34/('当年度'!$L34+'当年度'!$M34+'当年度'!$N34)*100,1)</f>
        <v>21.4</v>
      </c>
      <c r="I34" s="67">
        <f>ROUND('当年度'!I34/('当年度'!$L34+'当年度'!$M34+'当年度'!$N34)*100,1)</f>
        <v>0</v>
      </c>
      <c r="J34" s="67">
        <f>ROUND('当年度'!J34/('当年度'!$L34+'当年度'!$M34+'当年度'!$N34)*100,1)</f>
        <v>10.9</v>
      </c>
      <c r="K34" s="67">
        <f>ROUND('当年度'!K34/('当年度'!$L34+'当年度'!$M34+'当年度'!$N34)*100,1)</f>
        <v>89.8</v>
      </c>
      <c r="M34" s="174">
        <f>ROUND('当年度'!K34/('当年度'!$L34+'当年度'!$M34+'当年度'!$N34)*100,4)</f>
        <v>89.7539</v>
      </c>
      <c r="N34">
        <f t="shared" si="0"/>
        <v>14</v>
      </c>
    </row>
    <row r="35" spans="2:11" ht="17.25">
      <c r="B35" s="27" t="s">
        <v>91</v>
      </c>
      <c r="C35" s="70">
        <f>ROUND('当年度'!C35/('当年度'!$L35+'当年度'!$M35+'当年度'!$N35)*100,1)</f>
        <v>27.2</v>
      </c>
      <c r="D35" s="70">
        <f>ROUND('当年度'!D35/('当年度'!$L35+'当年度'!$M35+'当年度'!$N35)*100,1)</f>
        <v>15.2</v>
      </c>
      <c r="E35" s="70">
        <f>ROUND('当年度'!E35/('当年度'!$L35+'当年度'!$M35+'当年度'!$N35)*100,1)</f>
        <v>1.5</v>
      </c>
      <c r="F35" s="70">
        <f>ROUND('当年度'!F35/('当年度'!$L35+'当年度'!$M35+'当年度'!$N35)*100,1)</f>
        <v>9.8</v>
      </c>
      <c r="G35" s="70">
        <f>ROUND('当年度'!G35/('当年度'!$L35+'当年度'!$M35+'当年度'!$N35)*100,1)</f>
        <v>10.3</v>
      </c>
      <c r="H35" s="70">
        <f>ROUND('当年度'!H35/('当年度'!$L35+'当年度'!$M35+'当年度'!$N35)*100,1)</f>
        <v>14.8</v>
      </c>
      <c r="I35" s="70">
        <f>ROUND('当年度'!I35/('当年度'!$L35+'当年度'!$M35+'当年度'!$N35)*100,1)</f>
        <v>0.1</v>
      </c>
      <c r="J35" s="70">
        <f>ROUND('当年度'!J35/('当年度'!$L35+'当年度'!$M35+'当年度'!$N35)*100,1)</f>
        <v>10.9</v>
      </c>
      <c r="K35" s="73">
        <f>ROUND('当年度'!K35/('当年度'!$L35+'当年度'!$M35+'当年度'!$N35)*100,1)</f>
        <v>89.7</v>
      </c>
    </row>
    <row r="36" spans="2:11" ht="17.25">
      <c r="B36" s="27" t="s">
        <v>149</v>
      </c>
      <c r="C36" s="70">
        <f>ROUND('当年度'!C36/('当年度'!$L36+'当年度'!$M36+'当年度'!$N36)*100,1)</f>
        <v>27.1</v>
      </c>
      <c r="D36" s="70">
        <f>ROUND('当年度'!D36/('当年度'!$L36+'当年度'!$M36+'当年度'!$N36)*100,1)</f>
        <v>13.9</v>
      </c>
      <c r="E36" s="70">
        <f>ROUND('当年度'!E36/('当年度'!$L36+'当年度'!$M36+'当年度'!$N36)*100,1)</f>
        <v>1.2</v>
      </c>
      <c r="F36" s="70">
        <f>ROUND('当年度'!F36/('当年度'!$L36+'当年度'!$M36+'当年度'!$N36)*100,1)</f>
        <v>5.2</v>
      </c>
      <c r="G36" s="70">
        <f>ROUND('当年度'!G36/('当年度'!$L36+'当年度'!$M36+'当年度'!$N36)*100,1)</f>
        <v>13</v>
      </c>
      <c r="H36" s="70">
        <f>ROUND('当年度'!H36/('当年度'!$L36+'当年度'!$M36+'当年度'!$N36)*100,1)</f>
        <v>14.2</v>
      </c>
      <c r="I36" s="70">
        <f>ROUND('当年度'!I36/('当年度'!$L36+'当年度'!$M36+'当年度'!$N36)*100,1)</f>
        <v>0.1</v>
      </c>
      <c r="J36" s="70">
        <f>ROUND('当年度'!J36/('当年度'!$L36+'当年度'!$M36+'当年度'!$N36)*100,1)</f>
        <v>12</v>
      </c>
      <c r="K36" s="73">
        <f>ROUND('当年度'!K36/('当年度'!$L36+'当年度'!$M36+'当年度'!$N36)*100,1)</f>
        <v>86.7</v>
      </c>
    </row>
    <row r="37" spans="2:11" ht="17.25">
      <c r="B37" s="27" t="s">
        <v>92</v>
      </c>
      <c r="C37" s="70">
        <f>ROUND('当年度'!C37/('当年度'!$L37+'当年度'!$M37+'当年度'!$N37)*100,1)</f>
        <v>27.2</v>
      </c>
      <c r="D37" s="70">
        <f>ROUND('当年度'!D37/('当年度'!$L37+'当年度'!$M37+'当年度'!$N37)*100,1)</f>
        <v>15</v>
      </c>
      <c r="E37" s="70">
        <f>ROUND('当年度'!E37/('当年度'!$L37+'当年度'!$M37+'当年度'!$N37)*100,1)</f>
        <v>1.4</v>
      </c>
      <c r="F37" s="70">
        <f>ROUND('当年度'!F37/('当年度'!$L37+'当年度'!$M37+'当年度'!$N37)*100,1)</f>
        <v>9.1</v>
      </c>
      <c r="G37" s="70">
        <f>ROUND('当年度'!G37/('当年度'!$L37+'当年度'!$M37+'当年度'!$N37)*100,1)</f>
        <v>10.7</v>
      </c>
      <c r="H37" s="70">
        <f>ROUND('当年度'!H37/('当年度'!$L37+'当年度'!$M37+'当年度'!$N37)*100,1)</f>
        <v>14.7</v>
      </c>
      <c r="I37" s="70">
        <f>ROUND('当年度'!I37/('当年度'!$L37+'当年度'!$M37+'当年度'!$N37)*100,1)</f>
        <v>0.1</v>
      </c>
      <c r="J37" s="70">
        <f>ROUND('当年度'!J37/('当年度'!$L37+'当年度'!$M37+'当年度'!$N37)*100,1)</f>
        <v>11.1</v>
      </c>
      <c r="K37" s="70">
        <f>ROUND('当年度'!K37/('当年度'!$L37+'当年度'!$M37+'当年度'!$N37)*100,1)</f>
        <v>89.2</v>
      </c>
    </row>
    <row r="38" spans="3:9" ht="17.25">
      <c r="C38" s="4" t="s">
        <v>93</v>
      </c>
      <c r="I38" s="4"/>
    </row>
    <row r="39" spans="2:11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</row>
    <row r="40" spans="2:11" ht="17.25">
      <c r="B40" s="27" t="s">
        <v>91</v>
      </c>
      <c r="C40" s="70">
        <f aca="true" t="shared" si="1" ref="C40:K40">ROUND(AVERAGE(C6:C19),1)</f>
        <v>27.8</v>
      </c>
      <c r="D40" s="70">
        <f t="shared" si="1"/>
        <v>14.3</v>
      </c>
      <c r="E40" s="70">
        <f t="shared" si="1"/>
        <v>1.1</v>
      </c>
      <c r="F40" s="70">
        <f t="shared" si="1"/>
        <v>8.9</v>
      </c>
      <c r="G40" s="70">
        <f t="shared" si="1"/>
        <v>10.5</v>
      </c>
      <c r="H40" s="70">
        <f t="shared" si="1"/>
        <v>17.5</v>
      </c>
      <c r="I40" s="70">
        <f t="shared" si="1"/>
        <v>0.2</v>
      </c>
      <c r="J40" s="70">
        <f t="shared" si="1"/>
        <v>11.4</v>
      </c>
      <c r="K40" s="70">
        <f t="shared" si="1"/>
        <v>91.6</v>
      </c>
    </row>
    <row r="41" spans="2:11" ht="17.25">
      <c r="B41" s="27" t="s">
        <v>148</v>
      </c>
      <c r="C41" s="70">
        <f aca="true" t="shared" si="2" ref="C41:K41">ROUND(AVERAGE(C20:C34),1)</f>
        <v>26.9</v>
      </c>
      <c r="D41" s="70">
        <f t="shared" si="2"/>
        <v>13.9</v>
      </c>
      <c r="E41" s="70">
        <f t="shared" si="2"/>
        <v>1.1</v>
      </c>
      <c r="F41" s="70">
        <f t="shared" si="2"/>
        <v>5</v>
      </c>
      <c r="G41" s="70">
        <f t="shared" si="2"/>
        <v>13.2</v>
      </c>
      <c r="H41" s="70">
        <f t="shared" si="2"/>
        <v>14.3</v>
      </c>
      <c r="I41" s="70">
        <f t="shared" si="2"/>
        <v>0.2</v>
      </c>
      <c r="J41" s="70">
        <f t="shared" si="2"/>
        <v>12.1</v>
      </c>
      <c r="K41" s="70">
        <f t="shared" si="2"/>
        <v>86.6</v>
      </c>
    </row>
    <row r="42" spans="2:11" ht="17.25">
      <c r="B42" s="27" t="s">
        <v>92</v>
      </c>
      <c r="C42" s="70">
        <f aca="true" t="shared" si="3" ref="C42:K42">ROUND(AVERAGE(C6:C34),1)</f>
        <v>27.3</v>
      </c>
      <c r="D42" s="70">
        <f t="shared" si="3"/>
        <v>14.1</v>
      </c>
      <c r="E42" s="70">
        <f t="shared" si="3"/>
        <v>1.1</v>
      </c>
      <c r="F42" s="70">
        <f t="shared" si="3"/>
        <v>6.9</v>
      </c>
      <c r="G42" s="70">
        <f t="shared" si="3"/>
        <v>11.9</v>
      </c>
      <c r="H42" s="70">
        <f t="shared" si="3"/>
        <v>15.8</v>
      </c>
      <c r="I42" s="70">
        <f t="shared" si="3"/>
        <v>0.2</v>
      </c>
      <c r="J42" s="70">
        <f t="shared" si="3"/>
        <v>11.8</v>
      </c>
      <c r="K42" s="70">
        <f t="shared" si="3"/>
        <v>89</v>
      </c>
    </row>
    <row r="43" ht="17.25">
      <c r="C43" t="s">
        <v>94</v>
      </c>
    </row>
    <row r="46" ht="17.25">
      <c r="C46" s="17"/>
    </row>
    <row r="47" ht="17.25">
      <c r="C47" s="17"/>
    </row>
    <row r="48" ht="17.25">
      <c r="C48" s="17"/>
    </row>
    <row r="49" ht="17.25">
      <c r="C49" s="17"/>
    </row>
    <row r="50" ht="17.25">
      <c r="C50" s="17"/>
    </row>
    <row r="51" ht="17.25">
      <c r="C51" s="17"/>
    </row>
    <row r="52" ht="17.25">
      <c r="C52" s="17"/>
    </row>
    <row r="53" ht="17.25">
      <c r="C53" s="17"/>
    </row>
    <row r="54" ht="17.25">
      <c r="C54" s="17"/>
    </row>
    <row r="55" ht="17.25">
      <c r="C55" s="17"/>
    </row>
    <row r="56" ht="17.25">
      <c r="C56" s="17"/>
    </row>
    <row r="57" ht="17.25">
      <c r="C57" s="17"/>
    </row>
    <row r="58" ht="17.25">
      <c r="C58" s="17"/>
    </row>
    <row r="59" ht="17.25">
      <c r="C59" s="17"/>
    </row>
    <row r="60" ht="17.25">
      <c r="C60" s="17"/>
    </row>
    <row r="61" ht="17.25">
      <c r="C61" s="17"/>
    </row>
    <row r="62" ht="17.25">
      <c r="C62" s="17"/>
    </row>
    <row r="63" ht="17.25">
      <c r="C63" s="17"/>
    </row>
    <row r="64" ht="17.25">
      <c r="C64" s="17"/>
    </row>
    <row r="65" ht="17.25">
      <c r="C65" s="17"/>
    </row>
    <row r="66" ht="17.25">
      <c r="C66" s="17"/>
    </row>
    <row r="67" ht="17.25">
      <c r="C67" s="17"/>
    </row>
    <row r="68" ht="17.25">
      <c r="C68" s="17"/>
    </row>
    <row r="69" ht="17.25">
      <c r="C69" s="17"/>
    </row>
    <row r="70" ht="17.25">
      <c r="C70" s="17"/>
    </row>
    <row r="71" ht="17.25">
      <c r="C71" s="17"/>
    </row>
    <row r="72" ht="17.25">
      <c r="C72" s="17"/>
    </row>
    <row r="73" ht="17.25">
      <c r="C73" s="17"/>
    </row>
    <row r="74" ht="17.25">
      <c r="C74" s="17"/>
    </row>
    <row r="75" ht="17.25">
      <c r="C75" s="17"/>
    </row>
    <row r="76" ht="17.25">
      <c r="C76" s="17"/>
    </row>
    <row r="77" ht="17.25">
      <c r="C77" s="17"/>
    </row>
    <row r="78" ht="17.25">
      <c r="C78" s="17"/>
    </row>
    <row r="79" ht="17.25">
      <c r="C79" s="17"/>
    </row>
    <row r="80" ht="17.25">
      <c r="C80" s="17"/>
    </row>
    <row r="81" ht="17.25">
      <c r="C81" s="17"/>
    </row>
    <row r="82" ht="17.25">
      <c r="C82" s="17"/>
    </row>
    <row r="83" ht="17.25">
      <c r="C83" s="17"/>
    </row>
    <row r="84" ht="17.25">
      <c r="C84" s="17"/>
    </row>
    <row r="85" ht="17.25">
      <c r="C85" s="17"/>
    </row>
    <row r="86" ht="17.25">
      <c r="C86" s="17"/>
    </row>
    <row r="87" ht="17.25">
      <c r="C87" s="17"/>
    </row>
    <row r="88" ht="17.25">
      <c r="C88" s="17"/>
    </row>
    <row r="89" ht="17.25">
      <c r="C89" s="17"/>
    </row>
    <row r="90" ht="17.25">
      <c r="C90" s="17"/>
    </row>
    <row r="91" ht="17.25">
      <c r="C91" s="17"/>
    </row>
    <row r="92" ht="17.25">
      <c r="C92" s="17"/>
    </row>
    <row r="93" ht="17.25">
      <c r="C93" s="17"/>
    </row>
    <row r="94" ht="17.25">
      <c r="C94" s="17"/>
    </row>
    <row r="95" ht="17.25">
      <c r="C95" s="17"/>
    </row>
    <row r="96" ht="17.25">
      <c r="C96" s="17"/>
    </row>
    <row r="97" ht="17.25">
      <c r="C97" s="17"/>
    </row>
    <row r="98" ht="17.25">
      <c r="C98" s="17"/>
    </row>
    <row r="99" ht="17.25">
      <c r="C99" s="17"/>
    </row>
    <row r="100" ht="17.25">
      <c r="C100" s="17"/>
    </row>
    <row r="101" ht="17.25">
      <c r="C101" s="17"/>
    </row>
    <row r="102" ht="17.25">
      <c r="C102" s="17"/>
    </row>
    <row r="103" ht="17.25">
      <c r="C103" s="17"/>
    </row>
    <row r="104" ht="17.25">
      <c r="C104" s="17"/>
    </row>
    <row r="105" ht="17.25">
      <c r="C105" s="17"/>
    </row>
    <row r="106" ht="17.25">
      <c r="C106" s="17"/>
    </row>
    <row r="107" ht="17.25">
      <c r="C107" s="17"/>
    </row>
    <row r="108" ht="17.25">
      <c r="C108" s="17"/>
    </row>
    <row r="109" ht="17.25">
      <c r="C109" s="17"/>
    </row>
    <row r="110" ht="17.25">
      <c r="C110" s="17"/>
    </row>
    <row r="111" ht="17.25">
      <c r="C111" s="17"/>
    </row>
    <row r="112" ht="17.25">
      <c r="C112" s="17"/>
    </row>
    <row r="113" ht="17.25">
      <c r="C113" s="17"/>
    </row>
    <row r="114" ht="17.25">
      <c r="C114" s="17"/>
    </row>
    <row r="115" ht="17.25">
      <c r="C115" s="17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 ９-３ 経常収支比率の状況（Ｒ２年度決算）※減収補てん債特例分、臨時財政対策債を含む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115"/>
  <sheetViews>
    <sheetView showGridLines="0" view="pageBreakPreview" zoomScale="65" zoomScaleNormal="50" zoomScaleSheetLayoutView="65" workbookViewId="0" topLeftCell="B1">
      <selection activeCell="E2" sqref="E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3" width="9.66015625" style="0" customWidth="1"/>
    <col min="14" max="14" width="13.16015625" style="0" customWidth="1"/>
    <col min="15" max="15" width="11.66015625" style="0" customWidth="1"/>
  </cols>
  <sheetData>
    <row r="1" ht="17.25">
      <c r="B1" s="151" t="s">
        <v>115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8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145</v>
      </c>
      <c r="J4" s="9" t="s">
        <v>9</v>
      </c>
      <c r="K4" s="9" t="s">
        <v>87</v>
      </c>
    </row>
    <row r="5" spans="2:11" ht="17.25">
      <c r="B5" s="22"/>
      <c r="C5" s="13"/>
      <c r="D5" s="13"/>
      <c r="E5" s="13"/>
      <c r="F5" s="13"/>
      <c r="G5" s="13"/>
      <c r="H5" s="13"/>
      <c r="I5" s="33" t="s">
        <v>116</v>
      </c>
      <c r="J5" s="13"/>
      <c r="K5" s="10" t="s">
        <v>89</v>
      </c>
    </row>
    <row r="6" spans="2:13" ht="17.25">
      <c r="B6" s="23" t="s">
        <v>15</v>
      </c>
      <c r="C6" s="73">
        <f>ROUND('前年度'!C6/('前年度'!$L6+'前年度'!$M6+'前年度'!$N6)*100,1)</f>
        <v>27.2</v>
      </c>
      <c r="D6" s="73">
        <f>ROUND('前年度'!D6/('前年度'!$L6+'前年度'!$M6+'前年度'!$N6)*100,1)</f>
        <v>20</v>
      </c>
      <c r="E6" s="73">
        <f>ROUND('前年度'!E6/('前年度'!$L6+'前年度'!$M6+'前年度'!$N6)*100,1)</f>
        <v>1.1</v>
      </c>
      <c r="F6" s="73">
        <f>ROUND('前年度'!F6/('前年度'!$L6+'前年度'!$M6+'前年度'!$N6)*100,1)</f>
        <v>10.6</v>
      </c>
      <c r="G6" s="73">
        <f>ROUND('前年度'!G6/('前年度'!$L6+'前年度'!$M6+'前年度'!$N6)*100,1)</f>
        <v>10.9</v>
      </c>
      <c r="H6" s="73">
        <f>ROUND('前年度'!H6/('前年度'!$L6+'前年度'!$M6+'前年度'!$N6)*100,1)</f>
        <v>15.8</v>
      </c>
      <c r="I6" s="73">
        <f>ROUND('前年度'!I6/('前年度'!$L6+'前年度'!$M6+'前年度'!$N6)*100,1)</f>
        <v>0</v>
      </c>
      <c r="J6" s="73">
        <f>ROUND('前年度'!J6/('前年度'!$L6+'前年度'!$M6+'前年度'!$N6)*100,1)</f>
        <v>11.8</v>
      </c>
      <c r="K6" s="73">
        <f>ROUND('前年度'!K6/('前年度'!$L6+'前年度'!$M6+'前年度'!$N6)*100,1)</f>
        <v>97.3</v>
      </c>
      <c r="M6" s="147"/>
    </row>
    <row r="7" spans="2:13" ht="17.25">
      <c r="B7" s="24" t="s">
        <v>16</v>
      </c>
      <c r="C7" s="67">
        <f>ROUND('前年度'!C7/('前年度'!$L7+'前年度'!$M7+'前年度'!$N7)*100,1)</f>
        <v>18</v>
      </c>
      <c r="D7" s="67">
        <f>ROUND('前年度'!D7/('前年度'!$L7+'前年度'!$M7+'前年度'!$N7)*100,1)</f>
        <v>17.1</v>
      </c>
      <c r="E7" s="67">
        <f>ROUND('前年度'!E7/('前年度'!$L7+'前年度'!$M7+'前年度'!$N7)*100,1)</f>
        <v>2.6</v>
      </c>
      <c r="F7" s="67">
        <f>ROUND('前年度'!F7/('前年度'!$L7+'前年度'!$M7+'前年度'!$N7)*100,1)</f>
        <v>9.7</v>
      </c>
      <c r="G7" s="67">
        <f>ROUND('前年度'!G7/('前年度'!$L7+'前年度'!$M7+'前年度'!$N7)*100,1)</f>
        <v>10.4</v>
      </c>
      <c r="H7" s="67">
        <f>ROUND('前年度'!H7/('前年度'!$L7+'前年度'!$M7+'前年度'!$N7)*100,1)</f>
        <v>8.9</v>
      </c>
      <c r="I7" s="67">
        <f>ROUND('前年度'!I7/('前年度'!$L7+'前年度'!$M7+'前年度'!$N7)*100,1)</f>
        <v>0</v>
      </c>
      <c r="J7" s="67">
        <f>ROUND('前年度'!J7/('前年度'!$L7+'前年度'!$M7+'前年度'!$N7)*100,1)</f>
        <v>8.1</v>
      </c>
      <c r="K7" s="67">
        <f>ROUND('前年度'!K7/('前年度'!$L7+'前年度'!$M7+'前年度'!$N7)*100,1)</f>
        <v>74.8</v>
      </c>
      <c r="M7" s="147"/>
    </row>
    <row r="8" spans="2:13" ht="17.25">
      <c r="B8" s="24" t="s">
        <v>17</v>
      </c>
      <c r="C8" s="67">
        <f>ROUND('前年度'!C8/('前年度'!$L8+'前年度'!$M8+'前年度'!$N8)*100,1)</f>
        <v>23.6</v>
      </c>
      <c r="D8" s="67">
        <f>ROUND('前年度'!D8/('前年度'!$L8+'前年度'!$M8+'前年度'!$N8)*100,1)</f>
        <v>17.1</v>
      </c>
      <c r="E8" s="67">
        <f>ROUND('前年度'!E8/('前年度'!$L8+'前年度'!$M8+'前年度'!$N8)*100,1)</f>
        <v>0.6</v>
      </c>
      <c r="F8" s="67">
        <f>ROUND('前年度'!F8/('前年度'!$L8+'前年度'!$M8+'前年度'!$N8)*100,1)</f>
        <v>11.9</v>
      </c>
      <c r="G8" s="67">
        <f>ROUND('前年度'!G8/('前年度'!$L8+'前年度'!$M8+'前年度'!$N8)*100,1)</f>
        <v>10.6</v>
      </c>
      <c r="H8" s="67">
        <f>ROUND('前年度'!H8/('前年度'!$L8+'前年度'!$M8+'前年度'!$N8)*100,1)</f>
        <v>18.6</v>
      </c>
      <c r="I8" s="67">
        <f>ROUND('前年度'!I8/('前年度'!$L8+'前年度'!$M8+'前年度'!$N8)*100,1)</f>
        <v>0</v>
      </c>
      <c r="J8" s="67">
        <f>ROUND('前年度'!J8/('前年度'!$L8+'前年度'!$M8+'前年度'!$N8)*100,1)</f>
        <v>12</v>
      </c>
      <c r="K8" s="67">
        <f>ROUND('前年度'!K8/('前年度'!$L8+'前年度'!$M8+'前年度'!$N8)*100,1)</f>
        <v>94.4</v>
      </c>
      <c r="M8" s="147"/>
    </row>
    <row r="9" spans="2:13" ht="17.25">
      <c r="B9" s="25" t="s">
        <v>18</v>
      </c>
      <c r="C9" s="67">
        <f>ROUND('前年度'!C9/('前年度'!$L9+'前年度'!$M9+'前年度'!$N9)*100,1)</f>
        <v>22.1</v>
      </c>
      <c r="D9" s="67">
        <f>ROUND('前年度'!D9/('前年度'!$L9+'前年度'!$M9+'前年度'!$N9)*100,1)</f>
        <v>14.4</v>
      </c>
      <c r="E9" s="67">
        <f>ROUND('前年度'!E9/('前年度'!$L9+'前年度'!$M9+'前年度'!$N9)*100,1)</f>
        <v>1.5</v>
      </c>
      <c r="F9" s="67">
        <f>ROUND('前年度'!F9/('前年度'!$L9+'前年度'!$M9+'前年度'!$N9)*100,1)</f>
        <v>11.8</v>
      </c>
      <c r="G9" s="67">
        <f>ROUND('前年度'!G9/('前年度'!$L9+'前年度'!$M9+'前年度'!$N9)*100,1)</f>
        <v>13.1</v>
      </c>
      <c r="H9" s="67">
        <f>ROUND('前年度'!H9/('前年度'!$L9+'前年度'!$M9+'前年度'!$N9)*100,1)</f>
        <v>11</v>
      </c>
      <c r="I9" s="67">
        <f>ROUND('前年度'!I9/('前年度'!$L9+'前年度'!$M9+'前年度'!$N9)*100,1)</f>
        <v>0.2</v>
      </c>
      <c r="J9" s="67">
        <f>ROUND('前年度'!J9/('前年度'!$L9+'前年度'!$M9+'前年度'!$N9)*100,1)</f>
        <v>11.9</v>
      </c>
      <c r="K9" s="67">
        <f>ROUND('前年度'!K9/('前年度'!$L9+'前年度'!$M9+'前年度'!$N9)*100,1)</f>
        <v>86</v>
      </c>
      <c r="M9" s="147"/>
    </row>
    <row r="10" spans="2:13" ht="17.25">
      <c r="B10" s="25" t="s">
        <v>19</v>
      </c>
      <c r="C10" s="67">
        <f>ROUND('前年度'!C10/('前年度'!$L10+'前年度'!$M10+'前年度'!$N10)*100,1)</f>
        <v>23.1</v>
      </c>
      <c r="D10" s="67">
        <f>ROUND('前年度'!D10/('前年度'!$L10+'前年度'!$M10+'前年度'!$N10)*100,1)</f>
        <v>16.8</v>
      </c>
      <c r="E10" s="67">
        <f>ROUND('前年度'!E10/('前年度'!$L10+'前年度'!$M10+'前年度'!$N10)*100,1)</f>
        <v>0.7</v>
      </c>
      <c r="F10" s="67">
        <f>ROUND('前年度'!F10/('前年度'!$L10+'前年度'!$M10+'前年度'!$N10)*100,1)</f>
        <v>9.9</v>
      </c>
      <c r="G10" s="67">
        <f>ROUND('前年度'!G10/('前年度'!$L10+'前年度'!$M10+'前年度'!$N10)*100,1)</f>
        <v>12.6</v>
      </c>
      <c r="H10" s="67">
        <f>ROUND('前年度'!H10/('前年度'!$L10+'前年度'!$M10+'前年度'!$N10)*100,1)</f>
        <v>19.8</v>
      </c>
      <c r="I10" s="67">
        <f>ROUND('前年度'!I10/('前年度'!$L10+'前年度'!$M10+'前年度'!$N10)*100,1)</f>
        <v>0</v>
      </c>
      <c r="J10" s="67">
        <f>ROUND('前年度'!J10/('前年度'!$L10+'前年度'!$M10+'前年度'!$N10)*100,1)</f>
        <v>10.2</v>
      </c>
      <c r="K10" s="67">
        <f>ROUND('前年度'!K10/('前年度'!$L10+'前年度'!$M10+'前年度'!$N10)*100,1)</f>
        <v>93</v>
      </c>
      <c r="M10" s="147"/>
    </row>
    <row r="11" spans="2:13" ht="17.25">
      <c r="B11" s="25" t="s">
        <v>21</v>
      </c>
      <c r="C11" s="67">
        <f>ROUND('前年度'!C11/('前年度'!$L11+'前年度'!$M11+'前年度'!$N11)*100,1)</f>
        <v>28.5</v>
      </c>
      <c r="D11" s="67">
        <f>ROUND('前年度'!D11/('前年度'!$L11+'前年度'!$M11+'前年度'!$N11)*100,1)</f>
        <v>20.5</v>
      </c>
      <c r="E11" s="67">
        <f>ROUND('前年度'!E11/('前年度'!$L11+'前年度'!$M11+'前年度'!$N11)*100,1)</f>
        <v>2.5</v>
      </c>
      <c r="F11" s="67">
        <f>ROUND('前年度'!F11/('前年度'!$L11+'前年度'!$M11+'前年度'!$N11)*100,1)</f>
        <v>12.7</v>
      </c>
      <c r="G11" s="67">
        <f>ROUND('前年度'!G11/('前年度'!$L11+'前年度'!$M11+'前年度'!$N11)*100,1)</f>
        <v>6.3</v>
      </c>
      <c r="H11" s="67">
        <f>ROUND('前年度'!H11/('前年度'!$L11+'前年度'!$M11+'前年度'!$N11)*100,1)</f>
        <v>9.2</v>
      </c>
      <c r="I11" s="67">
        <f>ROUND('前年度'!I11/('前年度'!$L11+'前年度'!$M11+'前年度'!$N11)*100,1)</f>
        <v>0</v>
      </c>
      <c r="J11" s="67">
        <f>ROUND('前年度'!J11/('前年度'!$L11+'前年度'!$M11+'前年度'!$N11)*100,1)</f>
        <v>10.7</v>
      </c>
      <c r="K11" s="67">
        <f>ROUND('前年度'!K11/('前年度'!$L11+'前年度'!$M11+'前年度'!$N11)*100,1)</f>
        <v>90.4</v>
      </c>
      <c r="M11" s="147"/>
    </row>
    <row r="12" spans="2:13" ht="17.25">
      <c r="B12" s="25" t="s">
        <v>22</v>
      </c>
      <c r="C12" s="67">
        <f>ROUND('前年度'!C12/('前年度'!$L12+'前年度'!$M12+'前年度'!$N12)*100,1)</f>
        <v>25.4</v>
      </c>
      <c r="D12" s="67">
        <f>ROUND('前年度'!D12/('前年度'!$L12+'前年度'!$M12+'前年度'!$N12)*100,1)</f>
        <v>12.1</v>
      </c>
      <c r="E12" s="67">
        <f>ROUND('前年度'!E12/('前年度'!$L12+'前年度'!$M12+'前年度'!$N12)*100,1)</f>
        <v>1.2</v>
      </c>
      <c r="F12" s="67">
        <f>ROUND('前年度'!F12/('前年度'!$L12+'前年度'!$M12+'前年度'!$N12)*100,1)</f>
        <v>14.6</v>
      </c>
      <c r="G12" s="67">
        <f>ROUND('前年度'!G12/('前年度'!$L12+'前年度'!$M12+'前年度'!$N12)*100,1)</f>
        <v>13.7</v>
      </c>
      <c r="H12" s="67">
        <f>ROUND('前年度'!H12/('前年度'!$L12+'前年度'!$M12+'前年度'!$N12)*100,1)</f>
        <v>19.1</v>
      </c>
      <c r="I12" s="67">
        <f>ROUND('前年度'!I12/('前年度'!$L12+'前年度'!$M12+'前年度'!$N12)*100,1)</f>
        <v>0</v>
      </c>
      <c r="J12" s="67">
        <f>ROUND('前年度'!J12/('前年度'!$L12+'前年度'!$M12+'前年度'!$N12)*100,1)</f>
        <v>14.1</v>
      </c>
      <c r="K12" s="67">
        <f>ROUND('前年度'!K12/('前年度'!$L12+'前年度'!$M12+'前年度'!$N12)*100,1)</f>
        <v>100.3</v>
      </c>
      <c r="M12" s="147"/>
    </row>
    <row r="13" spans="2:13" ht="17.25">
      <c r="B13" s="25" t="s">
        <v>23</v>
      </c>
      <c r="C13" s="67">
        <f>ROUND('前年度'!C13/('前年度'!$L13+'前年度'!$M13+'前年度'!$N13)*100,1)</f>
        <v>22.3</v>
      </c>
      <c r="D13" s="67">
        <f>ROUND('前年度'!D13/('前年度'!$L13+'前年度'!$M13+'前年度'!$N13)*100,1)</f>
        <v>15.1</v>
      </c>
      <c r="E13" s="67">
        <f>ROUND('前年度'!E13/('前年度'!$L13+'前年度'!$M13+'前年度'!$N13)*100,1)</f>
        <v>1</v>
      </c>
      <c r="F13" s="67">
        <f>ROUND('前年度'!F13/('前年度'!$L13+'前年度'!$M13+'前年度'!$N13)*100,1)</f>
        <v>8.7</v>
      </c>
      <c r="G13" s="67">
        <f>ROUND('前年度'!G13/('前年度'!$L13+'前年度'!$M13+'前年度'!$N13)*100,1)</f>
        <v>15.8</v>
      </c>
      <c r="H13" s="67">
        <f>ROUND('前年度'!H13/('前年度'!$L13+'前年度'!$M13+'前年度'!$N13)*100,1)</f>
        <v>21</v>
      </c>
      <c r="I13" s="67">
        <f>ROUND('前年度'!I13/('前年度'!$L13+'前年度'!$M13+'前年度'!$N13)*100,1)</f>
        <v>0</v>
      </c>
      <c r="J13" s="67">
        <f>ROUND('前年度'!J13/('前年度'!$L13+'前年度'!$M13+'前年度'!$N13)*100,1)</f>
        <v>14.2</v>
      </c>
      <c r="K13" s="67">
        <f>ROUND('前年度'!K13/('前年度'!$L13+'前年度'!$M13+'前年度'!$N13)*100,1)</f>
        <v>98.2</v>
      </c>
      <c r="M13" s="147"/>
    </row>
    <row r="14" spans="2:13" ht="17.25">
      <c r="B14" s="25" t="s">
        <v>24</v>
      </c>
      <c r="C14" s="67">
        <f>ROUND('前年度'!C14/('前年度'!$L14+'前年度'!$M14+'前年度'!$N14)*100,1)</f>
        <v>25.7</v>
      </c>
      <c r="D14" s="67">
        <f>ROUND('前年度'!D14/('前年度'!$L14+'前年度'!$M14+'前年度'!$N14)*100,1)</f>
        <v>21.8</v>
      </c>
      <c r="E14" s="67">
        <f>ROUND('前年度'!E14/('前年度'!$L14+'前年度'!$M14+'前年度'!$N14)*100,1)</f>
        <v>0.6</v>
      </c>
      <c r="F14" s="67">
        <f>ROUND('前年度'!F14/('前年度'!$L14+'前年度'!$M14+'前年度'!$N14)*100,1)</f>
        <v>7.6</v>
      </c>
      <c r="G14" s="67">
        <f>ROUND('前年度'!G14/('前年度'!$L14+'前年度'!$M14+'前年度'!$N14)*100,1)</f>
        <v>6.5</v>
      </c>
      <c r="H14" s="67">
        <f>ROUND('前年度'!H14/('前年度'!$L14+'前年度'!$M14+'前年度'!$N14)*100,1)</f>
        <v>14.5</v>
      </c>
      <c r="I14" s="67">
        <f>ROUND('前年度'!I14/('前年度'!$L14+'前年度'!$M14+'前年度'!$N14)*100,1)</f>
        <v>0</v>
      </c>
      <c r="J14" s="67">
        <f>ROUND('前年度'!J14/('前年度'!$L14+'前年度'!$M14+'前年度'!$N14)*100,1)</f>
        <v>11.4</v>
      </c>
      <c r="K14" s="67">
        <f>ROUND('前年度'!K14/('前年度'!$L14+'前年度'!$M14+'前年度'!$N14)*100,1)</f>
        <v>88.1</v>
      </c>
      <c r="M14" s="147"/>
    </row>
    <row r="15" spans="2:13" ht="17.25">
      <c r="B15" s="25" t="s">
        <v>25</v>
      </c>
      <c r="C15" s="67">
        <f>ROUND('前年度'!C15/('前年度'!$L15+'前年度'!$M15+'前年度'!$N15)*100,1)</f>
        <v>30</v>
      </c>
      <c r="D15" s="67">
        <f>ROUND('前年度'!D15/('前年度'!$L15+'前年度'!$M15+'前年度'!$N15)*100,1)</f>
        <v>13.2</v>
      </c>
      <c r="E15" s="67">
        <f>ROUND('前年度'!E15/('前年度'!$L15+'前年度'!$M15+'前年度'!$N15)*100,1)</f>
        <v>0.5</v>
      </c>
      <c r="F15" s="67">
        <f>ROUND('前年度'!F15/('前年度'!$L15+'前年度'!$M15+'前年度'!$N15)*100,1)</f>
        <v>7.2</v>
      </c>
      <c r="G15" s="67">
        <f>ROUND('前年度'!G15/('前年度'!$L15+'前年度'!$M15+'前年度'!$N15)*100,1)</f>
        <v>7.4</v>
      </c>
      <c r="H15" s="67">
        <f>ROUND('前年度'!H15/('前年度'!$L15+'前年度'!$M15+'前年度'!$N15)*100,1)</f>
        <v>20.1</v>
      </c>
      <c r="I15" s="67">
        <f>ROUND('前年度'!I15/('前年度'!$L15+'前年度'!$M15+'前年度'!$N15)*100,1)</f>
        <v>0</v>
      </c>
      <c r="J15" s="67">
        <f>ROUND('前年度'!J15/('前年度'!$L15+'前年度'!$M15+'前年度'!$N15)*100,1)</f>
        <v>11.2</v>
      </c>
      <c r="K15" s="67">
        <f>ROUND('前年度'!K15/('前年度'!$L15+'前年度'!$M15+'前年度'!$N15)*100,1)</f>
        <v>89.5</v>
      </c>
      <c r="M15" s="147"/>
    </row>
    <row r="16" spans="2:13" ht="17.25">
      <c r="B16" s="24" t="s">
        <v>26</v>
      </c>
      <c r="C16" s="67">
        <f>ROUND('前年度'!C16/('前年度'!$L16+'前年度'!$M16+'前年度'!$N16)*100,1)</f>
        <v>26.8</v>
      </c>
      <c r="D16" s="67">
        <f>ROUND('前年度'!D16/('前年度'!$L16+'前年度'!$M16+'前年度'!$N16)*100,1)</f>
        <v>16.8</v>
      </c>
      <c r="E16" s="67">
        <f>ROUND('前年度'!E16/('前年度'!$L16+'前年度'!$M16+'前年度'!$N16)*100,1)</f>
        <v>0.3</v>
      </c>
      <c r="F16" s="67">
        <f>ROUND('前年度'!F16/('前年度'!$L16+'前年度'!$M16+'前年度'!$N16)*100,1)</f>
        <v>6.8</v>
      </c>
      <c r="G16" s="67">
        <f>ROUND('前年度'!G16/('前年度'!$L16+'前年度'!$M16+'前年度'!$N16)*100,1)</f>
        <v>4.1</v>
      </c>
      <c r="H16" s="67">
        <f>ROUND('前年度'!H16/('前年度'!$L16+'前年度'!$M16+'前年度'!$N16)*100,1)</f>
        <v>21.8</v>
      </c>
      <c r="I16" s="67">
        <f>ROUND('前年度'!I16/('前年度'!$L16+'前年度'!$M16+'前年度'!$N16)*100,1)</f>
        <v>0.8</v>
      </c>
      <c r="J16" s="67">
        <f>ROUND('前年度'!J16/('前年度'!$L16+'前年度'!$M16+'前年度'!$N16)*100,1)</f>
        <v>13.4</v>
      </c>
      <c r="K16" s="67">
        <f>ROUND('前年度'!K16/('前年度'!$L16+'前年度'!$M16+'前年度'!$N16)*100,1)</f>
        <v>90.8</v>
      </c>
      <c r="M16" s="147"/>
    </row>
    <row r="17" spans="2:14" ht="17.25">
      <c r="B17" s="25" t="s">
        <v>101</v>
      </c>
      <c r="C17" s="67">
        <f>ROUND('前年度'!C17/('前年度'!$L17+'前年度'!$M17+'前年度'!$N17)*100,1)</f>
        <v>21</v>
      </c>
      <c r="D17" s="67">
        <f>ROUND('前年度'!D17/('前年度'!$L17+'前年度'!$M17+'前年度'!$N17)*100,1)</f>
        <v>23.5</v>
      </c>
      <c r="E17" s="67">
        <f>ROUND('前年度'!E17/('前年度'!$L17+'前年度'!$M17+'前年度'!$N17)*100,1)</f>
        <v>0.2</v>
      </c>
      <c r="F17" s="67">
        <f>ROUND('前年度'!F17/('前年度'!$L17+'前年度'!$M17+'前年度'!$N17)*100,1)</f>
        <v>7.4</v>
      </c>
      <c r="G17" s="67">
        <f>ROUND('前年度'!G17/('前年度'!$L17+'前年度'!$M17+'前年度'!$N17)*100,1)</f>
        <v>14.7</v>
      </c>
      <c r="H17" s="67">
        <f>ROUND('前年度'!H17/('前年度'!$L17+'前年度'!$M17+'前年度'!$N17)*100,1)</f>
        <v>18.1</v>
      </c>
      <c r="I17" s="67">
        <f>ROUND('前年度'!I17/('前年度'!$L17+'前年度'!$M17+'前年度'!$N17)*100,1)</f>
        <v>0</v>
      </c>
      <c r="J17" s="67">
        <f>ROUND('前年度'!J17/('前年度'!$L17+'前年度'!$M17+'前年度'!$N17)*100,1)</f>
        <v>8.7</v>
      </c>
      <c r="K17" s="67">
        <f>ROUND('前年度'!K17/('前年度'!$L17+'前年度'!$M17+'前年度'!$N17)*100,1)</f>
        <v>93.5</v>
      </c>
      <c r="M17" s="147"/>
      <c r="N17" s="3"/>
    </row>
    <row r="18" spans="2:14" ht="17.25">
      <c r="B18" s="25" t="s">
        <v>102</v>
      </c>
      <c r="C18" s="67">
        <f>ROUND('前年度'!C18/('前年度'!$L18+'前年度'!$M18+'前年度'!$N18)*100,1)</f>
        <v>22.9</v>
      </c>
      <c r="D18" s="67">
        <f>ROUND('前年度'!D18/('前年度'!$L18+'前年度'!$M18+'前年度'!$N18)*100,1)</f>
        <v>11.2</v>
      </c>
      <c r="E18" s="67">
        <f>ROUND('前年度'!E18/('前年度'!$L18+'前年度'!$M18+'前年度'!$N18)*100,1)</f>
        <v>0.6</v>
      </c>
      <c r="F18" s="67">
        <f>ROUND('前年度'!F18/('前年度'!$L18+'前年度'!$M18+'前年度'!$N18)*100,1)</f>
        <v>7.4</v>
      </c>
      <c r="G18" s="67">
        <f>ROUND('前年度'!G18/('前年度'!$L18+'前年度'!$M18+'前年度'!$N18)*100,1)</f>
        <v>17.5</v>
      </c>
      <c r="H18" s="67">
        <f>ROUND('前年度'!H18/('前年度'!$L18+'前年度'!$M18+'前年度'!$N18)*100,1)</f>
        <v>27.9</v>
      </c>
      <c r="I18" s="67">
        <f>ROUND('前年度'!I18/('前年度'!$L18+'前年度'!$M18+'前年度'!$N18)*100,1)</f>
        <v>0</v>
      </c>
      <c r="J18" s="67">
        <f>ROUND('前年度'!J18/('前年度'!$L18+'前年度'!$M18+'前年度'!$N18)*100,1)</f>
        <v>13.9</v>
      </c>
      <c r="K18" s="67">
        <f>ROUND('前年度'!K18/('前年度'!$L18+'前年度'!$M18+'前年度'!$N18)*100,1)</f>
        <v>101.4</v>
      </c>
      <c r="M18" s="147"/>
      <c r="N18" s="3"/>
    </row>
    <row r="19" spans="2:14" ht="17.25">
      <c r="B19" s="26" t="s">
        <v>103</v>
      </c>
      <c r="C19" s="68">
        <f>ROUND('前年度'!C19/('前年度'!$L19+'前年度'!$M19+'前年度'!$N19)*100,1)</f>
        <v>29.1</v>
      </c>
      <c r="D19" s="68">
        <f>ROUND('前年度'!D19/('前年度'!$L19+'前年度'!$M19+'前年度'!$N19)*100,1)</f>
        <v>17</v>
      </c>
      <c r="E19" s="68">
        <f>ROUND('前年度'!E19/('前年度'!$L19+'前年度'!$M19+'前年度'!$N19)*100,1)</f>
        <v>0.9</v>
      </c>
      <c r="F19" s="68">
        <f>ROUND('前年度'!F19/('前年度'!$L19+'前年度'!$M19+'前年度'!$N19)*100,1)</f>
        <v>9.6</v>
      </c>
      <c r="G19" s="68">
        <f>ROUND('前年度'!G19/('前年度'!$L19+'前年度'!$M19+'前年度'!$N19)*100,1)</f>
        <v>8.4</v>
      </c>
      <c r="H19" s="68">
        <f>ROUND('前年度'!H19/('前年度'!$L19+'前年度'!$M19+'前年度'!$N19)*100,1)</f>
        <v>22.5</v>
      </c>
      <c r="I19" s="68">
        <f>ROUND('前年度'!I19/('前年度'!$L19+'前年度'!$M19+'前年度'!$N19)*100,1)</f>
        <v>0</v>
      </c>
      <c r="J19" s="68">
        <f>ROUND('前年度'!J19/('前年度'!$L19+'前年度'!$M19+'前年度'!$N19)*100,1)</f>
        <v>10.3</v>
      </c>
      <c r="K19" s="68">
        <f>ROUND('前年度'!K19/('前年度'!$L19+'前年度'!$M19+'前年度'!$N19)*100,1)</f>
        <v>97.8</v>
      </c>
      <c r="M19" s="147"/>
      <c r="N19" s="3"/>
    </row>
    <row r="20" spans="2:13" ht="17.25">
      <c r="B20" s="25" t="s">
        <v>30</v>
      </c>
      <c r="C20" s="67">
        <f>ROUND('前年度'!C20/('前年度'!$L20+'前年度'!$M20+'前年度'!$N20)*100,1)</f>
        <v>19.8</v>
      </c>
      <c r="D20" s="67">
        <f>ROUND('前年度'!D20/('前年度'!$L20+'前年度'!$M20+'前年度'!$N20)*100,1)</f>
        <v>16.7</v>
      </c>
      <c r="E20" s="67">
        <f>ROUND('前年度'!E20/('前年度'!$L20+'前年度'!$M20+'前年度'!$N20)*100,1)</f>
        <v>0.2</v>
      </c>
      <c r="F20" s="67">
        <f>ROUND('前年度'!F20/('前年度'!$L20+'前年度'!$M20+'前年度'!$N20)*100,1)</f>
        <v>2.7</v>
      </c>
      <c r="G20" s="67">
        <f>ROUND('前年度'!G20/('前年度'!$L20+'前年度'!$M20+'前年度'!$N20)*100,1)</f>
        <v>9.3</v>
      </c>
      <c r="H20" s="67">
        <f>ROUND('前年度'!H20/('前年度'!$L20+'前年度'!$M20+'前年度'!$N20)*100,1)</f>
        <v>9.3</v>
      </c>
      <c r="I20" s="67">
        <f>ROUND('前年度'!I20/('前年度'!$L20+'前年度'!$M20+'前年度'!$N20)*100,1)</f>
        <v>0</v>
      </c>
      <c r="J20" s="67">
        <f>ROUND('前年度'!J20/('前年度'!$L20+'前年度'!$M20+'前年度'!$N20)*100,1)</f>
        <v>12.6</v>
      </c>
      <c r="K20" s="67">
        <f>ROUND('前年度'!K20/('前年度'!$L20+'前年度'!$M20+'前年度'!$N20)*100,1)</f>
        <v>70.7</v>
      </c>
      <c r="M20" s="147"/>
    </row>
    <row r="21" spans="2:13" ht="17.25">
      <c r="B21" s="25" t="s">
        <v>34</v>
      </c>
      <c r="C21" s="67">
        <f>ROUND('前年度'!C21/('前年度'!$L21+'前年度'!$M21+'前年度'!$N21)*100,1)</f>
        <v>28.5</v>
      </c>
      <c r="D21" s="67">
        <f>ROUND('前年度'!D21/('前年度'!$L21+'前年度'!$M21+'前年度'!$N21)*100,1)</f>
        <v>17.7</v>
      </c>
      <c r="E21" s="67">
        <f>ROUND('前年度'!E21/('前年度'!$L21+'前年度'!$M21+'前年度'!$N21)*100,1)</f>
        <v>1</v>
      </c>
      <c r="F21" s="67">
        <f>ROUND('前年度'!F21/('前年度'!$L21+'前年度'!$M21+'前年度'!$N21)*100,1)</f>
        <v>6.3</v>
      </c>
      <c r="G21" s="67">
        <f>ROUND('前年度'!G21/('前年度'!$L21+'前年度'!$M21+'前年度'!$N21)*100,1)</f>
        <v>14.9</v>
      </c>
      <c r="H21" s="67">
        <f>ROUND('前年度'!H21/('前年度'!$L21+'前年度'!$M21+'前年度'!$N21)*100,1)</f>
        <v>9.2</v>
      </c>
      <c r="I21" s="67">
        <f>ROUND('前年度'!I21/('前年度'!$L21+'前年度'!$M21+'前年度'!$N21)*100,1)</f>
        <v>0</v>
      </c>
      <c r="J21" s="67">
        <f>ROUND('前年度'!J21/('前年度'!$L21+'前年度'!$M21+'前年度'!$N21)*100,1)</f>
        <v>9.5</v>
      </c>
      <c r="K21" s="67">
        <f>ROUND('前年度'!K21/('前年度'!$L21+'前年度'!$M21+'前年度'!$N21)*100,1)</f>
        <v>87.2</v>
      </c>
      <c r="M21" s="147"/>
    </row>
    <row r="22" spans="2:13" ht="17.25">
      <c r="B22" s="25" t="s">
        <v>36</v>
      </c>
      <c r="C22" s="67">
        <f>ROUND('前年度'!C22/('前年度'!$L22+'前年度'!$M22+'前年度'!$N22)*100,1)</f>
        <v>27.5</v>
      </c>
      <c r="D22" s="67">
        <f>ROUND('前年度'!D22/('前年度'!$L22+'前年度'!$M22+'前年度'!$N22)*100,1)</f>
        <v>23</v>
      </c>
      <c r="E22" s="67">
        <f>ROUND('前年度'!E22/('前年度'!$L22+'前年度'!$M22+'前年度'!$N22)*100,1)</f>
        <v>2.9</v>
      </c>
      <c r="F22" s="67">
        <f>ROUND('前年度'!F22/('前年度'!$L22+'前年度'!$M22+'前年度'!$N22)*100,1)</f>
        <v>6.8</v>
      </c>
      <c r="G22" s="67">
        <f>ROUND('前年度'!G22/('前年度'!$L22+'前年度'!$M22+'前年度'!$N22)*100,1)</f>
        <v>10.1</v>
      </c>
      <c r="H22" s="67">
        <f>ROUND('前年度'!H22/('前年度'!$L22+'前年度'!$M22+'前年度'!$N22)*100,1)</f>
        <v>7.4</v>
      </c>
      <c r="I22" s="67">
        <f>ROUND('前年度'!I22/('前年度'!$L22+'前年度'!$M22+'前年度'!$N22)*100,1)</f>
        <v>0.1</v>
      </c>
      <c r="J22" s="67">
        <f>ROUND('前年度'!J22/('前年度'!$L22+'前年度'!$M22+'前年度'!$N22)*100,1)</f>
        <v>11.1</v>
      </c>
      <c r="K22" s="67">
        <f>ROUND('前年度'!K22/('前年度'!$L22+'前年度'!$M22+'前年度'!$N22)*100,1)</f>
        <v>88.9</v>
      </c>
      <c r="M22" s="147"/>
    </row>
    <row r="23" spans="2:13" ht="17.25">
      <c r="B23" s="25" t="s">
        <v>38</v>
      </c>
      <c r="C23" s="67">
        <f>ROUND('前年度'!C23/('前年度'!$L23+'前年度'!$M23+'前年度'!$N23)*100,1)</f>
        <v>28.6</v>
      </c>
      <c r="D23" s="67">
        <f>ROUND('前年度'!D23/('前年度'!$L23+'前年度'!$M23+'前年度'!$N23)*100,1)</f>
        <v>21</v>
      </c>
      <c r="E23" s="67">
        <f>ROUND('前年度'!E23/('前年度'!$L23+'前年度'!$M23+'前年度'!$N23)*100,1)</f>
        <v>0.7</v>
      </c>
      <c r="F23" s="67">
        <f>ROUND('前年度'!F23/('前年度'!$L23+'前年度'!$M23+'前年度'!$N23)*100,1)</f>
        <v>5.3</v>
      </c>
      <c r="G23" s="67">
        <f>ROUND('前年度'!G23/('前年度'!$L23+'前年度'!$M23+'前年度'!$N23)*100,1)</f>
        <v>10.5</v>
      </c>
      <c r="H23" s="67">
        <f>ROUND('前年度'!H23/('前年度'!$L23+'前年度'!$M23+'前年度'!$N23)*100,1)</f>
        <v>11.6</v>
      </c>
      <c r="I23" s="67">
        <f>ROUND('前年度'!I23/('前年度'!$L23+'前年度'!$M23+'前年度'!$N23)*100,1)</f>
        <v>0</v>
      </c>
      <c r="J23" s="67">
        <f>ROUND('前年度'!J23/('前年度'!$L23+'前年度'!$M23+'前年度'!$N23)*100,1)</f>
        <v>14.5</v>
      </c>
      <c r="K23" s="67">
        <f>ROUND('前年度'!K23/('前年度'!$L23+'前年度'!$M23+'前年度'!$N23)*100,1)</f>
        <v>92.1</v>
      </c>
      <c r="M23" s="147"/>
    </row>
    <row r="24" spans="2:13" ht="17.25">
      <c r="B24" s="25" t="s">
        <v>39</v>
      </c>
      <c r="C24" s="67">
        <f>ROUND('前年度'!C24/('前年度'!$L24+'前年度'!$M24+'前年度'!$N24)*100,1)</f>
        <v>16.4</v>
      </c>
      <c r="D24" s="67">
        <f>ROUND('前年度'!D24/('前年度'!$L24+'前年度'!$M24+'前年度'!$N24)*100,1)</f>
        <v>19.8</v>
      </c>
      <c r="E24" s="67">
        <f>ROUND('前年度'!E24/('前年度'!$L24+'前年度'!$M24+'前年度'!$N24)*100,1)</f>
        <v>0.5</v>
      </c>
      <c r="F24" s="67">
        <f>ROUND('前年度'!F24/('前年度'!$L24+'前年度'!$M24+'前年度'!$N24)*100,1)</f>
        <v>5.2</v>
      </c>
      <c r="G24" s="67">
        <f>ROUND('前年度'!G24/('前年度'!$L24+'前年度'!$M24+'前年度'!$N24)*100,1)</f>
        <v>9.8</v>
      </c>
      <c r="H24" s="67">
        <f>ROUND('前年度'!H24/('前年度'!$L24+'前年度'!$M24+'前年度'!$N24)*100,1)</f>
        <v>1</v>
      </c>
      <c r="I24" s="67">
        <f>ROUND('前年度'!I24/('前年度'!$L24+'前年度'!$M24+'前年度'!$N24)*100,1)</f>
        <v>0.1</v>
      </c>
      <c r="J24" s="67">
        <f>ROUND('前年度'!J24/('前年度'!$L24+'前年度'!$M24+'前年度'!$N24)*100,1)</f>
        <v>15.9</v>
      </c>
      <c r="K24" s="67">
        <f>ROUND('前年度'!K24/('前年度'!$L24+'前年度'!$M24+'前年度'!$N24)*100,1)</f>
        <v>68.7</v>
      </c>
      <c r="M24" s="147"/>
    </row>
    <row r="25" spans="2:13" ht="17.25">
      <c r="B25" s="24" t="s">
        <v>53</v>
      </c>
      <c r="C25" s="67">
        <f>ROUND('前年度'!C25/('前年度'!$L25+'前年度'!$M25+'前年度'!$N25)*100,1)</f>
        <v>20.7</v>
      </c>
      <c r="D25" s="67">
        <f>ROUND('前年度'!D25/('前年度'!$L25+'前年度'!$M25+'前年度'!$N25)*100,1)</f>
        <v>16.6</v>
      </c>
      <c r="E25" s="67">
        <f>ROUND('前年度'!E25/('前年度'!$L25+'前年度'!$M25+'前年度'!$N25)*100,1)</f>
        <v>2.4</v>
      </c>
      <c r="F25" s="67">
        <f>ROUND('前年度'!F25/('前年度'!$L25+'前年度'!$M25+'前年度'!$N25)*100,1)</f>
        <v>9.1</v>
      </c>
      <c r="G25" s="67">
        <f>ROUND('前年度'!G25/('前年度'!$L25+'前年度'!$M25+'前年度'!$N25)*100,1)</f>
        <v>16.1</v>
      </c>
      <c r="H25" s="67">
        <f>ROUND('前年度'!H25/('前年度'!$L25+'前年度'!$M25+'前年度'!$N25)*100,1)</f>
        <v>12.7</v>
      </c>
      <c r="I25" s="67">
        <f>ROUND('前年度'!I25/('前年度'!$L25+'前年度'!$M25+'前年度'!$N25)*100,1)</f>
        <v>0</v>
      </c>
      <c r="J25" s="67">
        <f>ROUND('前年度'!J25/('前年度'!$L25+'前年度'!$M25+'前年度'!$N25)*100,1)</f>
        <v>12.4</v>
      </c>
      <c r="K25" s="67">
        <f>ROUND('前年度'!K25/('前年度'!$L25+'前年度'!$M25+'前年度'!$N25)*100,1)</f>
        <v>90</v>
      </c>
      <c r="M25" s="147"/>
    </row>
    <row r="26" spans="2:13" ht="17.25">
      <c r="B26" s="25" t="s">
        <v>54</v>
      </c>
      <c r="C26" s="67">
        <f>ROUND('前年度'!C26/('前年度'!$L26+'前年度'!$M26+'前年度'!$N26)*100,1)</f>
        <v>24.3</v>
      </c>
      <c r="D26" s="67">
        <f>ROUND('前年度'!D26/('前年度'!$L26+'前年度'!$M26+'前年度'!$N26)*100,1)</f>
        <v>14.3</v>
      </c>
      <c r="E26" s="67">
        <f>ROUND('前年度'!E26/('前年度'!$L26+'前年度'!$M26+'前年度'!$N26)*100,1)</f>
        <v>0.5</v>
      </c>
      <c r="F26" s="67">
        <f>ROUND('前年度'!F26/('前年度'!$L26+'前年度'!$M26+'前年度'!$N26)*100,1)</f>
        <v>7.9</v>
      </c>
      <c r="G26" s="67">
        <f>ROUND('前年度'!G26/('前年度'!$L26+'前年度'!$M26+'前年度'!$N26)*100,1)</f>
        <v>12.1</v>
      </c>
      <c r="H26" s="67">
        <f>ROUND('前年度'!H26/('前年度'!$L26+'前年度'!$M26+'前年度'!$N26)*100,1)</f>
        <v>14.3</v>
      </c>
      <c r="I26" s="67">
        <f>ROUND('前年度'!I26/('前年度'!$L26+'前年度'!$M26+'前年度'!$N26)*100,1)</f>
        <v>0</v>
      </c>
      <c r="J26" s="67">
        <f>ROUND('前年度'!J26/('前年度'!$L26+'前年度'!$M26+'前年度'!$N26)*100,1)</f>
        <v>17.3</v>
      </c>
      <c r="K26" s="67">
        <f>ROUND('前年度'!K26/('前年度'!$L26+'前年度'!$M26+'前年度'!$N26)*100,1)</f>
        <v>90.6</v>
      </c>
      <c r="M26" s="147"/>
    </row>
    <row r="27" spans="2:13" ht="17.25">
      <c r="B27" s="24" t="s">
        <v>55</v>
      </c>
      <c r="C27" s="67">
        <f>ROUND('前年度'!C27/('前年度'!$L27+'前年度'!$M27+'前年度'!$N27)*100,1)</f>
        <v>22</v>
      </c>
      <c r="D27" s="67">
        <f>ROUND('前年度'!D27/('前年度'!$L27+'前年度'!$M27+'前年度'!$N27)*100,1)</f>
        <v>13.4</v>
      </c>
      <c r="E27" s="67">
        <f>ROUND('前年度'!E27/('前年度'!$L27+'前年度'!$M27+'前年度'!$N27)*100,1)</f>
        <v>0.7</v>
      </c>
      <c r="F27" s="67">
        <f>ROUND('前年度'!F27/('前年度'!$L27+'前年度'!$M27+'前年度'!$N27)*100,1)</f>
        <v>5.3</v>
      </c>
      <c r="G27" s="67">
        <f>ROUND('前年度'!G27/('前年度'!$L27+'前年度'!$M27+'前年度'!$N27)*100,1)</f>
        <v>16.8</v>
      </c>
      <c r="H27" s="67">
        <f>ROUND('前年度'!H27/('前年度'!$L27+'前年度'!$M27+'前年度'!$N27)*100,1)</f>
        <v>22.2</v>
      </c>
      <c r="I27" s="67">
        <f>ROUND('前年度'!I27/('前年度'!$L27+'前年度'!$M27+'前年度'!$N27)*100,1)</f>
        <v>0</v>
      </c>
      <c r="J27" s="67">
        <f>ROUND('前年度'!J27/('前年度'!$L27+'前年度'!$M27+'前年度'!$N27)*100,1)</f>
        <v>11.3</v>
      </c>
      <c r="K27" s="67">
        <f>ROUND('前年度'!K27/('前年度'!$L27+'前年度'!$M27+'前年度'!$N27)*100,1)</f>
        <v>91.7</v>
      </c>
      <c r="M27" s="147"/>
    </row>
    <row r="28" spans="2:13" ht="17.25">
      <c r="B28" s="25" t="s">
        <v>58</v>
      </c>
      <c r="C28" s="67">
        <f>ROUND('前年度'!C28/('前年度'!$L28+'前年度'!$M28+'前年度'!$N28)*100,1)</f>
        <v>18.9</v>
      </c>
      <c r="D28" s="67">
        <f>ROUND('前年度'!D28/('前年度'!$L28+'前年度'!$M28+'前年度'!$N28)*100,1)</f>
        <v>18</v>
      </c>
      <c r="E28" s="67">
        <f>ROUND('前年度'!E28/('前年度'!$L28+'前年度'!$M28+'前年度'!$N28)*100,1)</f>
        <v>0.1</v>
      </c>
      <c r="F28" s="67">
        <f>ROUND('前年度'!F28/('前年度'!$L28+'前年度'!$M28+'前年度'!$N28)*100,1)</f>
        <v>5.9</v>
      </c>
      <c r="G28" s="67">
        <f>ROUND('前年度'!G28/('前年度'!$L28+'前年度'!$M28+'前年度'!$N28)*100,1)</f>
        <v>12.9</v>
      </c>
      <c r="H28" s="67">
        <f>ROUND('前年度'!H28/('前年度'!$L28+'前年度'!$M28+'前年度'!$N28)*100,1)</f>
        <v>10</v>
      </c>
      <c r="I28" s="67">
        <f>ROUND('前年度'!I28/('前年度'!$L28+'前年度'!$M28+'前年度'!$N28)*100,1)</f>
        <v>0</v>
      </c>
      <c r="J28" s="67">
        <f>ROUND('前年度'!J28/('前年度'!$L28+'前年度'!$M28+'前年度'!$N28)*100,1)</f>
        <v>8.6</v>
      </c>
      <c r="K28" s="67">
        <f>ROUND('前年度'!K28/('前年度'!$L28+'前年度'!$M28+'前年度'!$N28)*100,1)</f>
        <v>74.4</v>
      </c>
      <c r="M28" s="147"/>
    </row>
    <row r="29" spans="2:13" ht="17.25">
      <c r="B29" s="25" t="s">
        <v>67</v>
      </c>
      <c r="C29" s="67">
        <f>ROUND('前年度'!C29/('前年度'!$L29+'前年度'!$M29+'前年度'!$N29)*100,1)</f>
        <v>24.2</v>
      </c>
      <c r="D29" s="67">
        <f>ROUND('前年度'!D29/('前年度'!$L29+'前年度'!$M29+'前年度'!$N29)*100,1)</f>
        <v>15.4</v>
      </c>
      <c r="E29" s="67">
        <f>ROUND('前年度'!E29/('前年度'!$L29+'前年度'!$M29+'前年度'!$N29)*100,1)</f>
        <v>1.4</v>
      </c>
      <c r="F29" s="67">
        <f>ROUND('前年度'!F29/('前年度'!$L29+'前年度'!$M29+'前年度'!$N29)*100,1)</f>
        <v>4.4</v>
      </c>
      <c r="G29" s="67">
        <f>ROUND('前年度'!G29/('前年度'!$L29+'前年度'!$M29+'前年度'!$N29)*100,1)</f>
        <v>11.8</v>
      </c>
      <c r="H29" s="67">
        <f>ROUND('前年度'!H29/('前年度'!$L29+'前年度'!$M29+'前年度'!$N29)*100,1)</f>
        <v>11.7</v>
      </c>
      <c r="I29" s="67">
        <f>ROUND('前年度'!I29/('前年度'!$L29+'前年度'!$M29+'前年度'!$N29)*100,1)</f>
        <v>0.5</v>
      </c>
      <c r="J29" s="67">
        <f>ROUND('前年度'!J29/('前年度'!$L29+'前年度'!$M29+'前年度'!$N29)*100,1)</f>
        <v>5</v>
      </c>
      <c r="K29" s="67">
        <f>ROUND('前年度'!K29/('前年度'!$L29+'前年度'!$M29+'前年度'!$N29)*100,1)</f>
        <v>74.4</v>
      </c>
      <c r="M29" s="147"/>
    </row>
    <row r="30" spans="2:13" ht="17.25">
      <c r="B30" s="25" t="s">
        <v>104</v>
      </c>
      <c r="C30" s="67">
        <f>ROUND('前年度'!C30/('前年度'!$L30+'前年度'!$M30+'前年度'!$N30)*100,1)</f>
        <v>20.5</v>
      </c>
      <c r="D30" s="67">
        <f>ROUND('前年度'!D30/('前年度'!$L30+'前年度'!$M30+'前年度'!$N30)*100,1)</f>
        <v>7.8</v>
      </c>
      <c r="E30" s="67">
        <f>ROUND('前年度'!E30/('前年度'!$L30+'前年度'!$M30+'前年度'!$N30)*100,1)</f>
        <v>1.8</v>
      </c>
      <c r="F30" s="67">
        <f>ROUND('前年度'!F30/('前年度'!$L30+'前年度'!$M30+'前年度'!$N30)*100,1)</f>
        <v>4.6</v>
      </c>
      <c r="G30" s="67">
        <f>ROUND('前年度'!G30/('前年度'!$L30+'前年度'!$M30+'前年度'!$N30)*100,1)</f>
        <v>12.4</v>
      </c>
      <c r="H30" s="67">
        <f>ROUND('前年度'!H30/('前年度'!$L30+'前年度'!$M30+'前年度'!$N30)*100,1)</f>
        <v>27.4</v>
      </c>
      <c r="I30" s="67">
        <f>ROUND('前年度'!I30/('前年度'!$L30+'前年度'!$M30+'前年度'!$N30)*100,1)</f>
        <v>0</v>
      </c>
      <c r="J30" s="67">
        <f>ROUND('前年度'!J30/('前年度'!$L30+'前年度'!$M30+'前年度'!$N30)*100,1)</f>
        <v>10.2</v>
      </c>
      <c r="K30" s="67">
        <f>ROUND('前年度'!K30/('前年度'!$L30+'前年度'!$M30+'前年度'!$N30)*100,1)</f>
        <v>84.7</v>
      </c>
      <c r="M30" s="147"/>
    </row>
    <row r="31" spans="2:13" ht="17.25">
      <c r="B31" s="24" t="s">
        <v>105</v>
      </c>
      <c r="C31" s="67">
        <f>ROUND('前年度'!C31/('前年度'!$L31+'前年度'!$M31+'前年度'!$N31)*100,1)</f>
        <v>24.8</v>
      </c>
      <c r="D31" s="67">
        <f>ROUND('前年度'!D31/('前年度'!$L31+'前年度'!$M31+'前年度'!$N31)*100,1)</f>
        <v>13.8</v>
      </c>
      <c r="E31" s="67">
        <f>ROUND('前年度'!E31/('前年度'!$L31+'前年度'!$M31+'前年度'!$N31)*100,1)</f>
        <v>0</v>
      </c>
      <c r="F31" s="67">
        <f>ROUND('前年度'!F31/('前年度'!$L31+'前年度'!$M31+'前年度'!$N31)*100,1)</f>
        <v>2.9</v>
      </c>
      <c r="G31" s="67">
        <f>ROUND('前年度'!G31/('前年度'!$L31+'前年度'!$M31+'前年度'!$N31)*100,1)</f>
        <v>14.1</v>
      </c>
      <c r="H31" s="67">
        <f>ROUND('前年度'!H31/('前年度'!$L31+'前年度'!$M31+'前年度'!$N31)*100,1)</f>
        <v>19.6</v>
      </c>
      <c r="I31" s="67">
        <f>ROUND('前年度'!I31/('前年度'!$L31+'前年度'!$M31+'前年度'!$N31)*100,1)</f>
        <v>0</v>
      </c>
      <c r="J31" s="67">
        <f>ROUND('前年度'!J31/('前年度'!$L31+'前年度'!$M31+'前年度'!$N31)*100,1)</f>
        <v>17.5</v>
      </c>
      <c r="K31" s="67">
        <f>ROUND('前年度'!K31/('前年度'!$L31+'前年度'!$M31+'前年度'!$N31)*100,1)</f>
        <v>92.8</v>
      </c>
      <c r="M31" s="147"/>
    </row>
    <row r="32" spans="2:13" ht="17.25">
      <c r="B32" s="24" t="s">
        <v>106</v>
      </c>
      <c r="C32" s="67">
        <f>ROUND('前年度'!C32/('前年度'!$L32+'前年度'!$M32+'前年度'!$N32)*100,1)</f>
        <v>24</v>
      </c>
      <c r="D32" s="67">
        <f>ROUND('前年度'!D32/('前年度'!$L32+'前年度'!$M32+'前年度'!$N32)*100,1)</f>
        <v>16.3</v>
      </c>
      <c r="E32" s="67">
        <f>ROUND('前年度'!E32/('前年度'!$L32+'前年度'!$M32+'前年度'!$N32)*100,1)</f>
        <v>1.9</v>
      </c>
      <c r="F32" s="67">
        <f>ROUND('前年度'!F32/('前年度'!$L32+'前年度'!$M32+'前年度'!$N32)*100,1)</f>
        <v>5.9</v>
      </c>
      <c r="G32" s="67">
        <f>ROUND('前年度'!G32/('前年度'!$L32+'前年度'!$M32+'前年度'!$N32)*100,1)</f>
        <v>11.9</v>
      </c>
      <c r="H32" s="67">
        <f>ROUND('前年度'!H32/('前年度'!$L32+'前年度'!$M32+'前年度'!$N32)*100,1)</f>
        <v>22</v>
      </c>
      <c r="I32" s="67">
        <f>ROUND('前年度'!I32/('前年度'!$L32+'前年度'!$M32+'前年度'!$N32)*100,1)</f>
        <v>0</v>
      </c>
      <c r="J32" s="67">
        <f>ROUND('前年度'!J32/('前年度'!$L32+'前年度'!$M32+'前年度'!$N32)*100,1)</f>
        <v>7.5</v>
      </c>
      <c r="K32" s="67">
        <f>ROUND('前年度'!K32/('前年度'!$L32+'前年度'!$M32+'前年度'!$N32)*100,1)</f>
        <v>89.5</v>
      </c>
      <c r="M32" s="147"/>
    </row>
    <row r="33" spans="2:13" ht="17.25">
      <c r="B33" s="25" t="s">
        <v>80</v>
      </c>
      <c r="C33" s="67">
        <f>ROUND('前年度'!C33/('前年度'!$L33+'前年度'!$M33+'前年度'!$N33)*100,1)</f>
        <v>24.5</v>
      </c>
      <c r="D33" s="67">
        <f>ROUND('前年度'!D33/('前年度'!$L33+'前年度'!$M33+'前年度'!$N33)*100,1)</f>
        <v>11.8</v>
      </c>
      <c r="E33" s="67">
        <f>ROUND('前年度'!E33/('前年度'!$L33+'前年度'!$M33+'前年度'!$N33)*100,1)</f>
        <v>0.6</v>
      </c>
      <c r="F33" s="67">
        <f>ROUND('前年度'!F33/('前年度'!$L33+'前年度'!$M33+'前年度'!$N33)*100,1)</f>
        <v>7.1</v>
      </c>
      <c r="G33" s="67">
        <f>ROUND('前年度'!G33/('前年度'!$L33+'前年度'!$M33+'前年度'!$N33)*100,1)</f>
        <v>18.9</v>
      </c>
      <c r="H33" s="67">
        <f>ROUND('前年度'!H33/('前年度'!$L33+'前年度'!$M33+'前年度'!$N33)*100,1)</f>
        <v>16.3</v>
      </c>
      <c r="I33" s="67">
        <f>ROUND('前年度'!I33/('前年度'!$L33+'前年度'!$M33+'前年度'!$N33)*100,1)</f>
        <v>0</v>
      </c>
      <c r="J33" s="67">
        <f>ROUND('前年度'!J33/('前年度'!$L33+'前年度'!$M33+'前年度'!$N33)*100,1)</f>
        <v>15</v>
      </c>
      <c r="K33" s="67">
        <f>ROUND('前年度'!K33/('前年度'!$L33+'前年度'!$M33+'前年度'!$N33)*100,1)</f>
        <v>94.2</v>
      </c>
      <c r="M33" s="147"/>
    </row>
    <row r="34" spans="2:13" ht="17.25">
      <c r="B34" s="24" t="s">
        <v>81</v>
      </c>
      <c r="C34" s="68">
        <f>ROUND('前年度'!C34/('前年度'!$L34+'前年度'!$M34+'前年度'!$N34)*100,1)</f>
        <v>22.4</v>
      </c>
      <c r="D34" s="68">
        <f>ROUND('前年度'!D34/('前年度'!$L34+'前年度'!$M34+'前年度'!$N34)*100,1)</f>
        <v>15.6</v>
      </c>
      <c r="E34" s="68">
        <f>ROUND('前年度'!E34/('前年度'!$L34+'前年度'!$M34+'前年度'!$N34)*100,1)</f>
        <v>1</v>
      </c>
      <c r="F34" s="68">
        <f>ROUND('前年度'!F34/('前年度'!$L34+'前年度'!$M34+'前年度'!$N34)*100,1)</f>
        <v>6.2</v>
      </c>
      <c r="G34" s="68">
        <f>ROUND('前年度'!G34/('前年度'!$L34+'前年度'!$M34+'前年度'!$N34)*100,1)</f>
        <v>16.8</v>
      </c>
      <c r="H34" s="68">
        <f>ROUND('前年度'!H34/('前年度'!$L34+'前年度'!$M34+'前年度'!$N34)*100,1)</f>
        <v>21.3</v>
      </c>
      <c r="I34" s="68">
        <f>ROUND('前年度'!I34/('前年度'!$L34+'前年度'!$M34+'前年度'!$N34)*100,1)</f>
        <v>0</v>
      </c>
      <c r="J34" s="68">
        <f>ROUND('前年度'!J34/('前年度'!$L34+'前年度'!$M34+'前年度'!$N34)*100,1)</f>
        <v>10.7</v>
      </c>
      <c r="K34" s="68">
        <f>ROUND('前年度'!K34/('前年度'!$L34+'前年度'!$M34+'前年度'!$N34)*100,1)</f>
        <v>93.9</v>
      </c>
      <c r="M34" s="147"/>
    </row>
    <row r="35" spans="2:11" ht="17.25">
      <c r="B35" s="27" t="s">
        <v>91</v>
      </c>
      <c r="C35" s="70">
        <f>ROUND('前年度'!C35/('前年度'!$L35+'前年度'!$M35+'前年度'!$N35)*100,1)</f>
        <v>23.9</v>
      </c>
      <c r="D35" s="70">
        <f>ROUND('前年度'!D35/('前年度'!$L35+'前年度'!$M35+'前年度'!$N35)*100,1)</f>
        <v>17.4</v>
      </c>
      <c r="E35" s="70">
        <f>ROUND('前年度'!E35/('前年度'!$L35+'前年度'!$M35+'前年度'!$N35)*100,1)</f>
        <v>1.4</v>
      </c>
      <c r="F35" s="70">
        <f>ROUND('前年度'!F35/('前年度'!$L35+'前年度'!$M35+'前年度'!$N35)*100,1)</f>
        <v>10.4</v>
      </c>
      <c r="G35" s="70">
        <f>ROUND('前年度'!G35/('前年度'!$L35+'前年度'!$M35+'前年度'!$N35)*100,1)</f>
        <v>10.8</v>
      </c>
      <c r="H35" s="70">
        <f>ROUND('前年度'!H35/('前年度'!$L35+'前年度'!$M35+'前年度'!$N35)*100,1)</f>
        <v>15.1</v>
      </c>
      <c r="I35" s="70">
        <f>ROUND('前年度'!I35/('前年度'!$L35+'前年度'!$M35+'前年度'!$N35)*100,1)</f>
        <v>0</v>
      </c>
      <c r="J35" s="70">
        <f>ROUND('前年度'!J35/('前年度'!$L35+'前年度'!$M35+'前年度'!$N35)*100,1)</f>
        <v>10.8</v>
      </c>
      <c r="K35" s="73">
        <f>ROUND('前年度'!K35/('前年度'!$L35+'前年度'!$M35+'前年度'!$N35)*100,1)</f>
        <v>89.8</v>
      </c>
    </row>
    <row r="36" spans="2:11" ht="17.25">
      <c r="B36" s="27" t="s">
        <v>149</v>
      </c>
      <c r="C36" s="70">
        <f>ROUND('前年度'!C36/('前年度'!$L36+'前年度'!$M36+'前年度'!$N36)*100,1)</f>
        <v>23.4</v>
      </c>
      <c r="D36" s="70">
        <f>ROUND('前年度'!D36/('前年度'!$L36+'前年度'!$M36+'前年度'!$N36)*100,1)</f>
        <v>16.4</v>
      </c>
      <c r="E36" s="70">
        <f>ROUND('前年度'!E36/('前年度'!$L36+'前年度'!$M36+'前年度'!$N36)*100,1)</f>
        <v>1.2</v>
      </c>
      <c r="F36" s="70">
        <f>ROUND('前年度'!F36/('前年度'!$L36+'前年度'!$M36+'前年度'!$N36)*100,1)</f>
        <v>5.9</v>
      </c>
      <c r="G36" s="70">
        <f>ROUND('前年度'!G36/('前年度'!$L36+'前年度'!$M36+'前年度'!$N36)*100,1)</f>
        <v>13.1</v>
      </c>
      <c r="H36" s="70">
        <f>ROUND('前年度'!H36/('前年度'!$L36+'前年度'!$M36+'前年度'!$N36)*100,1)</f>
        <v>14.3</v>
      </c>
      <c r="I36" s="70">
        <f>ROUND('前年度'!I36/('前年度'!$L36+'前年度'!$M36+'前年度'!$N36)*100,1)</f>
        <v>0</v>
      </c>
      <c r="J36" s="70">
        <f>ROUND('前年度'!J36/('前年度'!$L36+'前年度'!$M36+'前年度'!$N36)*100,1)</f>
        <v>12</v>
      </c>
      <c r="K36" s="73">
        <f>ROUND('前年度'!K36/('前年度'!$L36+'前年度'!$M36+'前年度'!$N36)*100,1)</f>
        <v>86.4</v>
      </c>
    </row>
    <row r="37" spans="2:11" ht="17.25">
      <c r="B37" s="27" t="s">
        <v>92</v>
      </c>
      <c r="C37" s="70">
        <f>ROUND('前年度'!C37/('前年度'!$L37+'前年度'!$M37+'前年度'!$N37)*100,1)</f>
        <v>23.8</v>
      </c>
      <c r="D37" s="70">
        <f>ROUND('前年度'!D37/('前年度'!$L37+'前年度'!$M37+'前年度'!$N37)*100,1)</f>
        <v>17.3</v>
      </c>
      <c r="E37" s="70">
        <f>ROUND('前年度'!E37/('前年度'!$L37+'前年度'!$M37+'前年度'!$N37)*100,1)</f>
        <v>1.4</v>
      </c>
      <c r="F37" s="70">
        <f>ROUND('前年度'!F37/('前年度'!$L37+'前年度'!$M37+'前年度'!$N37)*100,1)</f>
        <v>9.7</v>
      </c>
      <c r="G37" s="70">
        <f>ROUND('前年度'!G37/('前年度'!$L37+'前年度'!$M37+'前年度'!$N37)*100,1)</f>
        <v>11.1</v>
      </c>
      <c r="H37" s="70">
        <f>ROUND('前年度'!H37/('前年度'!$L37+'前年度'!$M37+'前年度'!$N37)*100,1)</f>
        <v>15</v>
      </c>
      <c r="I37" s="70">
        <f>ROUND('前年度'!I37/('前年度'!$L37+'前年度'!$M37+'前年度'!$N37)*100,1)</f>
        <v>0</v>
      </c>
      <c r="J37" s="70">
        <f>ROUND('前年度'!J37/('前年度'!$L37+'前年度'!$M37+'前年度'!$N37)*100,1)</f>
        <v>11</v>
      </c>
      <c r="K37" s="70">
        <f>ROUND('前年度'!K37/('前年度'!$L37+'前年度'!$M37+'前年度'!$N37)*100,1)</f>
        <v>89.3</v>
      </c>
    </row>
    <row r="38" spans="3:12" ht="17.25">
      <c r="C38" s="4" t="s">
        <v>93</v>
      </c>
      <c r="I38" s="4"/>
      <c r="L38" s="3"/>
    </row>
    <row r="39" spans="2:12" ht="17.25">
      <c r="B39" s="30" t="s">
        <v>95</v>
      </c>
      <c r="C39" s="2"/>
      <c r="D39" s="2"/>
      <c r="E39" s="2"/>
      <c r="F39" s="2"/>
      <c r="G39" s="2"/>
      <c r="H39" s="2"/>
      <c r="J39" s="2"/>
      <c r="K39" s="6" t="s">
        <v>86</v>
      </c>
      <c r="L39" s="3"/>
    </row>
    <row r="40" spans="2:11" ht="17.25">
      <c r="B40" s="27" t="s">
        <v>91</v>
      </c>
      <c r="C40" s="70">
        <f aca="true" t="shared" si="0" ref="C40:K40">ROUND(AVERAGE(C6:C19),1)</f>
        <v>24.7</v>
      </c>
      <c r="D40" s="70">
        <f t="shared" si="0"/>
        <v>16.9</v>
      </c>
      <c r="E40" s="70">
        <f t="shared" si="0"/>
        <v>1</v>
      </c>
      <c r="F40" s="70">
        <f t="shared" si="0"/>
        <v>9.7</v>
      </c>
      <c r="G40" s="70">
        <f t="shared" si="0"/>
        <v>10.9</v>
      </c>
      <c r="H40" s="70">
        <f t="shared" si="0"/>
        <v>17.7</v>
      </c>
      <c r="I40" s="70">
        <f t="shared" si="0"/>
        <v>0.1</v>
      </c>
      <c r="J40" s="70">
        <f t="shared" si="0"/>
        <v>11.6</v>
      </c>
      <c r="K40" s="70">
        <f t="shared" si="0"/>
        <v>92.5</v>
      </c>
    </row>
    <row r="41" spans="2:11" ht="17.25">
      <c r="B41" s="27" t="s">
        <v>148</v>
      </c>
      <c r="C41" s="70">
        <f aca="true" t="shared" si="1" ref="C41:K41">ROUND(AVERAGE(C20:C34),1)</f>
        <v>23.1</v>
      </c>
      <c r="D41" s="70">
        <f t="shared" si="1"/>
        <v>16.1</v>
      </c>
      <c r="E41" s="70">
        <f t="shared" si="1"/>
        <v>1</v>
      </c>
      <c r="F41" s="70">
        <f t="shared" si="1"/>
        <v>5.7</v>
      </c>
      <c r="G41" s="70">
        <f t="shared" si="1"/>
        <v>13.2</v>
      </c>
      <c r="H41" s="70">
        <f t="shared" si="1"/>
        <v>14.4</v>
      </c>
      <c r="I41" s="70">
        <f t="shared" si="1"/>
        <v>0</v>
      </c>
      <c r="J41" s="70">
        <f t="shared" si="1"/>
        <v>11.9</v>
      </c>
      <c r="K41" s="70">
        <f t="shared" si="1"/>
        <v>85.6</v>
      </c>
    </row>
    <row r="42" spans="2:11" ht="17.25">
      <c r="B42" s="27" t="s">
        <v>92</v>
      </c>
      <c r="C42" s="70">
        <f aca="true" t="shared" si="2" ref="C42:K42">ROUND(AVERAGE(C6:C34),1)</f>
        <v>23.9</v>
      </c>
      <c r="D42" s="70">
        <f t="shared" si="2"/>
        <v>16.5</v>
      </c>
      <c r="E42" s="70">
        <f t="shared" si="2"/>
        <v>1</v>
      </c>
      <c r="F42" s="70">
        <f t="shared" si="2"/>
        <v>7.6</v>
      </c>
      <c r="G42" s="70">
        <f t="shared" si="2"/>
        <v>12.1</v>
      </c>
      <c r="H42" s="70">
        <f t="shared" si="2"/>
        <v>16</v>
      </c>
      <c r="I42" s="70">
        <f t="shared" si="2"/>
        <v>0.1</v>
      </c>
      <c r="J42" s="70">
        <f t="shared" si="2"/>
        <v>11.8</v>
      </c>
      <c r="K42" s="70">
        <f t="shared" si="2"/>
        <v>88.9</v>
      </c>
    </row>
    <row r="43" ht="17.25">
      <c r="C43" t="s">
        <v>94</v>
      </c>
    </row>
    <row r="46" ht="17.25">
      <c r="C46" s="17"/>
    </row>
    <row r="47" ht="17.25">
      <c r="C47" s="17"/>
    </row>
    <row r="48" ht="17.25">
      <c r="C48" s="17"/>
    </row>
    <row r="49" ht="17.25">
      <c r="C49" s="17"/>
    </row>
    <row r="50" ht="17.25">
      <c r="C50" s="17"/>
    </row>
    <row r="51" ht="17.25">
      <c r="C51" s="17"/>
    </row>
    <row r="52" ht="17.25">
      <c r="C52" s="17"/>
    </row>
    <row r="53" ht="17.25">
      <c r="C53" s="17"/>
    </row>
    <row r="54" ht="17.25">
      <c r="C54" s="17"/>
    </row>
    <row r="55" ht="17.25">
      <c r="C55" s="17"/>
    </row>
    <row r="56" ht="17.25">
      <c r="C56" s="17"/>
    </row>
    <row r="57" ht="17.25">
      <c r="C57" s="17"/>
    </row>
    <row r="58" ht="17.25">
      <c r="C58" s="17"/>
    </row>
    <row r="59" ht="17.25">
      <c r="C59" s="17"/>
    </row>
    <row r="60" ht="17.25">
      <c r="C60" s="17"/>
    </row>
    <row r="61" ht="17.25">
      <c r="C61" s="17"/>
    </row>
    <row r="62" ht="17.25">
      <c r="C62" s="17"/>
    </row>
    <row r="63" ht="17.25">
      <c r="C63" s="17"/>
    </row>
    <row r="64" ht="17.25">
      <c r="C64" s="17"/>
    </row>
    <row r="65" ht="17.25">
      <c r="C65" s="17"/>
    </row>
    <row r="66" ht="17.25">
      <c r="C66" s="17"/>
    </row>
    <row r="67" ht="17.25">
      <c r="C67" s="17"/>
    </row>
    <row r="68" ht="17.25">
      <c r="C68" s="17"/>
    </row>
    <row r="69" ht="17.25">
      <c r="C69" s="17"/>
    </row>
    <row r="70" ht="17.25">
      <c r="C70" s="17"/>
    </row>
    <row r="71" ht="17.25">
      <c r="C71" s="17"/>
    </row>
    <row r="72" ht="17.25">
      <c r="C72" s="17"/>
    </row>
    <row r="73" ht="17.25">
      <c r="C73" s="17"/>
    </row>
    <row r="74" ht="17.25">
      <c r="C74" s="17"/>
    </row>
    <row r="75" ht="17.25">
      <c r="C75" s="17"/>
    </row>
    <row r="76" ht="17.25">
      <c r="C76" s="17"/>
    </row>
    <row r="77" ht="17.25">
      <c r="C77" s="17"/>
    </row>
    <row r="78" ht="17.25">
      <c r="C78" s="17"/>
    </row>
    <row r="79" ht="17.25">
      <c r="C79" s="17"/>
    </row>
    <row r="80" ht="17.25">
      <c r="C80" s="17"/>
    </row>
    <row r="81" ht="17.25">
      <c r="C81" s="17"/>
    </row>
    <row r="82" ht="17.25">
      <c r="C82" s="17"/>
    </row>
    <row r="83" ht="17.25">
      <c r="C83" s="17"/>
    </row>
    <row r="84" ht="17.25">
      <c r="C84" s="17"/>
    </row>
    <row r="85" ht="17.25">
      <c r="C85" s="17"/>
    </row>
    <row r="86" ht="17.25">
      <c r="C86" s="17"/>
    </row>
    <row r="87" ht="17.25">
      <c r="C87" s="17"/>
    </row>
    <row r="88" ht="17.25">
      <c r="C88" s="17"/>
    </row>
    <row r="89" ht="17.25">
      <c r="C89" s="17"/>
    </row>
    <row r="90" ht="17.25">
      <c r="C90" s="17"/>
    </row>
    <row r="91" ht="17.25">
      <c r="C91" s="17"/>
    </row>
    <row r="92" ht="17.25">
      <c r="C92" s="17"/>
    </row>
    <row r="93" ht="17.25">
      <c r="C93" s="17"/>
    </row>
    <row r="94" ht="17.25">
      <c r="C94" s="17"/>
    </row>
    <row r="95" ht="17.25">
      <c r="C95" s="17"/>
    </row>
    <row r="96" ht="17.25">
      <c r="C96" s="17"/>
    </row>
    <row r="97" ht="17.25">
      <c r="C97" s="17"/>
    </row>
    <row r="98" ht="17.25">
      <c r="C98" s="17"/>
    </row>
    <row r="99" ht="17.25">
      <c r="C99" s="17"/>
    </row>
    <row r="100" ht="17.25">
      <c r="C100" s="17"/>
    </row>
    <row r="101" ht="17.25">
      <c r="C101" s="17"/>
    </row>
    <row r="102" ht="17.25">
      <c r="C102" s="17"/>
    </row>
    <row r="103" ht="17.25">
      <c r="C103" s="17"/>
    </row>
    <row r="104" ht="17.25">
      <c r="C104" s="17"/>
    </row>
    <row r="105" ht="17.25">
      <c r="C105" s="17"/>
    </row>
    <row r="106" ht="17.25">
      <c r="C106" s="17"/>
    </row>
    <row r="107" ht="17.25">
      <c r="C107" s="17"/>
    </row>
    <row r="108" ht="17.25">
      <c r="C108" s="17"/>
    </row>
    <row r="109" ht="17.25">
      <c r="C109" s="17"/>
    </row>
    <row r="110" ht="17.25">
      <c r="C110" s="17"/>
    </row>
    <row r="111" ht="17.25">
      <c r="C111" s="17"/>
    </row>
    <row r="112" ht="17.25">
      <c r="C112" s="17"/>
    </row>
    <row r="113" ht="17.25">
      <c r="C113" s="17"/>
    </row>
    <row r="114" ht="17.25">
      <c r="C114" s="17"/>
    </row>
    <row r="115" ht="17.25">
      <c r="C115" s="17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 ９-３ 経常収支比率の状況（Ｒ１年度決算）※減収補てん債特例分、臨時財政対策債を含む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2021-09-01T23:51:54Z</cp:lastPrinted>
  <dcterms:created xsi:type="dcterms:W3CDTF">1999-09-10T06:51:18Z</dcterms:created>
  <dcterms:modified xsi:type="dcterms:W3CDTF">2021-09-01T23:53:27Z</dcterms:modified>
  <cp:category/>
  <cp:version/>
  <cp:contentType/>
  <cp:contentStatus/>
</cp:coreProperties>
</file>