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<sst xmlns="http://schemas.openxmlformats.org/spreadsheetml/2006/main" count="306" uniqueCount="87">
  <si>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</si>
  <si>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</si>
  <si>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</si>
  <si>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</si>
  <si>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</si>
  <si>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</si>
  <si>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</si>
  <si>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</si>
  <si>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</si>
  <si>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</si>
  <si>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</si>
  <si>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</si>
  <si>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</si>
  <si>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</si>
  <si>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</si>
  <si>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</si>
  <si>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</si>
  <si>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</si>
  <si>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</si>
  <si>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</si>
  <si>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</si>
  <si>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</si>
  <si>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</si>
  <si>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</si>
  <si>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</si>
  <si>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</si>
  <si>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</si>
  <si>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</si>
  <si>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</si>
  <si>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</si>
  <si>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</si>
  <si>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</si>
  <si>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</si>
  <si>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</si>
  <si>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</si>
  <si>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</si>
  <si>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</si>
  <si>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</si>
  <si>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</si>
  <si>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</si>
  <si>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</si>
  <si>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</si>
  <si>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</si>
  <si>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</si>
  <si>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</si>
  <si>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</si>
  <si>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</si>
  <si>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</si>
  <si>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</si>
  <si>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</si>
  <si>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</si>
  <si>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</si>
  <si>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</si>
  <si>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</si>
  <si>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</si>
  <si>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</si>
  <si>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</si>
  <si>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</si>
  <si>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</si>
  <si>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</si>
  <si>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</si>
  <si>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</si>
  <si>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</si>
  <si>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</si>
  <si>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</si>
  <si>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</si>
  <si>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</si>
  <si>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</si>
  <si>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</si>
  <si>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</si>
  <si>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繰出金の状況・法適用（増減額）</t>
  </si>
  <si>
    <t>繰出金の状況・法適用（増減率）</t>
  </si>
  <si>
    <t>繰出金の状況・法適用（当年度）</t>
  </si>
  <si>
    <t>工業用水</t>
  </si>
  <si>
    <t>宅地造成</t>
  </si>
  <si>
    <t>介護サービス</t>
  </si>
  <si>
    <t>事        業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</si>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</sst>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B1">
      <selection activeCell="F2" sqref="F2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632441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4949268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5581709</v>
      </c>
      <c r="U6" s="28"/>
      <c r="V6" s="36">
        <v>68327285</v>
      </c>
      <c r="W6" s="37">
        <v>3138301</v>
      </c>
      <c r="X6" s="43">
        <f>ROUND(T6/V6*100,1)</f>
        <v>8.2</v>
      </c>
    </row>
    <row r="7" spans="2:24" ht="21" customHeight="1">
      <c r="B7" s="22" t="s">
        <v>25</v>
      </c>
      <c r="C7" s="32">
        <v>1295331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1182212</v>
      </c>
      <c r="J7" s="32">
        <v>0</v>
      </c>
      <c r="K7" s="32">
        <v>0</v>
      </c>
      <c r="L7" s="32">
        <v>0</v>
      </c>
      <c r="M7" s="32">
        <v>0</v>
      </c>
      <c r="N7" s="32">
        <v>5916508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8394051</v>
      </c>
      <c r="U7" s="28"/>
      <c r="V7" s="38">
        <v>80608655</v>
      </c>
      <c r="W7" s="38">
        <v>0</v>
      </c>
      <c r="X7" s="43">
        <f aca="true" t="shared" si="0" ref="X7:X37">ROUND(T7/V7*100,1)</f>
        <v>10.4</v>
      </c>
    </row>
    <row r="8" spans="2:24" ht="21" customHeight="1">
      <c r="B8" s="22" t="s">
        <v>26</v>
      </c>
      <c r="C8" s="32">
        <v>100858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1559509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3460367</v>
      </c>
      <c r="U8" s="28"/>
      <c r="V8" s="38">
        <v>30607782</v>
      </c>
      <c r="W8" s="38">
        <v>1489301</v>
      </c>
      <c r="X8" s="43">
        <f t="shared" si="0"/>
        <v>11.3</v>
      </c>
    </row>
    <row r="9" spans="2:24" ht="21" customHeight="1">
      <c r="B9" s="22" t="s">
        <v>27</v>
      </c>
      <c r="C9" s="32">
        <v>116501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557096</v>
      </c>
      <c r="J9" s="32">
        <v>0</v>
      </c>
      <c r="K9" s="32">
        <v>0</v>
      </c>
      <c r="L9" s="32">
        <v>0</v>
      </c>
      <c r="M9" s="32">
        <v>0</v>
      </c>
      <c r="N9" s="32">
        <v>2862925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3536522</v>
      </c>
      <c r="U9" s="28"/>
      <c r="V9" s="38">
        <v>44172122</v>
      </c>
      <c r="W9" s="38">
        <v>2468694</v>
      </c>
      <c r="X9" s="43">
        <f t="shared" si="0"/>
        <v>8</v>
      </c>
    </row>
    <row r="10" spans="2:24" ht="21" customHeight="1">
      <c r="B10" s="22" t="s">
        <v>28</v>
      </c>
      <c r="C10" s="32">
        <v>300978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1724550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2025528</v>
      </c>
      <c r="U10" s="28"/>
      <c r="V10" s="38">
        <v>31049103</v>
      </c>
      <c r="W10" s="38">
        <v>1868650</v>
      </c>
      <c r="X10" s="43">
        <f t="shared" si="0"/>
        <v>6.5</v>
      </c>
    </row>
    <row r="11" spans="2:24" ht="21" customHeight="1">
      <c r="B11" s="22" t="s">
        <v>29</v>
      </c>
      <c r="C11" s="32">
        <v>376832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2672834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3049666</v>
      </c>
      <c r="U11" s="28"/>
      <c r="V11" s="38">
        <v>39185319</v>
      </c>
      <c r="W11" s="38">
        <v>1811530</v>
      </c>
      <c r="X11" s="43">
        <f t="shared" si="0"/>
        <v>7.8</v>
      </c>
    </row>
    <row r="12" spans="2:24" ht="21" customHeight="1">
      <c r="B12" s="22" t="s">
        <v>30</v>
      </c>
      <c r="C12" s="32">
        <v>93945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1006283</v>
      </c>
      <c r="J12" s="32">
        <v>0</v>
      </c>
      <c r="K12" s="32">
        <v>0</v>
      </c>
      <c r="L12" s="32">
        <v>0</v>
      </c>
      <c r="M12" s="32">
        <v>0</v>
      </c>
      <c r="N12" s="32">
        <v>741924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1842152</v>
      </c>
      <c r="U12" s="28"/>
      <c r="V12" s="38">
        <v>16498548</v>
      </c>
      <c r="W12" s="38">
        <v>1013583</v>
      </c>
      <c r="X12" s="43">
        <f t="shared" si="0"/>
        <v>11.2</v>
      </c>
    </row>
    <row r="13" spans="2:24" ht="21" customHeight="1">
      <c r="B13" s="22" t="s">
        <v>31</v>
      </c>
      <c r="C13" s="32">
        <v>55858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425000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480858</v>
      </c>
      <c r="U13" s="28"/>
      <c r="V13" s="38">
        <v>6032176</v>
      </c>
      <c r="W13" s="38">
        <v>227867</v>
      </c>
      <c r="X13" s="43">
        <f t="shared" si="0"/>
        <v>8</v>
      </c>
    </row>
    <row r="14" spans="2:24" ht="21" customHeight="1">
      <c r="B14" s="22" t="s">
        <v>32</v>
      </c>
      <c r="C14" s="32">
        <v>5291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177120</v>
      </c>
      <c r="J14" s="32">
        <v>0</v>
      </c>
      <c r="K14" s="32">
        <v>0</v>
      </c>
      <c r="L14" s="32">
        <v>0</v>
      </c>
      <c r="M14" s="32">
        <v>0</v>
      </c>
      <c r="N14" s="32">
        <v>499700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682111</v>
      </c>
      <c r="U14" s="28"/>
      <c r="V14" s="38">
        <v>13297126</v>
      </c>
      <c r="W14" s="38">
        <v>911593</v>
      </c>
      <c r="X14" s="43">
        <f t="shared" si="0"/>
        <v>5.1</v>
      </c>
    </row>
    <row r="15" spans="2:24" ht="21" customHeight="1">
      <c r="B15" s="22" t="s">
        <v>33</v>
      </c>
      <c r="C15" s="32">
        <v>46589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46589</v>
      </c>
      <c r="U15" s="28"/>
      <c r="V15" s="38">
        <v>6678998</v>
      </c>
      <c r="W15" s="38">
        <v>270525</v>
      </c>
      <c r="X15" s="43">
        <f t="shared" si="0"/>
        <v>0.7</v>
      </c>
    </row>
    <row r="16" spans="2:24" ht="21" customHeight="1">
      <c r="B16" s="22" t="s">
        <v>34</v>
      </c>
      <c r="C16" s="32">
        <v>183547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169110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352657</v>
      </c>
      <c r="U16" s="28"/>
      <c r="V16" s="38">
        <v>7369728</v>
      </c>
      <c r="W16" s="38">
        <v>221367</v>
      </c>
      <c r="X16" s="43">
        <f t="shared" si="0"/>
        <v>4.8</v>
      </c>
    </row>
    <row r="17" spans="2:24" ht="21" customHeight="1">
      <c r="B17" s="23" t="s">
        <v>55</v>
      </c>
      <c r="C17" s="33">
        <v>121892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1187117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1309009</v>
      </c>
      <c r="U17" s="28"/>
      <c r="V17" s="39">
        <v>14072642</v>
      </c>
      <c r="W17" s="39">
        <v>931165</v>
      </c>
      <c r="X17" s="43">
        <f t="shared" si="0"/>
        <v>9.3</v>
      </c>
    </row>
    <row r="18" spans="2:24" ht="21" customHeight="1">
      <c r="B18" s="22" t="s">
        <v>56</v>
      </c>
      <c r="C18" s="32">
        <v>8536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339504</v>
      </c>
      <c r="J18" s="32">
        <v>0</v>
      </c>
      <c r="K18" s="32">
        <v>0</v>
      </c>
      <c r="L18" s="32">
        <v>0</v>
      </c>
      <c r="M18" s="32">
        <v>0</v>
      </c>
      <c r="N18" s="32">
        <v>342507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690547</v>
      </c>
      <c r="U18" s="29"/>
      <c r="V18" s="38">
        <v>16684506</v>
      </c>
      <c r="W18" s="38">
        <v>621766</v>
      </c>
      <c r="X18" s="43">
        <f t="shared" si="0"/>
        <v>4.1</v>
      </c>
    </row>
    <row r="19" spans="2:24" ht="21" customHeight="1">
      <c r="B19" s="24" t="s">
        <v>57</v>
      </c>
      <c r="C19" s="34">
        <v>408070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461878</v>
      </c>
      <c r="J19" s="34">
        <v>0</v>
      </c>
      <c r="K19" s="34">
        <v>0</v>
      </c>
      <c r="L19" s="34">
        <v>0</v>
      </c>
      <c r="M19" s="34">
        <v>0</v>
      </c>
      <c r="N19" s="34">
        <v>1184803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2054751</v>
      </c>
      <c r="U19" s="28"/>
      <c r="V19" s="40">
        <v>27597469</v>
      </c>
      <c r="W19" s="40">
        <v>1405059</v>
      </c>
      <c r="X19" s="44">
        <f t="shared" si="0"/>
        <v>7.4</v>
      </c>
    </row>
    <row r="20" spans="2:24" ht="21" customHeight="1">
      <c r="B20" s="22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28"/>
      <c r="V20" s="38">
        <v>2370548</v>
      </c>
      <c r="W20" s="37">
        <v>62575</v>
      </c>
      <c r="X20" s="45">
        <f t="shared" si="0"/>
        <v>0</v>
      </c>
    </row>
    <row r="21" spans="2:24" ht="21" customHeight="1">
      <c r="B21" s="22" t="s">
        <v>36</v>
      </c>
      <c r="C21" s="32">
        <v>100800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100800</v>
      </c>
      <c r="U21" s="28"/>
      <c r="V21" s="38">
        <v>6060557</v>
      </c>
      <c r="W21" s="38">
        <v>436500</v>
      </c>
      <c r="X21" s="43">
        <f t="shared" si="0"/>
        <v>1.7</v>
      </c>
    </row>
    <row r="22" spans="2:24" ht="21" customHeight="1">
      <c r="B22" s="22" t="s">
        <v>37</v>
      </c>
      <c r="C22" s="32">
        <v>200135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610000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810135</v>
      </c>
      <c r="U22" s="28"/>
      <c r="V22" s="38">
        <v>9167586</v>
      </c>
      <c r="W22" s="38">
        <v>566225</v>
      </c>
      <c r="X22" s="43">
        <f t="shared" si="0"/>
        <v>8.8</v>
      </c>
    </row>
    <row r="23" spans="2:24" ht="21" customHeight="1">
      <c r="B23" s="22" t="s">
        <v>38</v>
      </c>
      <c r="C23" s="32">
        <v>4084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4084</v>
      </c>
      <c r="U23" s="28"/>
      <c r="V23" s="38">
        <v>3042132</v>
      </c>
      <c r="W23" s="38">
        <v>236128</v>
      </c>
      <c r="X23" s="43">
        <f t="shared" si="0"/>
        <v>0.1</v>
      </c>
    </row>
    <row r="24" spans="2:24" ht="21" customHeight="1">
      <c r="B24" s="22" t="s">
        <v>39</v>
      </c>
      <c r="C24" s="32">
        <v>113000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113000</v>
      </c>
      <c r="U24" s="28"/>
      <c r="V24" s="38">
        <v>5081113</v>
      </c>
      <c r="W24" s="38">
        <v>0</v>
      </c>
      <c r="X24" s="43">
        <f t="shared" si="0"/>
        <v>2.2</v>
      </c>
    </row>
    <row r="25" spans="2:24" ht="21" customHeight="1">
      <c r="B25" s="22" t="s">
        <v>40</v>
      </c>
      <c r="C25" s="32">
        <v>109780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374062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483842</v>
      </c>
      <c r="U25" s="28"/>
      <c r="V25" s="38">
        <v>5350143</v>
      </c>
      <c r="W25" s="38">
        <v>256371</v>
      </c>
      <c r="X25" s="43">
        <f t="shared" si="0"/>
        <v>9</v>
      </c>
    </row>
    <row r="26" spans="2:24" ht="21" customHeight="1">
      <c r="B26" s="22" t="s">
        <v>41</v>
      </c>
      <c r="C26" s="32">
        <v>81429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81429</v>
      </c>
      <c r="U26" s="28"/>
      <c r="V26" s="38">
        <v>5848737</v>
      </c>
      <c r="W26" s="38">
        <v>300122</v>
      </c>
      <c r="X26" s="43">
        <f t="shared" si="0"/>
        <v>1.4</v>
      </c>
    </row>
    <row r="27" spans="2:24" ht="21" customHeight="1">
      <c r="B27" s="22" t="s">
        <v>42</v>
      </c>
      <c r="C27" s="32">
        <v>336685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9879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346564</v>
      </c>
      <c r="U27" s="28"/>
      <c r="V27" s="38">
        <v>4924593</v>
      </c>
      <c r="W27" s="38">
        <v>143777</v>
      </c>
      <c r="X27" s="43">
        <f t="shared" si="0"/>
        <v>7</v>
      </c>
    </row>
    <row r="28" spans="2:24" ht="21" customHeight="1">
      <c r="B28" s="22" t="s">
        <v>43</v>
      </c>
      <c r="C28" s="32">
        <v>12940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157274</v>
      </c>
      <c r="J28" s="32">
        <v>0</v>
      </c>
      <c r="K28" s="32">
        <v>0</v>
      </c>
      <c r="L28" s="32">
        <v>0</v>
      </c>
      <c r="M28" s="32">
        <v>0</v>
      </c>
      <c r="N28" s="32">
        <v>366419</v>
      </c>
      <c r="O28" s="32">
        <v>0</v>
      </c>
      <c r="P28" s="32">
        <v>15218</v>
      </c>
      <c r="Q28" s="32">
        <v>0</v>
      </c>
      <c r="R28" s="32">
        <v>0</v>
      </c>
      <c r="S28" s="32">
        <v>0</v>
      </c>
      <c r="T28" s="32">
        <v>551851</v>
      </c>
      <c r="U28" s="28"/>
      <c r="V28" s="38">
        <v>4389865</v>
      </c>
      <c r="W28" s="38">
        <v>240924</v>
      </c>
      <c r="X28" s="43">
        <f t="shared" si="0"/>
        <v>12.6</v>
      </c>
    </row>
    <row r="29" spans="2:24" ht="21" customHeight="1">
      <c r="B29" s="22" t="s">
        <v>44</v>
      </c>
      <c r="C29" s="32">
        <v>93016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93016</v>
      </c>
      <c r="U29" s="28"/>
      <c r="V29" s="38">
        <v>2862454</v>
      </c>
      <c r="W29" s="38">
        <v>92507</v>
      </c>
      <c r="X29" s="43">
        <f t="shared" si="0"/>
        <v>3.2</v>
      </c>
    </row>
    <row r="30" spans="2:24" ht="21" customHeight="1">
      <c r="B30" s="22" t="s">
        <v>58</v>
      </c>
      <c r="C30" s="32">
        <v>311500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311500</v>
      </c>
      <c r="U30" s="28"/>
      <c r="V30" s="38">
        <v>4683956</v>
      </c>
      <c r="W30" s="38">
        <v>127628</v>
      </c>
      <c r="X30" s="43">
        <f t="shared" si="0"/>
        <v>6.7</v>
      </c>
    </row>
    <row r="31" spans="2:24" ht="21" customHeight="1">
      <c r="B31" s="22" t="s">
        <v>59</v>
      </c>
      <c r="C31" s="32">
        <v>174683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288842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463525</v>
      </c>
      <c r="U31" s="28"/>
      <c r="V31" s="38">
        <v>6044387</v>
      </c>
      <c r="W31" s="38">
        <v>166397</v>
      </c>
      <c r="X31" s="43">
        <f t="shared" si="0"/>
        <v>7.7</v>
      </c>
    </row>
    <row r="32" spans="2:24" ht="21" customHeight="1">
      <c r="B32" s="22" t="s">
        <v>60</v>
      </c>
      <c r="C32" s="32">
        <v>101275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101275</v>
      </c>
      <c r="U32" s="28"/>
      <c r="V32" s="38">
        <v>6138330</v>
      </c>
      <c r="W32" s="38">
        <v>186398</v>
      </c>
      <c r="X32" s="43">
        <f t="shared" si="0"/>
        <v>1.6</v>
      </c>
    </row>
    <row r="33" spans="2:24" ht="21" customHeight="1">
      <c r="B33" s="22" t="s">
        <v>45</v>
      </c>
      <c r="C33" s="32">
        <v>94211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136821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231032</v>
      </c>
      <c r="U33" s="28"/>
      <c r="V33" s="38">
        <v>3369731</v>
      </c>
      <c r="W33" s="38">
        <v>105585</v>
      </c>
      <c r="X33" s="43">
        <f t="shared" si="0"/>
        <v>6.9</v>
      </c>
    </row>
    <row r="34" spans="2:24" ht="21" customHeight="1">
      <c r="B34" s="22" t="s">
        <v>46</v>
      </c>
      <c r="C34" s="32">
        <v>37091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89151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126242</v>
      </c>
      <c r="U34" s="28"/>
      <c r="V34" s="38">
        <v>4181720</v>
      </c>
      <c r="W34" s="38">
        <v>132298</v>
      </c>
      <c r="X34" s="46">
        <f t="shared" si="0"/>
        <v>3</v>
      </c>
    </row>
    <row r="35" spans="2:24" ht="21" customHeight="1">
      <c r="B35" s="25" t="s">
        <v>47</v>
      </c>
      <c r="C35" s="35">
        <f>SUM(C6:C19)</f>
        <v>3746669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5877712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23882136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33506517</v>
      </c>
      <c r="U35" s="28"/>
      <c r="V35" s="35">
        <f>SUM(V6:V19)</f>
        <v>402181459</v>
      </c>
      <c r="W35" s="35">
        <f>SUM(W6:W19)</f>
        <v>16379401</v>
      </c>
      <c r="X35" s="42">
        <f t="shared" si="0"/>
        <v>8.3</v>
      </c>
    </row>
    <row r="36" spans="2:24" ht="21" customHeight="1">
      <c r="B36" s="25" t="s">
        <v>68</v>
      </c>
      <c r="C36" s="35">
        <f aca="true" t="shared" si="2" ref="C36:T36">SUM(C20:C34)</f>
        <v>1770629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681967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1350481</v>
      </c>
      <c r="O36" s="35">
        <f t="shared" si="2"/>
        <v>0</v>
      </c>
      <c r="P36" s="35">
        <f t="shared" si="2"/>
        <v>15218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3818295</v>
      </c>
      <c r="U36" s="30"/>
      <c r="V36" s="35">
        <f>SUM(V20:V34)</f>
        <v>73515852</v>
      </c>
      <c r="W36" s="35">
        <f>SUM(W20:W34)</f>
        <v>3053435</v>
      </c>
      <c r="X36" s="42">
        <f t="shared" si="0"/>
        <v>5.2</v>
      </c>
    </row>
    <row r="37" spans="2:24" ht="21" customHeight="1">
      <c r="B37" s="25" t="s">
        <v>49</v>
      </c>
      <c r="C37" s="35">
        <f aca="true" t="shared" si="3" ref="C37:T37">SUM(C6:C34)</f>
        <v>5517298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6559679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25232617</v>
      </c>
      <c r="O37" s="35">
        <f t="shared" si="3"/>
        <v>0</v>
      </c>
      <c r="P37" s="35">
        <f t="shared" si="3"/>
        <v>15218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37324812</v>
      </c>
      <c r="U37" s="28"/>
      <c r="V37" s="35">
        <f>SUM(V6:V34)</f>
        <v>475697311</v>
      </c>
      <c r="W37" s="35">
        <f>SUM(W6:W34)</f>
        <v>19432836</v>
      </c>
      <c r="X37" s="42">
        <f t="shared" si="0"/>
        <v>7.8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7.3</v>
      </c>
    </row>
    <row r="41" spans="23:24" ht="21" customHeight="1">
      <c r="W41" s="13" t="s">
        <v>48</v>
      </c>
      <c r="X41" s="42">
        <f>ROUND(AVERAGE(X20:X34),1)</f>
        <v>4.8</v>
      </c>
    </row>
    <row r="42" spans="23:24" ht="21" customHeight="1">
      <c r="W42" s="13" t="s">
        <v>49</v>
      </c>
      <c r="X42" s="42">
        <f>ROUND(AVERAGE(X6:X34),1)</f>
        <v>6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繰出金の状況・法適用事業等（Ｒ２年度決算額）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B1">
      <selection activeCell="F2" sqref="F2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72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73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74</v>
      </c>
      <c r="N4" s="15" t="s">
        <v>11</v>
      </c>
      <c r="O4" s="15" t="s">
        <v>12</v>
      </c>
      <c r="P4" s="15" t="s">
        <v>75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19</v>
      </c>
      <c r="N5" s="12" t="s">
        <v>19</v>
      </c>
      <c r="O5" s="12" t="s">
        <v>19</v>
      </c>
      <c r="P5" s="12" t="s">
        <v>76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436992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5311809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5748801</v>
      </c>
      <c r="U6" s="28"/>
      <c r="V6" s="36">
        <v>66951388</v>
      </c>
      <c r="W6" s="37">
        <v>3089952</v>
      </c>
      <c r="X6" s="43">
        <f>ROUND(T6/V6*100,1)</f>
        <v>8.6</v>
      </c>
    </row>
    <row r="7" spans="2:24" ht="21" customHeight="1">
      <c r="B7" s="22" t="s">
        <v>25</v>
      </c>
      <c r="C7" s="32">
        <v>51119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1302780</v>
      </c>
      <c r="J7" s="32">
        <v>0</v>
      </c>
      <c r="K7" s="32">
        <v>0</v>
      </c>
      <c r="L7" s="32">
        <v>0</v>
      </c>
      <c r="M7" s="32">
        <v>0</v>
      </c>
      <c r="N7" s="32">
        <v>5928374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7282273</v>
      </c>
      <c r="U7" s="28"/>
      <c r="V7" s="38">
        <v>91068924</v>
      </c>
      <c r="W7" s="38">
        <v>16021</v>
      </c>
      <c r="X7" s="43">
        <f aca="true" t="shared" si="0" ref="X7:X34">ROUND(T7/V7*100,1)</f>
        <v>8</v>
      </c>
    </row>
    <row r="8" spans="2:24" ht="21" customHeight="1">
      <c r="B8" s="22" t="s">
        <v>26</v>
      </c>
      <c r="C8" s="32">
        <v>84277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1114431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2998708</v>
      </c>
      <c r="U8" s="28"/>
      <c r="V8" s="38">
        <v>29873524</v>
      </c>
      <c r="W8" s="38">
        <v>1571286</v>
      </c>
      <c r="X8" s="43">
        <f t="shared" si="0"/>
        <v>10</v>
      </c>
    </row>
    <row r="9" spans="2:24" ht="21" customHeight="1">
      <c r="B9" s="22" t="s">
        <v>27</v>
      </c>
      <c r="C9" s="32">
        <v>118628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883201</v>
      </c>
      <c r="J9" s="32">
        <v>0</v>
      </c>
      <c r="K9" s="32">
        <v>0</v>
      </c>
      <c r="L9" s="32">
        <v>0</v>
      </c>
      <c r="M9" s="32">
        <v>0</v>
      </c>
      <c r="N9" s="32">
        <v>2886982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3888811</v>
      </c>
      <c r="U9" s="28"/>
      <c r="V9" s="38">
        <v>41831743</v>
      </c>
      <c r="W9" s="38">
        <v>2330983</v>
      </c>
      <c r="X9" s="43">
        <f t="shared" si="0"/>
        <v>9.3</v>
      </c>
    </row>
    <row r="10" spans="2:24" ht="21" customHeight="1">
      <c r="B10" s="22" t="s">
        <v>28</v>
      </c>
      <c r="C10" s="32">
        <v>31530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1700000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1731530</v>
      </c>
      <c r="U10" s="28"/>
      <c r="V10" s="38">
        <v>30337010</v>
      </c>
      <c r="W10" s="38">
        <v>1745571</v>
      </c>
      <c r="X10" s="43">
        <f t="shared" si="0"/>
        <v>5.7</v>
      </c>
    </row>
    <row r="11" spans="2:24" ht="21" customHeight="1">
      <c r="B11" s="22" t="s">
        <v>29</v>
      </c>
      <c r="C11" s="32">
        <v>328394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2729162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3057556</v>
      </c>
      <c r="U11" s="28"/>
      <c r="V11" s="38">
        <v>37959942</v>
      </c>
      <c r="W11" s="38">
        <v>1938949</v>
      </c>
      <c r="X11" s="43">
        <f t="shared" si="0"/>
        <v>8.1</v>
      </c>
    </row>
    <row r="12" spans="2:24" ht="21" customHeight="1">
      <c r="B12" s="22" t="s">
        <v>30</v>
      </c>
      <c r="C12" s="32">
        <v>95018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1243478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1338496</v>
      </c>
      <c r="U12" s="28"/>
      <c r="V12" s="38">
        <v>16103371</v>
      </c>
      <c r="W12" s="38">
        <v>1059122</v>
      </c>
      <c r="X12" s="43">
        <f t="shared" si="0"/>
        <v>8.3</v>
      </c>
    </row>
    <row r="13" spans="2:24" ht="21" customHeight="1">
      <c r="B13" s="22" t="s">
        <v>31</v>
      </c>
      <c r="C13" s="32">
        <v>18346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425000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443346</v>
      </c>
      <c r="U13" s="28"/>
      <c r="V13" s="38">
        <v>5925282</v>
      </c>
      <c r="W13" s="38">
        <v>249088</v>
      </c>
      <c r="X13" s="43">
        <f t="shared" si="0"/>
        <v>7.5</v>
      </c>
    </row>
    <row r="14" spans="2:24" ht="21" customHeight="1">
      <c r="B14" s="22" t="s">
        <v>32</v>
      </c>
      <c r="C14" s="32">
        <v>2712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272457</v>
      </c>
      <c r="J14" s="32">
        <v>0</v>
      </c>
      <c r="K14" s="32">
        <v>0</v>
      </c>
      <c r="L14" s="32">
        <v>0</v>
      </c>
      <c r="M14" s="32">
        <v>0</v>
      </c>
      <c r="N14" s="32">
        <v>484000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759169</v>
      </c>
      <c r="U14" s="28"/>
      <c r="V14" s="38">
        <v>12790434</v>
      </c>
      <c r="W14" s="38">
        <v>493225</v>
      </c>
      <c r="X14" s="43">
        <f t="shared" si="0"/>
        <v>5.9</v>
      </c>
    </row>
    <row r="15" spans="2:24" ht="21" customHeight="1">
      <c r="B15" s="22" t="s">
        <v>33</v>
      </c>
      <c r="C15" s="32">
        <v>54136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54136</v>
      </c>
      <c r="U15" s="28"/>
      <c r="V15" s="38">
        <v>6400136</v>
      </c>
      <c r="W15" s="38">
        <v>277373</v>
      </c>
      <c r="X15" s="43">
        <f t="shared" si="0"/>
        <v>0.8</v>
      </c>
    </row>
    <row r="16" spans="2:24" ht="21" customHeight="1">
      <c r="B16" s="22" t="s">
        <v>34</v>
      </c>
      <c r="C16" s="32">
        <v>85952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168144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254096</v>
      </c>
      <c r="U16" s="28"/>
      <c r="V16" s="38">
        <v>7011663</v>
      </c>
      <c r="W16" s="38">
        <v>229959</v>
      </c>
      <c r="X16" s="43">
        <f t="shared" si="0"/>
        <v>3.6</v>
      </c>
    </row>
    <row r="17" spans="2:24" ht="21" customHeight="1">
      <c r="B17" s="23" t="s">
        <v>77</v>
      </c>
      <c r="C17" s="33">
        <v>187692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1787117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1974809</v>
      </c>
      <c r="U17" s="28"/>
      <c r="V17" s="39">
        <v>13387118</v>
      </c>
      <c r="W17" s="39">
        <v>672689</v>
      </c>
      <c r="X17" s="43">
        <f t="shared" si="0"/>
        <v>14.8</v>
      </c>
    </row>
    <row r="18" spans="2:24" ht="21" customHeight="1">
      <c r="B18" s="22" t="s">
        <v>78</v>
      </c>
      <c r="C18" s="32">
        <v>7925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375870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383795</v>
      </c>
      <c r="U18" s="29"/>
      <c r="V18" s="38">
        <v>16466264</v>
      </c>
      <c r="W18" s="38">
        <v>617666</v>
      </c>
      <c r="X18" s="43">
        <f t="shared" si="0"/>
        <v>2.3</v>
      </c>
    </row>
    <row r="19" spans="2:24" ht="21" customHeight="1">
      <c r="B19" s="24" t="s">
        <v>79</v>
      </c>
      <c r="C19" s="34">
        <v>365532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487749</v>
      </c>
      <c r="J19" s="34">
        <v>0</v>
      </c>
      <c r="K19" s="34">
        <v>0</v>
      </c>
      <c r="L19" s="34">
        <v>0</v>
      </c>
      <c r="M19" s="34">
        <v>0</v>
      </c>
      <c r="N19" s="34">
        <v>1235358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2088639</v>
      </c>
      <c r="U19" s="28"/>
      <c r="V19" s="40">
        <v>27132947</v>
      </c>
      <c r="W19" s="40">
        <v>1227015</v>
      </c>
      <c r="X19" s="44">
        <f t="shared" si="0"/>
        <v>7.7</v>
      </c>
    </row>
    <row r="20" spans="2:24" ht="21" customHeight="1">
      <c r="B20" s="22" t="s">
        <v>35</v>
      </c>
      <c r="C20" s="32">
        <v>644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644</v>
      </c>
      <c r="U20" s="28"/>
      <c r="V20" s="38">
        <v>2053767</v>
      </c>
      <c r="W20" s="37">
        <v>100182</v>
      </c>
      <c r="X20" s="45">
        <f t="shared" si="0"/>
        <v>0</v>
      </c>
    </row>
    <row r="21" spans="2:24" ht="21" customHeight="1">
      <c r="B21" s="22" t="s">
        <v>36</v>
      </c>
      <c r="C21" s="32">
        <v>99700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99700</v>
      </c>
      <c r="U21" s="28"/>
      <c r="V21" s="38">
        <v>5584350</v>
      </c>
      <c r="W21" s="38">
        <v>424666</v>
      </c>
      <c r="X21" s="43">
        <f t="shared" si="0"/>
        <v>1.8</v>
      </c>
    </row>
    <row r="22" spans="2:24" ht="21" customHeight="1">
      <c r="B22" s="22" t="s">
        <v>37</v>
      </c>
      <c r="C22" s="32">
        <v>73922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607000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680922</v>
      </c>
      <c r="U22" s="28"/>
      <c r="V22" s="38">
        <v>8535144</v>
      </c>
      <c r="W22" s="38">
        <v>491065</v>
      </c>
      <c r="X22" s="43">
        <f t="shared" si="0"/>
        <v>8</v>
      </c>
    </row>
    <row r="23" spans="2:24" ht="21" customHeight="1">
      <c r="B23" s="22" t="s">
        <v>38</v>
      </c>
      <c r="C23" s="32">
        <v>1518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1518</v>
      </c>
      <c r="U23" s="28"/>
      <c r="V23" s="38">
        <v>2910540</v>
      </c>
      <c r="W23" s="38">
        <v>103852</v>
      </c>
      <c r="X23" s="43">
        <f t="shared" si="0"/>
        <v>0.1</v>
      </c>
    </row>
    <row r="24" spans="2:24" ht="21" customHeight="1">
      <c r="B24" s="22" t="s">
        <v>39</v>
      </c>
      <c r="C24" s="32">
        <v>40000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40000</v>
      </c>
      <c r="U24" s="28"/>
      <c r="V24" s="38">
        <v>5031118</v>
      </c>
      <c r="W24" s="38">
        <v>0</v>
      </c>
      <c r="X24" s="43">
        <f t="shared" si="0"/>
        <v>0.8</v>
      </c>
    </row>
    <row r="25" spans="2:24" ht="21" customHeight="1">
      <c r="B25" s="22" t="s">
        <v>40</v>
      </c>
      <c r="C25" s="32">
        <v>8353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170397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178750</v>
      </c>
      <c r="U25" s="28"/>
      <c r="V25" s="38">
        <v>5185469</v>
      </c>
      <c r="W25" s="38">
        <v>238962</v>
      </c>
      <c r="X25" s="43">
        <f t="shared" si="0"/>
        <v>3.4</v>
      </c>
    </row>
    <row r="26" spans="2:24" ht="21" customHeight="1">
      <c r="B26" s="22" t="s">
        <v>41</v>
      </c>
      <c r="C26" s="32">
        <v>46240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46240</v>
      </c>
      <c r="U26" s="28"/>
      <c r="V26" s="38">
        <v>5396395</v>
      </c>
      <c r="W26" s="38">
        <v>287092</v>
      </c>
      <c r="X26" s="43">
        <f t="shared" si="0"/>
        <v>0.9</v>
      </c>
    </row>
    <row r="27" spans="2:24" ht="21" customHeight="1">
      <c r="B27" s="22" t="s">
        <v>42</v>
      </c>
      <c r="C27" s="32">
        <v>302320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10177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312497</v>
      </c>
      <c r="U27" s="28"/>
      <c r="V27" s="38">
        <v>4740644</v>
      </c>
      <c r="W27" s="38">
        <v>146869</v>
      </c>
      <c r="X27" s="43">
        <f t="shared" si="0"/>
        <v>6.6</v>
      </c>
    </row>
    <row r="28" spans="2:24" ht="21" customHeight="1">
      <c r="B28" s="22" t="s">
        <v>43</v>
      </c>
      <c r="C28" s="32">
        <v>1393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87754</v>
      </c>
      <c r="J28" s="32">
        <v>0</v>
      </c>
      <c r="K28" s="32">
        <v>0</v>
      </c>
      <c r="L28" s="32">
        <v>0</v>
      </c>
      <c r="M28" s="32">
        <v>0</v>
      </c>
      <c r="N28" s="32">
        <v>380433</v>
      </c>
      <c r="O28" s="32">
        <v>0</v>
      </c>
      <c r="P28" s="32">
        <v>30479</v>
      </c>
      <c r="Q28" s="32">
        <v>0</v>
      </c>
      <c r="R28" s="32">
        <v>0</v>
      </c>
      <c r="S28" s="32">
        <v>0</v>
      </c>
      <c r="T28" s="32">
        <v>500059</v>
      </c>
      <c r="U28" s="28"/>
      <c r="V28" s="38">
        <v>4080240</v>
      </c>
      <c r="W28" s="38">
        <v>203409</v>
      </c>
      <c r="X28" s="43">
        <f t="shared" si="0"/>
        <v>12.3</v>
      </c>
    </row>
    <row r="29" spans="2:24" ht="21" customHeight="1">
      <c r="B29" s="22" t="s">
        <v>44</v>
      </c>
      <c r="C29" s="32">
        <v>60331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60331</v>
      </c>
      <c r="U29" s="28"/>
      <c r="V29" s="38">
        <v>2642728</v>
      </c>
      <c r="W29" s="38">
        <v>89906</v>
      </c>
      <c r="X29" s="43">
        <f t="shared" si="0"/>
        <v>2.3</v>
      </c>
    </row>
    <row r="30" spans="2:24" ht="21" customHeight="1">
      <c r="B30" s="22" t="s">
        <v>80</v>
      </c>
      <c r="C30" s="32">
        <v>251991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251991</v>
      </c>
      <c r="U30" s="28"/>
      <c r="V30" s="38">
        <v>4554376</v>
      </c>
      <c r="W30" s="38">
        <v>128205</v>
      </c>
      <c r="X30" s="43">
        <f t="shared" si="0"/>
        <v>5.5</v>
      </c>
    </row>
    <row r="31" spans="2:24" ht="21" customHeight="1">
      <c r="B31" s="22" t="s">
        <v>81</v>
      </c>
      <c r="C31" s="32">
        <v>80291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309093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389384</v>
      </c>
      <c r="U31" s="28"/>
      <c r="V31" s="38">
        <v>5814527</v>
      </c>
      <c r="W31" s="38">
        <v>167717</v>
      </c>
      <c r="X31" s="43">
        <f t="shared" si="0"/>
        <v>6.7</v>
      </c>
    </row>
    <row r="32" spans="2:24" ht="21" customHeight="1">
      <c r="B32" s="22" t="s">
        <v>82</v>
      </c>
      <c r="C32" s="32">
        <v>58148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58148</v>
      </c>
      <c r="U32" s="28"/>
      <c r="V32" s="38">
        <v>5905319</v>
      </c>
      <c r="W32" s="38">
        <v>190750</v>
      </c>
      <c r="X32" s="43">
        <f t="shared" si="0"/>
        <v>1</v>
      </c>
    </row>
    <row r="33" spans="2:24" ht="21" customHeight="1">
      <c r="B33" s="22" t="s">
        <v>45</v>
      </c>
      <c r="C33" s="32">
        <v>33839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136606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170445</v>
      </c>
      <c r="U33" s="28"/>
      <c r="V33" s="38">
        <v>3152000</v>
      </c>
      <c r="W33" s="38">
        <v>104672</v>
      </c>
      <c r="X33" s="43">
        <f t="shared" si="0"/>
        <v>5.4</v>
      </c>
    </row>
    <row r="34" spans="2:24" ht="21" customHeight="1">
      <c r="B34" s="22" t="s">
        <v>46</v>
      </c>
      <c r="C34" s="32">
        <v>33141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91923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125064</v>
      </c>
      <c r="U34" s="28"/>
      <c r="V34" s="38">
        <v>3990180</v>
      </c>
      <c r="W34" s="38">
        <v>135776</v>
      </c>
      <c r="X34" s="46">
        <f t="shared" si="0"/>
        <v>3.1</v>
      </c>
    </row>
    <row r="35" spans="2:24" ht="21" customHeight="1">
      <c r="B35" s="25" t="s">
        <v>47</v>
      </c>
      <c r="C35" s="35">
        <v>1868253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6273110</v>
      </c>
      <c r="J35" s="35">
        <v>0</v>
      </c>
      <c r="K35" s="35">
        <v>0</v>
      </c>
      <c r="L35" s="35">
        <v>0</v>
      </c>
      <c r="M35" s="35">
        <v>0</v>
      </c>
      <c r="N35" s="35">
        <v>23862802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32004165</v>
      </c>
      <c r="U35" s="28"/>
      <c r="V35" s="35">
        <v>403239746</v>
      </c>
      <c r="W35" s="35">
        <v>15518899</v>
      </c>
      <c r="X35" s="42">
        <f>ROUND(T35/V35*100,1)</f>
        <v>7.9</v>
      </c>
    </row>
    <row r="36" spans="2:24" ht="21" customHeight="1">
      <c r="B36" s="25" t="s">
        <v>83</v>
      </c>
      <c r="C36" s="35">
        <f aca="true" t="shared" si="1" ref="C36:T36">SUM(C20:C34)</f>
        <v>1091831</v>
      </c>
      <c r="D36" s="35">
        <f t="shared" si="1"/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635553</v>
      </c>
      <c r="J36" s="35">
        <f t="shared" si="1"/>
        <v>0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1157830</v>
      </c>
      <c r="O36" s="35">
        <f t="shared" si="1"/>
        <v>0</v>
      </c>
      <c r="P36" s="35">
        <f t="shared" si="1"/>
        <v>30479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2915693</v>
      </c>
      <c r="U36" s="30"/>
      <c r="V36" s="35">
        <f>SUM(V20:V34)</f>
        <v>69576797</v>
      </c>
      <c r="W36" s="35">
        <f>SUM(W20:W34)</f>
        <v>2813123</v>
      </c>
      <c r="X36" s="42">
        <f>ROUND(T36/V36*100,1)</f>
        <v>4.2</v>
      </c>
    </row>
    <row r="37" spans="2:24" ht="21" customHeight="1">
      <c r="B37" s="25" t="s">
        <v>49</v>
      </c>
      <c r="C37" s="35">
        <f aca="true" t="shared" si="2" ref="C37:T37">SUM(C6:C34)</f>
        <v>2960084</v>
      </c>
      <c r="D37" s="35">
        <f t="shared" si="2"/>
        <v>0</v>
      </c>
      <c r="E37" s="35">
        <f t="shared" si="2"/>
        <v>0</v>
      </c>
      <c r="F37" s="35">
        <f t="shared" si="2"/>
        <v>0</v>
      </c>
      <c r="G37" s="35">
        <f t="shared" si="2"/>
        <v>0</v>
      </c>
      <c r="H37" s="35">
        <f t="shared" si="2"/>
        <v>0</v>
      </c>
      <c r="I37" s="35">
        <f t="shared" si="2"/>
        <v>6908663</v>
      </c>
      <c r="J37" s="35">
        <f t="shared" si="2"/>
        <v>0</v>
      </c>
      <c r="K37" s="35">
        <f t="shared" si="2"/>
        <v>0</v>
      </c>
      <c r="L37" s="35">
        <f t="shared" si="2"/>
        <v>0</v>
      </c>
      <c r="M37" s="35">
        <f t="shared" si="2"/>
        <v>0</v>
      </c>
      <c r="N37" s="35">
        <f t="shared" si="2"/>
        <v>25020632</v>
      </c>
      <c r="O37" s="35">
        <f t="shared" si="2"/>
        <v>0</v>
      </c>
      <c r="P37" s="35">
        <f t="shared" si="2"/>
        <v>30479</v>
      </c>
      <c r="Q37" s="35">
        <f t="shared" si="2"/>
        <v>0</v>
      </c>
      <c r="R37" s="35">
        <f t="shared" si="2"/>
        <v>0</v>
      </c>
      <c r="S37" s="35">
        <f t="shared" si="2"/>
        <v>0</v>
      </c>
      <c r="T37" s="35">
        <f t="shared" si="2"/>
        <v>34919858</v>
      </c>
      <c r="U37" s="28"/>
      <c r="V37" s="35">
        <f>SUM(V6:V34)</f>
        <v>472816543</v>
      </c>
      <c r="W37" s="35">
        <f>SUM(W6:W34)</f>
        <v>18332022</v>
      </c>
      <c r="X37" s="42">
        <f>ROUND(T37/V37*100,1)</f>
        <v>7.4</v>
      </c>
    </row>
    <row r="38" spans="22:24" ht="21" customHeight="1">
      <c r="V38" s="4"/>
      <c r="W38" s="4"/>
      <c r="X38" s="41" t="s">
        <v>84</v>
      </c>
    </row>
    <row r="39" spans="23:24" ht="21" customHeight="1">
      <c r="W39" t="s">
        <v>85</v>
      </c>
      <c r="X39" s="5" t="s">
        <v>61</v>
      </c>
    </row>
    <row r="40" spans="23:24" ht="21" customHeight="1">
      <c r="W40" s="13" t="s">
        <v>47</v>
      </c>
      <c r="X40" s="42">
        <f>ROUND(AVERAGE(X6:X19),1)</f>
        <v>7.2</v>
      </c>
    </row>
    <row r="41" spans="23:24" ht="21" customHeight="1">
      <c r="W41" s="13" t="s">
        <v>48</v>
      </c>
      <c r="X41" s="42">
        <f>ROUND(AVERAGE(X20:X34),1)</f>
        <v>3.9</v>
      </c>
    </row>
    <row r="42" spans="23:24" ht="21" customHeight="1">
      <c r="W42" s="13" t="s">
        <v>49</v>
      </c>
      <c r="X42" s="42">
        <f>ROUND(AVERAGE(X6:X34),1)</f>
        <v>5.5</v>
      </c>
    </row>
    <row r="43" ht="21" customHeight="1">
      <c r="X43" s="41" t="s">
        <v>86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繰出金の状況・法適用事業等（Ｒ１年度決算額）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195449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-362541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0</v>
      </c>
      <c r="T6" s="33">
        <f>+'当年度'!T6-'前年度'!T6</f>
        <v>-167092</v>
      </c>
      <c r="U6" s="28"/>
      <c r="V6" s="39">
        <f>+'当年度'!V6-'前年度'!V6</f>
        <v>1375897</v>
      </c>
      <c r="W6" s="39">
        <f>+'当年度'!W6-'前年度'!W6</f>
        <v>48349</v>
      </c>
      <c r="X6" s="46">
        <f>+'当年度'!X6-'前年度'!X6</f>
        <v>-0.40000000000000036</v>
      </c>
    </row>
    <row r="7" spans="2:24" ht="21" customHeight="1">
      <c r="B7" s="22" t="s">
        <v>25</v>
      </c>
      <c r="C7" s="33">
        <f>+'当年度'!C7-'前年度'!C7</f>
        <v>1244212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-120568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-11866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0</v>
      </c>
      <c r="T7" s="33">
        <f>+'当年度'!T7-'前年度'!T7</f>
        <v>1111778</v>
      </c>
      <c r="U7" s="28"/>
      <c r="V7" s="39">
        <f>+'当年度'!V7-'前年度'!V7</f>
        <v>-10460269</v>
      </c>
      <c r="W7" s="39">
        <f>+'当年度'!W7-'前年度'!W7</f>
        <v>-16021</v>
      </c>
      <c r="X7" s="46">
        <f>+'当年度'!X7-'前年度'!X7</f>
        <v>2.4000000000000004</v>
      </c>
    </row>
    <row r="8" spans="2:24" ht="21" customHeight="1">
      <c r="B8" s="22" t="s">
        <v>26</v>
      </c>
      <c r="C8" s="33">
        <f>+'当年度'!C8-'前年度'!C8</f>
        <v>16581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445078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0</v>
      </c>
      <c r="T8" s="33">
        <f>+'当年度'!T8-'前年度'!T8</f>
        <v>461659</v>
      </c>
      <c r="U8" s="28"/>
      <c r="V8" s="39">
        <f>+'当年度'!V8-'前年度'!V8</f>
        <v>734258</v>
      </c>
      <c r="W8" s="39">
        <f>+'当年度'!W8-'前年度'!W8</f>
        <v>-81985</v>
      </c>
      <c r="X8" s="46">
        <f>+'当年度'!X8-'前年度'!X8</f>
        <v>1.3000000000000007</v>
      </c>
    </row>
    <row r="9" spans="2:24" ht="21" customHeight="1">
      <c r="B9" s="22" t="s">
        <v>27</v>
      </c>
      <c r="C9" s="33">
        <f>+'当年度'!C9-'前年度'!C9</f>
        <v>-2127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-326105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-24057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0</v>
      </c>
      <c r="T9" s="33">
        <f>+'当年度'!T9-'前年度'!T9</f>
        <v>-352289</v>
      </c>
      <c r="U9" s="28"/>
      <c r="V9" s="39">
        <f>+'当年度'!V9-'前年度'!V9</f>
        <v>2340379</v>
      </c>
      <c r="W9" s="39">
        <f>+'当年度'!W9-'前年度'!W9</f>
        <v>137711</v>
      </c>
      <c r="X9" s="46">
        <f>+'当年度'!X9-'前年度'!X9</f>
        <v>-1.3000000000000007</v>
      </c>
    </row>
    <row r="10" spans="2:24" ht="21" customHeight="1">
      <c r="B10" s="22" t="s">
        <v>28</v>
      </c>
      <c r="C10" s="33">
        <f>+'当年度'!C10-'前年度'!C10</f>
        <v>269448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24550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293998</v>
      </c>
      <c r="U10" s="28"/>
      <c r="V10" s="39">
        <f>+'当年度'!V10-'前年度'!V10</f>
        <v>712093</v>
      </c>
      <c r="W10" s="39">
        <f>+'当年度'!W10-'前年度'!W10</f>
        <v>123079</v>
      </c>
      <c r="X10" s="46">
        <f>+'当年度'!X10-'前年度'!X10</f>
        <v>0.7999999999999998</v>
      </c>
    </row>
    <row r="11" spans="2:24" ht="21" customHeight="1">
      <c r="B11" s="22" t="s">
        <v>29</v>
      </c>
      <c r="C11" s="33">
        <f>+'当年度'!C11-'前年度'!C11</f>
        <v>48438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-56328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0</v>
      </c>
      <c r="T11" s="33">
        <f>+'当年度'!T11-'前年度'!T11</f>
        <v>-7890</v>
      </c>
      <c r="U11" s="28"/>
      <c r="V11" s="39">
        <f>+'当年度'!V11-'前年度'!V11</f>
        <v>1225377</v>
      </c>
      <c r="W11" s="39">
        <f>+'当年度'!W11-'前年度'!W11</f>
        <v>-127419</v>
      </c>
      <c r="X11" s="46">
        <f>+'当年度'!X11-'前年度'!X11</f>
        <v>-0.2999999999999998</v>
      </c>
    </row>
    <row r="12" spans="2:24" ht="21" customHeight="1">
      <c r="B12" s="22" t="s">
        <v>30</v>
      </c>
      <c r="C12" s="33">
        <f>+'当年度'!C12-'前年度'!C12</f>
        <v>-1073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-237195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741924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0</v>
      </c>
      <c r="T12" s="33">
        <f>+'当年度'!T12-'前年度'!T12</f>
        <v>503656</v>
      </c>
      <c r="U12" s="28"/>
      <c r="V12" s="39">
        <f>+'当年度'!V12-'前年度'!V12</f>
        <v>395177</v>
      </c>
      <c r="W12" s="39">
        <f>+'当年度'!W12-'前年度'!W12</f>
        <v>-45539</v>
      </c>
      <c r="X12" s="46">
        <f>+'当年度'!X12-'前年度'!X12</f>
        <v>2.8999999999999986</v>
      </c>
    </row>
    <row r="13" spans="2:24" ht="21" customHeight="1">
      <c r="B13" s="22" t="s">
        <v>31</v>
      </c>
      <c r="C13" s="33">
        <f>+'当年度'!C13-'前年度'!C13</f>
        <v>37512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0</v>
      </c>
      <c r="T13" s="33">
        <f>+'当年度'!T13-'前年度'!T13</f>
        <v>37512</v>
      </c>
      <c r="U13" s="28"/>
      <c r="V13" s="39">
        <f>+'当年度'!V13-'前年度'!V13</f>
        <v>106894</v>
      </c>
      <c r="W13" s="39">
        <f>+'当年度'!W13-'前年度'!W13</f>
        <v>-21221</v>
      </c>
      <c r="X13" s="46">
        <f>+'当年度'!X13-'前年度'!X13</f>
        <v>0.5</v>
      </c>
    </row>
    <row r="14" spans="2:24" ht="21" customHeight="1">
      <c r="B14" s="22" t="s">
        <v>32</v>
      </c>
      <c r="C14" s="33">
        <f>+'当年度'!C14-'前年度'!C14</f>
        <v>2579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-95337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15700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0</v>
      </c>
      <c r="T14" s="33">
        <f>+'当年度'!T14-'前年度'!T14</f>
        <v>-77058</v>
      </c>
      <c r="U14" s="28"/>
      <c r="V14" s="39">
        <f>+'当年度'!V14-'前年度'!V14</f>
        <v>506692</v>
      </c>
      <c r="W14" s="39">
        <f>+'当年度'!W14-'前年度'!W14</f>
        <v>418368</v>
      </c>
      <c r="X14" s="46">
        <f>+'当年度'!X14-'前年度'!X14</f>
        <v>-0.8000000000000007</v>
      </c>
    </row>
    <row r="15" spans="2:24" ht="21" customHeight="1">
      <c r="B15" s="22" t="s">
        <v>33</v>
      </c>
      <c r="C15" s="33">
        <f>+'当年度'!C15-'前年度'!C15</f>
        <v>-7547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0</v>
      </c>
      <c r="T15" s="33">
        <f>+'当年度'!T15-'前年度'!T15</f>
        <v>-7547</v>
      </c>
      <c r="U15" s="28"/>
      <c r="V15" s="39">
        <f>+'当年度'!V15-'前年度'!V15</f>
        <v>278862</v>
      </c>
      <c r="W15" s="39">
        <f>+'当年度'!W15-'前年度'!W15</f>
        <v>-6848</v>
      </c>
      <c r="X15" s="46">
        <f>+'当年度'!X15-'前年度'!X15</f>
        <v>-0.10000000000000009</v>
      </c>
    </row>
    <row r="16" spans="2:24" ht="21" customHeight="1">
      <c r="B16" s="22" t="s">
        <v>34</v>
      </c>
      <c r="C16" s="33">
        <f>+'当年度'!C16-'前年度'!C16</f>
        <v>97595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966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0</v>
      </c>
      <c r="T16" s="33">
        <f>+'当年度'!T16-'前年度'!T16</f>
        <v>98561</v>
      </c>
      <c r="U16" s="28"/>
      <c r="V16" s="39">
        <f>+'当年度'!V16-'前年度'!V16</f>
        <v>358065</v>
      </c>
      <c r="W16" s="39">
        <f>+'当年度'!W16-'前年度'!W16</f>
        <v>-8592</v>
      </c>
      <c r="X16" s="46">
        <f>+'当年度'!X16-'前年度'!X16</f>
        <v>1.1999999999999997</v>
      </c>
    </row>
    <row r="17" spans="2:24" ht="21" customHeight="1">
      <c r="B17" s="23" t="s">
        <v>55</v>
      </c>
      <c r="C17" s="33">
        <f>+'当年度'!C17-'前年度'!C17</f>
        <v>-65800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-600000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-665800</v>
      </c>
      <c r="U17" s="28"/>
      <c r="V17" s="39">
        <f>+'当年度'!V17-'前年度'!V17</f>
        <v>685524</v>
      </c>
      <c r="W17" s="39">
        <f>+'当年度'!W17-'前年度'!W17</f>
        <v>258476</v>
      </c>
      <c r="X17" s="46">
        <f>+'当年度'!X17-'前年度'!X17</f>
        <v>-5.5</v>
      </c>
    </row>
    <row r="18" spans="2:24" ht="21" customHeight="1">
      <c r="B18" s="22" t="s">
        <v>56</v>
      </c>
      <c r="C18" s="32">
        <f>+'当年度'!C18-'前年度'!C18</f>
        <v>611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-36366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342507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0</v>
      </c>
      <c r="T18" s="32">
        <f>+'当年度'!T18-'前年度'!T18</f>
        <v>306752</v>
      </c>
      <c r="U18" s="29"/>
      <c r="V18" s="38">
        <f>+'当年度'!V18-'前年度'!V18</f>
        <v>218242</v>
      </c>
      <c r="W18" s="38">
        <f>+'当年度'!W18-'前年度'!W18</f>
        <v>4100</v>
      </c>
      <c r="X18" s="43">
        <f>+'当年度'!X18-'前年度'!X18</f>
        <v>1.7999999999999998</v>
      </c>
    </row>
    <row r="19" spans="2:24" ht="21" customHeight="1">
      <c r="B19" s="24" t="s">
        <v>57</v>
      </c>
      <c r="C19" s="34">
        <f>+'当年度'!C19-'前年度'!C19</f>
        <v>42538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-25871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-50555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0</v>
      </c>
      <c r="T19" s="34">
        <f>+'当年度'!T19-'前年度'!T19</f>
        <v>-33888</v>
      </c>
      <c r="U19" s="28"/>
      <c r="V19" s="40">
        <f>+'当年度'!V19-'前年度'!V19</f>
        <v>464522</v>
      </c>
      <c r="W19" s="40">
        <f>+'当年度'!W19-'前年度'!W19</f>
        <v>178044</v>
      </c>
      <c r="X19" s="47">
        <f>+'当年度'!X19-'前年度'!X19</f>
        <v>-0.2999999999999998</v>
      </c>
    </row>
    <row r="20" spans="2:24" ht="21" customHeight="1">
      <c r="B20" s="22" t="s">
        <v>35</v>
      </c>
      <c r="C20" s="32">
        <f>+'当年度'!C20-'前年度'!C20</f>
        <v>-644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-644</v>
      </c>
      <c r="U20" s="28"/>
      <c r="V20" s="38">
        <f>+'当年度'!V20-'前年度'!V20</f>
        <v>316781</v>
      </c>
      <c r="W20" s="38">
        <f>+'当年度'!W20-'前年度'!W20</f>
        <v>-37607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1100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1100</v>
      </c>
      <c r="U21" s="28"/>
      <c r="V21" s="38">
        <f>+'当年度'!V21-'前年度'!V21</f>
        <v>476207</v>
      </c>
      <c r="W21" s="38">
        <f>+'当年度'!W21-'前年度'!W21</f>
        <v>11834</v>
      </c>
      <c r="X21" s="43">
        <f>+'当年度'!X21-'前年度'!X21</f>
        <v>-0.10000000000000009</v>
      </c>
    </row>
    <row r="22" spans="2:24" ht="21" customHeight="1">
      <c r="B22" s="22" t="s">
        <v>37</v>
      </c>
      <c r="C22" s="32">
        <f>+'当年度'!C22-'前年度'!C22</f>
        <v>126213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3000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0</v>
      </c>
      <c r="T22" s="32">
        <f>+'当年度'!T22-'前年度'!T22</f>
        <v>129213</v>
      </c>
      <c r="U22" s="28"/>
      <c r="V22" s="38">
        <f>+'当年度'!V22-'前年度'!V22</f>
        <v>632442</v>
      </c>
      <c r="W22" s="38">
        <f>+'当年度'!W22-'前年度'!W22</f>
        <v>75160</v>
      </c>
      <c r="X22" s="43">
        <f>+'当年度'!X22-'前年度'!X22</f>
        <v>0.8000000000000007</v>
      </c>
    </row>
    <row r="23" spans="2:24" ht="21" customHeight="1">
      <c r="B23" s="22" t="s">
        <v>38</v>
      </c>
      <c r="C23" s="32">
        <f>+'当年度'!C23-'前年度'!C23</f>
        <v>2566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0</v>
      </c>
      <c r="T23" s="32">
        <f>+'当年度'!T23-'前年度'!T23</f>
        <v>2566</v>
      </c>
      <c r="U23" s="28"/>
      <c r="V23" s="38">
        <f>+'当年度'!V23-'前年度'!V23</f>
        <v>131592</v>
      </c>
      <c r="W23" s="38">
        <f>+'当年度'!W23-'前年度'!W23</f>
        <v>132276</v>
      </c>
      <c r="X23" s="43">
        <f>+'当年度'!X23-'前年度'!X23</f>
        <v>0</v>
      </c>
    </row>
    <row r="24" spans="2:24" ht="21" customHeight="1">
      <c r="B24" s="22" t="s">
        <v>39</v>
      </c>
      <c r="C24" s="32">
        <f>+'当年度'!C24-'前年度'!C24</f>
        <v>73000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0</v>
      </c>
      <c r="T24" s="32">
        <f>+'当年度'!T24-'前年度'!T24</f>
        <v>73000</v>
      </c>
      <c r="U24" s="28"/>
      <c r="V24" s="38">
        <f>+'当年度'!V24-'前年度'!V24</f>
        <v>49995</v>
      </c>
      <c r="W24" s="38">
        <f>+'当年度'!W24-'前年度'!W24</f>
        <v>0</v>
      </c>
      <c r="X24" s="43">
        <f>+'当年度'!X24-'前年度'!X24</f>
        <v>1.4000000000000001</v>
      </c>
    </row>
    <row r="25" spans="2:24" ht="21" customHeight="1">
      <c r="B25" s="22" t="s">
        <v>40</v>
      </c>
      <c r="C25" s="32">
        <f>+'当年度'!C25-'前年度'!C25</f>
        <v>101427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203665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305092</v>
      </c>
      <c r="U25" s="28"/>
      <c r="V25" s="38">
        <f>+'当年度'!V25-'前年度'!V25</f>
        <v>164674</v>
      </c>
      <c r="W25" s="38">
        <f>+'当年度'!W25-'前年度'!W25</f>
        <v>17409</v>
      </c>
      <c r="X25" s="43">
        <f>+'当年度'!X25-'前年度'!X25</f>
        <v>5.6</v>
      </c>
    </row>
    <row r="26" spans="2:24" ht="21" customHeight="1">
      <c r="B26" s="22" t="s">
        <v>41</v>
      </c>
      <c r="C26" s="32">
        <f>+'当年度'!C26-'前年度'!C26</f>
        <v>35189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0</v>
      </c>
      <c r="T26" s="32">
        <f>+'当年度'!T26-'前年度'!T26</f>
        <v>35189</v>
      </c>
      <c r="U26" s="28"/>
      <c r="V26" s="38">
        <f>+'当年度'!V26-'前年度'!V26</f>
        <v>452342</v>
      </c>
      <c r="W26" s="38">
        <f>+'当年度'!W26-'前年度'!W26</f>
        <v>13030</v>
      </c>
      <c r="X26" s="43">
        <f>+'当年度'!X26-'前年度'!X26</f>
        <v>0.4999999999999999</v>
      </c>
    </row>
    <row r="27" spans="2:24" ht="21" customHeight="1">
      <c r="B27" s="22" t="s">
        <v>42</v>
      </c>
      <c r="C27" s="32">
        <f>+'当年度'!C27-'前年度'!C27</f>
        <v>34365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-298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34067</v>
      </c>
      <c r="U27" s="28"/>
      <c r="V27" s="38">
        <f>+'当年度'!V27-'前年度'!V27</f>
        <v>183949</v>
      </c>
      <c r="W27" s="38">
        <f>+'当年度'!W27-'前年度'!W27</f>
        <v>-3092</v>
      </c>
      <c r="X27" s="43">
        <f>+'当年度'!X27-'前年度'!X27</f>
        <v>0.40000000000000036</v>
      </c>
    </row>
    <row r="28" spans="2:24" ht="21" customHeight="1">
      <c r="B28" s="22" t="s">
        <v>43</v>
      </c>
      <c r="C28" s="32">
        <f>+'当年度'!C28-'前年度'!C28</f>
        <v>11547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69520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-14014</v>
      </c>
      <c r="O28" s="32">
        <f>+'当年度'!O28-'前年度'!O28</f>
        <v>0</v>
      </c>
      <c r="P28" s="32">
        <f>+'当年度'!P28-'前年度'!P28</f>
        <v>-15261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0</v>
      </c>
      <c r="T28" s="32">
        <f>+'当年度'!T28-'前年度'!T28</f>
        <v>51792</v>
      </c>
      <c r="U28" s="28"/>
      <c r="V28" s="38">
        <f>+'当年度'!V28-'前年度'!V28</f>
        <v>309625</v>
      </c>
      <c r="W28" s="38">
        <f>+'当年度'!W28-'前年度'!W28</f>
        <v>37515</v>
      </c>
      <c r="X28" s="43">
        <f>+'当年度'!X28-'前年度'!X28</f>
        <v>0.29999999999999893</v>
      </c>
    </row>
    <row r="29" spans="2:24" ht="21" customHeight="1">
      <c r="B29" s="22" t="s">
        <v>44</v>
      </c>
      <c r="C29" s="32">
        <f>+'当年度'!C29-'前年度'!C29</f>
        <v>32685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0</v>
      </c>
      <c r="T29" s="32">
        <f>+'当年度'!T29-'前年度'!T29</f>
        <v>32685</v>
      </c>
      <c r="U29" s="28"/>
      <c r="V29" s="38">
        <f>+'当年度'!V29-'前年度'!V29</f>
        <v>219726</v>
      </c>
      <c r="W29" s="38">
        <f>+'当年度'!W29-'前年度'!W29</f>
        <v>2601</v>
      </c>
      <c r="X29" s="43">
        <f>+'当年度'!X29-'前年度'!X29</f>
        <v>0.9000000000000004</v>
      </c>
    </row>
    <row r="30" spans="2:24" ht="21" customHeight="1">
      <c r="B30" s="22" t="s">
        <v>58</v>
      </c>
      <c r="C30" s="32">
        <f>+'当年度'!C30-'前年度'!C30</f>
        <v>59509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0</v>
      </c>
      <c r="T30" s="32">
        <f>+'当年度'!T30-'前年度'!T30</f>
        <v>59509</v>
      </c>
      <c r="U30" s="28"/>
      <c r="V30" s="38">
        <f>+'当年度'!V30-'前年度'!V30</f>
        <v>129580</v>
      </c>
      <c r="W30" s="38">
        <f>+'当年度'!W30-'前年度'!W30</f>
        <v>-577</v>
      </c>
      <c r="X30" s="43">
        <f>+'当年度'!X30-'前年度'!X30</f>
        <v>1.2000000000000002</v>
      </c>
    </row>
    <row r="31" spans="2:24" ht="21" customHeight="1">
      <c r="B31" s="22" t="s">
        <v>59</v>
      </c>
      <c r="C31" s="32">
        <f>+'当年度'!C31-'前年度'!C31</f>
        <v>94392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-20251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0</v>
      </c>
      <c r="T31" s="32">
        <f>+'当年度'!T31-'前年度'!T31</f>
        <v>74141</v>
      </c>
      <c r="U31" s="28"/>
      <c r="V31" s="38">
        <f>+'当年度'!V31-'前年度'!V31</f>
        <v>229860</v>
      </c>
      <c r="W31" s="38">
        <f>+'当年度'!W31-'前年度'!W31</f>
        <v>-1320</v>
      </c>
      <c r="X31" s="43">
        <f>+'当年度'!X31-'前年度'!X31</f>
        <v>1</v>
      </c>
    </row>
    <row r="32" spans="2:24" ht="21" customHeight="1">
      <c r="B32" s="22" t="s">
        <v>60</v>
      </c>
      <c r="C32" s="32">
        <f>+'当年度'!C32-'前年度'!C32</f>
        <v>43127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0</v>
      </c>
      <c r="T32" s="32">
        <f>+'当年度'!T32-'前年度'!T32</f>
        <v>43127</v>
      </c>
      <c r="U32" s="28"/>
      <c r="V32" s="38">
        <f>+'当年度'!V32-'前年度'!V32</f>
        <v>233011</v>
      </c>
      <c r="W32" s="38">
        <f>+'当年度'!W32-'前年度'!W32</f>
        <v>-4352</v>
      </c>
      <c r="X32" s="43">
        <f>+'当年度'!X32-'前年度'!X32</f>
        <v>0.6000000000000001</v>
      </c>
    </row>
    <row r="33" spans="2:24" ht="21" customHeight="1">
      <c r="B33" s="22" t="s">
        <v>45</v>
      </c>
      <c r="C33" s="32">
        <f>+'当年度'!C33-'前年度'!C33</f>
        <v>60372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215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0</v>
      </c>
      <c r="T33" s="32">
        <f>+'当年度'!T33-'前年度'!T33</f>
        <v>60587</v>
      </c>
      <c r="U33" s="28"/>
      <c r="V33" s="38">
        <f>+'当年度'!V33-'前年度'!V33</f>
        <v>217731</v>
      </c>
      <c r="W33" s="38">
        <f>+'当年度'!W33-'前年度'!W33</f>
        <v>913</v>
      </c>
      <c r="X33" s="43">
        <f>+'当年度'!X33-'前年度'!X33</f>
        <v>1.5</v>
      </c>
    </row>
    <row r="34" spans="2:24" ht="21" customHeight="1">
      <c r="B34" s="22" t="s">
        <v>46</v>
      </c>
      <c r="C34" s="32">
        <f>+'当年度'!C34-'前年度'!C34</f>
        <v>3950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-2772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0</v>
      </c>
      <c r="T34" s="32">
        <f>+'当年度'!T34-'前年度'!T34</f>
        <v>1178</v>
      </c>
      <c r="U34" s="28"/>
      <c r="V34" s="38">
        <f>+'当年度'!V34-'前年度'!V34</f>
        <v>191540</v>
      </c>
      <c r="W34" s="38">
        <f>+'当年度'!W34-'前年度'!W34</f>
        <v>-3478</v>
      </c>
      <c r="X34" s="43">
        <f>+'当年度'!X34-'前年度'!X34</f>
        <v>-0.10000000000000009</v>
      </c>
    </row>
    <row r="35" spans="2:24" ht="21" customHeight="1">
      <c r="B35" s="25" t="s">
        <v>47</v>
      </c>
      <c r="C35" s="35">
        <f>+'当年度'!C35-'前年度'!C35</f>
        <v>1878416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-395398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19334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0</v>
      </c>
      <c r="T35" s="35">
        <f>+'当年度'!T35-'前年度'!T35</f>
        <v>1502352</v>
      </c>
      <c r="U35" s="28"/>
      <c r="V35" s="35">
        <f>+'当年度'!V35-'前年度'!V35</f>
        <v>-1058287</v>
      </c>
      <c r="W35" s="35">
        <f>+'当年度'!W35-'前年度'!W35</f>
        <v>860502</v>
      </c>
      <c r="X35" s="42">
        <f>+'当年度'!X35-'前年度'!X35</f>
        <v>0.40000000000000036</v>
      </c>
    </row>
    <row r="36" spans="2:24" ht="21" customHeight="1">
      <c r="B36" s="25" t="s">
        <v>68</v>
      </c>
      <c r="C36" s="35">
        <f>+'当年度'!C36-'前年度'!C36</f>
        <v>678798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46414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192651</v>
      </c>
      <c r="O36" s="35">
        <f>+'当年度'!O36-'前年度'!O36</f>
        <v>0</v>
      </c>
      <c r="P36" s="35">
        <f>+'当年度'!P36-'前年度'!P36</f>
        <v>-15261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0</v>
      </c>
      <c r="T36" s="35">
        <f>+'当年度'!T36-'前年度'!T36</f>
        <v>902602</v>
      </c>
      <c r="U36" s="30"/>
      <c r="V36" s="35">
        <f>+'当年度'!V36-'前年度'!V36</f>
        <v>3939055</v>
      </c>
      <c r="W36" s="35">
        <f>+'当年度'!W36-'前年度'!W36</f>
        <v>240312</v>
      </c>
      <c r="X36" s="42">
        <f>+'当年度'!X36-'前年度'!X36</f>
        <v>1</v>
      </c>
    </row>
    <row r="37" spans="2:24" ht="21" customHeight="1">
      <c r="B37" s="25" t="s">
        <v>49</v>
      </c>
      <c r="C37" s="35">
        <f>+'当年度'!C37-'前年度'!C37</f>
        <v>2557214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-348984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211985</v>
      </c>
      <c r="O37" s="35">
        <f>+'当年度'!O37-'前年度'!O37</f>
        <v>0</v>
      </c>
      <c r="P37" s="35">
        <f>+'当年度'!P37-'前年度'!P37</f>
        <v>-15261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0</v>
      </c>
      <c r="T37" s="35">
        <f>+'当年度'!T37-'前年度'!T37</f>
        <v>2404954</v>
      </c>
      <c r="U37" s="28"/>
      <c r="V37" s="35">
        <f>+'当年度'!V37-'前年度'!V37</f>
        <v>2880768</v>
      </c>
      <c r="W37" s="35">
        <f>+'当年度'!W37-'前年度'!W37</f>
        <v>1100814</v>
      </c>
      <c r="X37" s="42">
        <f>+'当年度'!X37-'前年度'!X37</f>
        <v>0.39999999999999947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0.09999999999999964</v>
      </c>
    </row>
    <row r="41" spans="23:24" ht="21" customHeight="1">
      <c r="W41" s="13" t="s">
        <v>48</v>
      </c>
      <c r="X41" s="42">
        <f>+'当年度'!X41-'前年度'!X41</f>
        <v>0.8999999999999999</v>
      </c>
    </row>
    <row r="42" spans="23:24" ht="21" customHeight="1">
      <c r="W42" s="13" t="s">
        <v>49</v>
      </c>
      <c r="X42" s="42">
        <f>+'当年度'!X42-'前年度'!X42</f>
        <v>0.5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71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44.7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  <v>-6.8</v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</c>
      <c r="T6" s="48">
        <f>IF(AND('当年度'!T6=0,'前年度'!T6=0),"",IF('前年度'!T6=0,"皆増 ",IF('当年度'!T6=0,"皆減 ",ROUND('増減額'!T6/'前年度'!T6*100,1))))</f>
        <v>-2.9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2434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-9.3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-0.2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</c>
      <c r="T7" s="48">
        <f>IF(AND('当年度'!T7=0,'前年度'!T7=0),"",IF('前年度'!T7=0,"皆増 ",IF('当年度'!T7=0,"皆減 ",ROUND('増減額'!T7/'前年度'!T7*100,1))))</f>
        <v>15.3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19.7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39.9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0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</c>
      <c r="T8" s="48">
        <f>IF(AND('当年度'!T8=0,'前年度'!T8=0),"",IF('前年度'!T8=0,"皆増 ",IF('当年度'!T8=0,"皆減 ",ROUND('増減額'!T8/'前年度'!T8*100,1))))</f>
        <v>15.4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-1.8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-36.9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-0.8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</c>
      <c r="T9" s="48">
        <f>IF(AND('当年度'!T9=0,'前年度'!T9=0),"",IF('前年度'!T9=0,"皆増 ",IF('当年度'!T9=0,"皆減 ",ROUND('増減額'!T9/'前年度'!T9*100,1))))</f>
        <v>-9.1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854.6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1.4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17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14.7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-2.1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</c>
      <c r="T11" s="48">
        <f>IF(AND('当年度'!T11=0,'前年度'!T11=0),"",IF('前年度'!T11=0,"皆増 ",IF('当年度'!T11=0,"皆減 ",ROUND('増減額'!T11/'前年度'!T11*100,1))))</f>
        <v>-0.3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-1.1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-19.1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 t="str">
        <f>IF(AND('当年度'!N12=0,'前年度'!N12=0),"",IF('前年度'!N12=0,"皆増 ",IF('当年度'!N12=0,"皆減 ",ROUND('増減額'!N12/'前年度'!N12*100,1))))</f>
        <v>皆増 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</c>
      <c r="T12" s="48">
        <f>IF(AND('当年度'!T12=0,'前年度'!T12=0),"",IF('前年度'!T12=0,"皆増 ",IF('当年度'!T12=0,"皆減 ",ROUND('増減額'!T12/'前年度'!T12*100,1))))</f>
        <v>37.6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204.5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0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</c>
      <c r="T13" s="48">
        <f>IF(AND('当年度'!T13=0,'前年度'!T13=0),"",IF('前年度'!T13=0,"皆増 ",IF('当年度'!T13=0,"皆減 ",ROUND('増減額'!T13/'前年度'!T13*100,1))))</f>
        <v>8.5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95.1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-35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  <v>3.2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</c>
      <c r="T14" s="48">
        <f>IF(AND('当年度'!T14=0,'前年度'!T14=0),"",IF('前年度'!T14=0,"皆増 ",IF('当年度'!T14=0,"皆減 ",ROUND('増減額'!T14/'前年度'!T14*100,1))))</f>
        <v>-10.2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-13.9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</c>
      <c r="T15" s="48">
        <f>IF(AND('当年度'!T15=0,'前年度'!T15=0),"",IF('前年度'!T15=0,"皆増 ",IF('当年度'!T15=0,"皆減 ",ROUND('増減額'!T15/'前年度'!T15*100,1))))</f>
        <v>-13.9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113.5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0.6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</c>
      <c r="T16" s="48">
        <f>IF(AND('当年度'!T16=0,'前年度'!T16=0),"",IF('前年度'!T16=0,"皆増 ",IF('当年度'!T16=0,"皆減 ",ROUND('増減額'!T16/'前年度'!T16*100,1))))</f>
        <v>38.8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-35.1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  <v>-33.6</v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-33.7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7.7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-9.7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 t="str">
        <f>IF(AND('当年度'!N18=0,'前年度'!N18=0),"",IF('前年度'!N18=0,"皆増 ",IF('当年度'!N18=0,"皆減 ",ROUND('増減額'!N18/'前年度'!N18*100,1))))</f>
        <v>皆増 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</c>
      <c r="T18" s="48">
        <f>IF(AND('当年度'!T18=0,'前年度'!T18=0),"",IF('前年度'!T18=0,"皆増 ",IF('当年度'!T18=0,"皆減 ",ROUND('増減額'!T18/'前年度'!T18*100,1))))</f>
        <v>79.9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11.6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-5.3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  <v>-4.1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</c>
      <c r="T19" s="50">
        <f>IF(AND('当年度'!T19=0,'前年度'!T19=0),"",IF('前年度'!T19=0,"皆増 ",IF('当年度'!T19=0,"皆減 ",ROUND('増減額'!T19/'前年度'!T19*100,1))))</f>
        <v>-1.6</v>
      </c>
      <c r="U19" s="16"/>
      <c r="V19" s="16"/>
      <c r="W19" s="16"/>
      <c r="X19" s="16"/>
    </row>
    <row r="20" spans="2:24" ht="21" customHeight="1">
      <c r="B20" s="22" t="s">
        <v>35</v>
      </c>
      <c r="C20" s="48" t="str">
        <f>IF(AND('当年度'!C20=0,'前年度'!C20=0),"",IF('前年度'!C20=0,"皆増 ",IF('当年度'!C20=0,"皆減 ",ROUND('増減額'!C20/'前年度'!C20*100,1))))</f>
        <v>皆減 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 t="str">
        <f>IF(AND('当年度'!T20=0,'前年度'!T20=0),"",IF('前年度'!T20=0,"皆増 ",IF('当年度'!T20=0,"皆減 ",ROUND('増減額'!T20/'前年度'!T20*100,1))))</f>
        <v>皆減 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1.1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1.1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170.7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  <v>0.5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</c>
      <c r="T22" s="48">
        <f>IF(AND('当年度'!T22=0,'前年度'!T22=0),"",IF('前年度'!T22=0,"皆増 ",IF('当年度'!T22=0,"皆減 ",ROUND('増減額'!T22/'前年度'!T22*100,1))))</f>
        <v>19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169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</c>
      <c r="T23" s="48">
        <f>IF(AND('当年度'!T23=0,'前年度'!T23=0),"",IF('前年度'!T23=0,"皆増 ",IF('当年度'!T23=0,"皆減 ",ROUND('増減額'!T23/'前年度'!T23*100,1))))</f>
        <v>169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182.5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</c>
      <c r="T24" s="48">
        <f>IF(AND('当年度'!T24=0,'前年度'!T24=0),"",IF('前年度'!T24=0,"皆増 ",IF('当年度'!T24=0,"皆減 ",ROUND('増減額'!T24/'前年度'!T24*100,1))))</f>
        <v>182.5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1214.3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119.5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</c>
      <c r="T25" s="48">
        <f>IF(AND('当年度'!T25=0,'前年度'!T25=0),"",IF('前年度'!T25=0,"皆増 ",IF('当年度'!T25=0,"皆減 ",ROUND('増減額'!T25/'前年度'!T25*100,1))))</f>
        <v>170.7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76.1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</c>
      <c r="T26" s="48">
        <f>IF(AND('当年度'!T26=0,'前年度'!T26=0),"",IF('前年度'!T26=0,"皆増 ",IF('当年度'!T26=0,"皆減 ",ROUND('増減額'!T26/'前年度'!T26*100,1))))</f>
        <v>76.1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  <v>11.4</v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-2.9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</c>
      <c r="T27" s="48">
        <f>IF(AND('当年度'!T27=0,'前年度'!T27=0),"",IF('前年度'!T27=0,"皆増 ",IF('当年度'!T27=0,"皆減 ",ROUND('増減額'!T27/'前年度'!T27*100,1))))</f>
        <v>10.9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828.9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79.2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-3.7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-50.1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</c>
      <c r="T28" s="48">
        <f>IF(AND('当年度'!T28=0,'前年度'!T28=0),"",IF('前年度'!T28=0,"皆増 ",IF('当年度'!T28=0,"皆減 ",ROUND('増減額'!T28/'前年度'!T28*100,1))))</f>
        <v>10.4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  <v>54.2</v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</c>
      <c r="T29" s="48">
        <f>IF(AND('当年度'!T29=0,'前年度'!T29=0),"",IF('前年度'!T29=0,"皆増 ",IF('当年度'!T29=0,"皆減 ",ROUND('増減額'!T29/'前年度'!T29*100,1))))</f>
        <v>54.2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  <v>23.6</v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</c>
      <c r="T30" s="48">
        <f>IF(AND('当年度'!T30=0,'前年度'!T30=0),"",IF('前年度'!T30=0,"皆増 ",IF('当年度'!T30=0,"皆減 ",ROUND('増減額'!T30/'前年度'!T30*100,1))))</f>
        <v>23.6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117.6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-6.6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</c>
      <c r="T31" s="48">
        <f>IF(AND('当年度'!T31=0,'前年度'!T31=0),"",IF('前年度'!T31=0,"皆増 ",IF('当年度'!T31=0,"皆減 ",ROUND('増減額'!T31/'前年度'!T31*100,1))))</f>
        <v>19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74.2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</c>
      <c r="T32" s="48">
        <f>IF(AND('当年度'!T32=0,'前年度'!T32=0),"",IF('前年度'!T32=0,"皆増 ",IF('当年度'!T32=0,"皆減 ",ROUND('増減額'!T32/'前年度'!T32*100,1))))</f>
        <v>74.2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178.4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0.2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</c>
      <c r="T33" s="48">
        <f>IF(AND('当年度'!T33=0,'前年度'!T33=0),"",IF('前年度'!T33=0,"皆増 ",IF('当年度'!T33=0,"皆減 ",ROUND('増減額'!T33/'前年度'!T33*100,1))))</f>
        <v>35.5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11.9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-3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</c>
      <c r="T34" s="48">
        <f>IF(AND('当年度'!T34=0,'前年度'!T34=0),"",IF('前年度'!T34=0,"皆増 ",IF('当年度'!T34=0,"皆減 ",ROUND('増減額'!T34/'前年度'!T34*100,1))))</f>
        <v>0.9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100.5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-6.3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0.1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</c>
      <c r="T35" s="51">
        <f>IF(AND('当年度'!T35=0,'前年度'!T35=0),"",IF('前年度'!T35=0,"皆増 ",IF('当年度'!T35=0,"皆減 ",ROUND('増減額'!T35/'前年度'!T35*100,1))))</f>
        <v>4.7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62.2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7.3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16.6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-50.1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</c>
      <c r="T36" s="51">
        <f>IF(AND('当年度'!T36=0,'前年度'!T36=0),"",IF('前年度'!T36=0,"皆増 ",IF('当年度'!T36=0,"皆減 ",ROUND('増減額'!T36/'前年度'!T36*100,1))))</f>
        <v>31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86.4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-5.1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0.8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-50.1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</c>
      <c r="T37" s="51">
        <f>IF(AND('当年度'!T37=0,'前年度'!T37=0),"",IF('前年度'!T37=0,"皆増 ",IF('当年度'!T37=0,"皆減 ",ROUND('増減額'!T37/'前年度'!T37*100,1))))</f>
        <v>6.9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2021-09-01T23:58:46Z</cp:lastPrinted>
  <dcterms:created xsi:type="dcterms:W3CDTF">1999-09-10T06:54:36Z</dcterms:created>
  <dcterms:modified xsi:type="dcterms:W3CDTF">2021-09-01T23:59:28Z</dcterms:modified>
  <cp:category/>
  <cp:version/>
  <cp:contentType/>
  <cp:contentStatus/>
</cp:coreProperties>
</file>