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oka-hirosato\Desktop\経営比較分析表（R2決算）\【経営比較分析表】2020_242152_47_140\"/>
    </mc:Choice>
  </mc:AlternateContent>
  <workbookProtection workbookAlgorithmName="SHA-512" workbookHashValue="p8Yg5pl5WR5alz/fOyQ0A9TjuGu3xuddUY8ywcQrhbpSifHN6509NujlQ5lYq1wQe3xgIy820XOIAvKPIZAv7g==" workbookSaltValue="YtCExssMUq0prWd3tGfyc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IE76" i="4"/>
  <c r="GQ30" i="4"/>
  <c r="BZ30" i="4"/>
  <c r="LT76" i="4"/>
  <c r="GQ51" i="4"/>
  <c r="LH30" i="4"/>
  <c r="BZ51" i="4"/>
  <c r="HP76" i="4"/>
  <c r="BG30" i="4"/>
  <c r="LE76" i="4"/>
  <c r="FX51" i="4"/>
  <c r="AV76" i="4"/>
  <c r="KO51" i="4"/>
  <c r="KO30" i="4"/>
  <c r="BG51" i="4"/>
  <c r="FX30" i="4"/>
  <c r="HA76" i="4"/>
  <c r="AN51" i="4"/>
  <c r="FE30" i="4"/>
  <c r="FE51" i="4"/>
  <c r="AN30" i="4"/>
  <c r="AG76" i="4"/>
  <c r="JV51" i="4"/>
  <c r="JV30" i="4"/>
  <c r="KP76" i="4"/>
  <c r="KA76" i="4"/>
  <c r="EL51" i="4"/>
  <c r="JC30" i="4"/>
  <c r="U30" i="4"/>
  <c r="R76" i="4"/>
  <c r="GL76" i="4"/>
  <c r="U51" i="4"/>
  <c r="EL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<sst xmlns="http://schemas.openxmlformats.org/spreadsheetml/2006/main" count="278" uniqueCount="141">
  <si>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</si>
  <si>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</si>
  <si>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</si>
  <si>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</si>
  <si>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</si>
  <si>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</si>
  <si>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</si>
  <si>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</si>
  <si>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</si>
  <si>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</si>
  <si>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</si>
  <si>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</si>
  <si>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</si>
  <si>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</si>
  <si>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</si>
  <si>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</si>
  <si>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</si>
  <si>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</si>
  <si>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</si>
  <si>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</si>
  <si>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</si>
  <si>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</si>
  <si>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</si>
  <si>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</si>
  <si>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</si>
  <si>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</si>
  <si>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</si>
  <si>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</si>
  <si>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</si>
  <si>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</si>
  <si>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</si>
  <si>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</si>
  <si>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</si>
  <si>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</si>
  <si>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</si>
  <si>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</si>
  <si>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</si>
  <si>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</si>
  <si>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</si>
  <si>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</si>
  <si>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</si>
  <si>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</si>
  <si>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</si>
  <si>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</si>
  <si>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</si>
  <si>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</si>
  <si>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</si>
  <si>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</si>
  <si>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</si>
  <si>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</si>
  <si>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</si>
  <si>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</si>
  <si>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</si>
  <si>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</si>
  <si>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</si>
  <si>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</si>
  <si>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</si>
  <si>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</si>
  <si>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</si>
  <si>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</si>
  <si>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</si>
  <si>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</si>
  <si>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</si>
  <si>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</si>
  <si>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</si>
  <si>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</si>
  <si>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</si>
  <si>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</si>
  <si>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</si>
  <si>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</si>
  <si>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</si>
  <si>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</si>
  <si>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</si>
  <si>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</si>
  <si>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</si>
  <si>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</si>
  <si>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</si>
  <si>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</si>
  <si>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</si>
  <si>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</si>
  <si>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</si>
  <si>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</si>
  <si>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</si>
  <si>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</si>
  <si>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</si>
  <si>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</si>
  <si>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</si>
  <si>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</si>
  <si>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</si>
  <si>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</si>
  <si>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</si>
  <si>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</si>
  <si>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</si>
  <si>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</si>
  <si>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</si>
  <si>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</si>
  <si>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</si>
  <si>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</si>
  <si>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</si>
  <si>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</si>
  <si>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</si>
  <si>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</si>
  <si>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</si>
  <si>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当該値(N-2)</t>
    <phoneticPr fontId="5"/>
  </si>
  <si>
    <t>当該値(N-2)</t>
    <phoneticPr fontId="5"/>
  </si>
  <si>
    <t>当該値(N-1)</t>
    <phoneticPr fontId="5"/>
  </si>
  <si>
    <t>当該値(N-3)</t>
    <phoneticPr fontId="5"/>
  </si>
  <si>
    <t>当該値(N-4)</t>
    <phoneticPr fontId="5"/>
  </si>
  <si>
    <t>当該値(N-3)</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</si>
  <si>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</si>
  <si>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</si>
  <si>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</si>
  <si>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</si>
  <si>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</si>
  <si>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</si>
  <si>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</si>
  <si>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</si>
  <si>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</si>
  <si>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</si>
  <si>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志摩市</t>
  </si>
  <si>
    <t>鵜方駅前公共駐車場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</si>
  <si>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</si>
  <si>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</si>
  <si>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</si>
  <si>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</si>
  <si>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</si>
  <si>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</si>
  <si>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</si>
  <si>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</si>
  <si>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</si>
  <si>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</si>
  <si>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</si>
  <si>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</si>
  <si>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</si>
  <si>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</si>
  <si>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</si>
  <si>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</si>
  <si>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・平成23年度に機器を改修しており、その際にパークロック式からゲート式の駐車場管理システムに変更している。</t>
    <rPh sb="1" eb="3">
      <t>ヘイセイ</t>
    </rPh>
    <rPh sb="5" eb="7">
      <t>ネンド</t>
    </rPh>
    <rPh sb="8" eb="10">
      <t>キキ</t>
    </rPh>
    <rPh sb="11" eb="13">
      <t>カイシュウ</t>
    </rPh>
    <rPh sb="20" eb="21">
      <t>サイ</t>
    </rPh>
    <rPh sb="28" eb="29">
      <t>シキ</t>
    </rPh>
    <rPh sb="34" eb="35">
      <t>シキ</t>
    </rPh>
    <rPh sb="36" eb="39">
      <t>チュウシャジョウ</t>
    </rPh>
    <rPh sb="39" eb="41">
      <t>カンリ</t>
    </rPh>
    <rPh sb="46" eb="48">
      <t>ヘンコウ</t>
    </rPh>
    <phoneticPr fontId="5"/>
  </si>
  <si>
    <t>・設置場所が駅前ロータリー内の区画であることから、平成20年度から平成21年度にかけて、駅前広場の整備に関し協議会で検討を行ったが結論が出なかった。そのため老朽化したパークロック式の駐車場区画を改修し、ゲート式駐車場として13台分の区画を整備した。利用形態として、駅前の商業施設等の利用者や送迎用に利用するため短時間の利用が多く、平成24年度から現状維持で運営している。
・令和2年度は新型コロナウイルス感染症拡大のため駅利用者が減少したことにともない駐車場利用者も減少している。</t>
    <rPh sb="1" eb="3">
      <t>セッチ</t>
    </rPh>
    <rPh sb="3" eb="5">
      <t>バショ</t>
    </rPh>
    <rPh sb="6" eb="8">
      <t>エキマエ</t>
    </rPh>
    <rPh sb="13" eb="14">
      <t>ナイ</t>
    </rPh>
    <rPh sb="15" eb="17">
      <t>クカク</t>
    </rPh>
    <rPh sb="25" eb="27">
      <t>ヘイセイ</t>
    </rPh>
    <rPh sb="29" eb="31">
      <t>ネンド</t>
    </rPh>
    <rPh sb="33" eb="35">
      <t>ヘイセイ</t>
    </rPh>
    <rPh sb="37" eb="39">
      <t>ネンド</t>
    </rPh>
    <rPh sb="44" eb="48">
      <t>エキマエヒロバ</t>
    </rPh>
    <rPh sb="49" eb="51">
      <t>セイビ</t>
    </rPh>
    <rPh sb="52" eb="53">
      <t>カン</t>
    </rPh>
    <rPh sb="54" eb="57">
      <t>キョウギカイ</t>
    </rPh>
    <rPh sb="58" eb="60">
      <t>ケントウ</t>
    </rPh>
    <rPh sb="61" eb="62">
      <t>オコナ</t>
    </rPh>
    <rPh sb="65" eb="67">
      <t>ケツロン</t>
    </rPh>
    <rPh sb="68" eb="69">
      <t>デ</t>
    </rPh>
    <rPh sb="78" eb="81">
      <t>ロウキュウカ</t>
    </rPh>
    <rPh sb="89" eb="90">
      <t>シキ</t>
    </rPh>
    <rPh sb="91" eb="96">
      <t>チュウシャジョウクカク</t>
    </rPh>
    <rPh sb="97" eb="99">
      <t>カイシュウ</t>
    </rPh>
    <rPh sb="104" eb="108">
      <t>シキチュウシャジョウ</t>
    </rPh>
    <rPh sb="113" eb="114">
      <t>ダイ</t>
    </rPh>
    <rPh sb="114" eb="115">
      <t>ブン</t>
    </rPh>
    <rPh sb="116" eb="118">
      <t>クカク</t>
    </rPh>
    <rPh sb="119" eb="121">
      <t>セイビ</t>
    </rPh>
    <rPh sb="124" eb="128">
      <t>リヨウケイタイ</t>
    </rPh>
    <rPh sb="132" eb="134">
      <t>エキマエ</t>
    </rPh>
    <rPh sb="135" eb="139">
      <t>ショウギョウシセツ</t>
    </rPh>
    <rPh sb="139" eb="140">
      <t>トウ</t>
    </rPh>
    <rPh sb="141" eb="144">
      <t>リヨウシャ</t>
    </rPh>
    <rPh sb="145" eb="147">
      <t>ソウゲイ</t>
    </rPh>
    <rPh sb="147" eb="148">
      <t>ヨウ</t>
    </rPh>
    <rPh sb="149" eb="151">
      <t>リヨウ</t>
    </rPh>
    <rPh sb="155" eb="158">
      <t>タンジカン</t>
    </rPh>
    <rPh sb="159" eb="161">
      <t>リヨウ</t>
    </rPh>
    <rPh sb="162" eb="163">
      <t>オオ</t>
    </rPh>
    <rPh sb="165" eb="167">
      <t>ヘイセイ</t>
    </rPh>
    <rPh sb="169" eb="171">
      <t>ネンド</t>
    </rPh>
    <rPh sb="173" eb="177">
      <t>ゲンジョウイジ</t>
    </rPh>
    <rPh sb="178" eb="180">
      <t>ウンエイ</t>
    </rPh>
    <rPh sb="187" eb="189">
      <t>レイワ</t>
    </rPh>
    <rPh sb="190" eb="192">
      <t>ネンド</t>
    </rPh>
    <rPh sb="193" eb="195">
      <t>シンガタ</t>
    </rPh>
    <rPh sb="202" eb="207">
      <t>カンセンショウカクダイ</t>
    </rPh>
    <rPh sb="210" eb="214">
      <t>エキリヨウシャ</t>
    </rPh>
    <rPh sb="215" eb="217">
      <t>ゲンショウ</t>
    </rPh>
    <rPh sb="226" eb="232">
      <t>チュウシャジョウリヨウシャ</t>
    </rPh>
    <rPh sb="233" eb="235">
      <t>ゲンショウ</t>
    </rPh>
    <phoneticPr fontId="5"/>
  </si>
  <si>
    <t>・例年収入は比較的安定しており、年度による変動はそれほど大きくないものの、令和2年度は新型コロナウイルス感染症拡大のため収入が減少し他会計補助率が上昇している。
・類似施設の平均より低いのは、1時間までを無料としているためである。
・収益的収支比率は今年度100％となっている。当該駐車場の設置された目的が、駅周辺の商業施設等や通勤通学者の送迎のための駐車場が少なかったことから、利用者の利便性向上のために設置されたものであり、料金収入の売上向上を目的に設置されたものではないため、特に経営改善への取組を行っていない。</t>
    <rPh sb="73" eb="75">
      <t>ジョウショウ</t>
    </rPh>
    <rPh sb="82" eb="84">
      <t>ルイジ</t>
    </rPh>
    <rPh sb="84" eb="86">
      <t>シセツ</t>
    </rPh>
    <rPh sb="87" eb="89">
      <t>ヘイキン</t>
    </rPh>
    <rPh sb="91" eb="92">
      <t>ヒク</t>
    </rPh>
    <rPh sb="97" eb="99">
      <t>ジカン</t>
    </rPh>
    <rPh sb="102" eb="104">
      <t>ムリョウ</t>
    </rPh>
    <rPh sb="117" eb="124">
      <t>シュウエキテキシュウシヒリツ</t>
    </rPh>
    <rPh sb="125" eb="128">
      <t>コンネンド</t>
    </rPh>
    <rPh sb="139" eb="144">
      <t>トウガイチュウシャジョウ</t>
    </rPh>
    <rPh sb="145" eb="147">
      <t>セッチ</t>
    </rPh>
    <rPh sb="150" eb="152">
      <t>モクテキ</t>
    </rPh>
    <rPh sb="154" eb="157">
      <t>エキシュウヘン</t>
    </rPh>
    <rPh sb="158" eb="162">
      <t>ショウギョウシセツ</t>
    </rPh>
    <rPh sb="162" eb="163">
      <t>トウ</t>
    </rPh>
    <rPh sb="164" eb="169">
      <t>ツウキンツウガクシャ</t>
    </rPh>
    <rPh sb="170" eb="172">
      <t>ソウゲイ</t>
    </rPh>
    <rPh sb="176" eb="179">
      <t>チュウシャジョウ</t>
    </rPh>
    <rPh sb="180" eb="181">
      <t>スク</t>
    </rPh>
    <rPh sb="190" eb="193">
      <t>リヨウシャ</t>
    </rPh>
    <rPh sb="194" eb="199">
      <t>リベンセイコウジョウ</t>
    </rPh>
    <rPh sb="203" eb="205">
      <t>セッチ</t>
    </rPh>
    <rPh sb="214" eb="218">
      <t>リョウキンシュウニュウ</t>
    </rPh>
    <rPh sb="219" eb="221">
      <t>ウリアゲ</t>
    </rPh>
    <rPh sb="221" eb="223">
      <t>コウジョウ</t>
    </rPh>
    <rPh sb="224" eb="226">
      <t>モクテキ</t>
    </rPh>
    <rPh sb="227" eb="229">
      <t>セッチ</t>
    </rPh>
    <rPh sb="241" eb="242">
      <t>トク</t>
    </rPh>
    <rPh sb="243" eb="247">
      <t>ケイエイカイゼン</t>
    </rPh>
    <rPh sb="249" eb="251">
      <t>トリクミ</t>
    </rPh>
    <rPh sb="252" eb="253">
      <t>オコナ</t>
    </rPh>
    <phoneticPr fontId="5"/>
  </si>
  <si>
    <t>・駅前ロータリー内の駐車区画（13台分）の利用者の約95％が１時間未満の短時間利用である。
・駅前の商業施設利用のためや電車での通勤、通学の送迎用に利用されるケースが多い。
・平成27年度から平成30年度にかけてにかけて稼働率が高くなっているのは、平成28年5月に開催された伊勢志摩サミットの影響により来訪者等が増加したためである。
・令和2年度は新型コロナウイルス感染症拡大の影響により駅及び周辺施設の利用者が減少したことで駐車場稼働率が減少している。</t>
    <rPh sb="1" eb="3">
      <t>エキマエ</t>
    </rPh>
    <rPh sb="8" eb="9">
      <t>ナイ</t>
    </rPh>
    <rPh sb="10" eb="14">
      <t>チュウシャクカク</t>
    </rPh>
    <rPh sb="17" eb="19">
      <t>ダイブン</t>
    </rPh>
    <rPh sb="21" eb="24">
      <t>リヨウシャ</t>
    </rPh>
    <rPh sb="25" eb="26">
      <t>ヤク</t>
    </rPh>
    <rPh sb="31" eb="33">
      <t>ジカン</t>
    </rPh>
    <rPh sb="33" eb="35">
      <t>ミマン</t>
    </rPh>
    <rPh sb="93" eb="94">
      <t>ド</t>
    </rPh>
    <rPh sb="101" eb="102">
      <t>ド</t>
    </rPh>
    <rPh sb="110" eb="113">
      <t>カドウリツ</t>
    </rPh>
    <rPh sb="114" eb="115">
      <t>タカ</t>
    </rPh>
    <rPh sb="124" eb="126">
      <t>ヘイセイ</t>
    </rPh>
    <rPh sb="128" eb="129">
      <t>ネン</t>
    </rPh>
    <rPh sb="130" eb="131">
      <t>ガツ</t>
    </rPh>
    <rPh sb="132" eb="134">
      <t>カイサイ</t>
    </rPh>
    <rPh sb="137" eb="141">
      <t>イセシマ</t>
    </rPh>
    <rPh sb="146" eb="148">
      <t>エイキョウ</t>
    </rPh>
    <rPh sb="151" eb="154">
      <t>ライホウシャ</t>
    </rPh>
    <rPh sb="154" eb="155">
      <t>トウ</t>
    </rPh>
    <rPh sb="156" eb="158">
      <t>ゾウカ</t>
    </rPh>
    <rPh sb="168" eb="170">
      <t>レイワ</t>
    </rPh>
    <rPh sb="171" eb="173">
      <t>ネンド</t>
    </rPh>
    <rPh sb="174" eb="176">
      <t>シンガタ</t>
    </rPh>
    <rPh sb="183" eb="186">
      <t>カンセンショウ</t>
    </rPh>
    <rPh sb="186" eb="188">
      <t>カクダイ</t>
    </rPh>
    <rPh sb="189" eb="191">
      <t>エイキョウ</t>
    </rPh>
    <rPh sb="194" eb="195">
      <t>エキ</t>
    </rPh>
    <rPh sb="195" eb="196">
      <t>オヨ</t>
    </rPh>
    <rPh sb="197" eb="199">
      <t>シュウヘン</t>
    </rPh>
    <rPh sb="199" eb="201">
      <t>シセツ</t>
    </rPh>
    <rPh sb="202" eb="205">
      <t>リヨウシャ</t>
    </rPh>
    <rPh sb="206" eb="208">
      <t>ゲンショウ</t>
    </rPh>
    <rPh sb="213" eb="216">
      <t>チュウシャジョウ</t>
    </rPh>
    <rPh sb="216" eb="219">
      <t>カドウリツ</t>
    </rPh>
    <rPh sb="220" eb="22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</si>
</sst>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94.6</c:v>
                </c:pt>
                <c:pt idx="2">
                  <c:v>74.400000000000006</c:v>
                </c:pt>
                <c:pt idx="3">
                  <c:v>87.5</c:v>
                </c:pt>
                <c:pt idx="4">
                  <c:v>100</c:v>
                </c:pt>
              </c:numCache>
            </c:numRef>
          </c:val>
          <c:extLst xmlns:c16r2="http://schemas.microsoft.com/office/drawing/2015/06/chart">
            <c:ext xmlns:c16="http://schemas.microsoft.com/office/drawing/2014/chart" uri="{C3380CC4-5D6E-409C-BE32-E72D297353CC}">
              <c16:uniqueId val="{00000000-EC19-46BC-9952-F8FCBFF2AD28}"/>
            </c:ext>
          </c:extLst>
        </c:ser>
        <c:dLbls>
          <c:showLegendKey val="0"/>
          <c:showVal val="0"/>
          <c:showCatName val="0"/>
          <c:showSerName val="0"/>
          <c:showPercent val="0"/>
          <c:showBubbleSize val="0"/>
        </c:dLbls>
        <c:gapWidth val="150"/>
        <c:axId val="153449944"/>
        <c:axId val="1534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EC19-46BC-9952-F8FCBFF2AD28}"/>
            </c:ext>
          </c:extLst>
        </c:ser>
        <c:dLbls>
          <c:showLegendKey val="0"/>
          <c:showVal val="0"/>
          <c:showCatName val="0"/>
          <c:showSerName val="0"/>
          <c:showPercent val="0"/>
          <c:showBubbleSize val="0"/>
        </c:dLbls>
        <c:marker val="1"/>
        <c:smooth val="0"/>
        <c:axId val="153449944"/>
        <c:axId val="153447200"/>
      </c:lineChart>
      <c:catAx>
        <c:axId val="153449944"/>
        <c:scaling>
          <c:orientation val="minMax"/>
        </c:scaling>
        <c:delete val="1"/>
        <c:axPos val="b"/>
        <c:numFmt formatCode="General" sourceLinked="1"/>
        <c:majorTickMark val="none"/>
        <c:minorTickMark val="none"/>
        <c:tickLblPos val="none"/>
        <c:crossAx val="153447200"/>
        <c:crosses val="autoZero"/>
        <c:auto val="1"/>
        <c:lblAlgn val="ctr"/>
        <c:lblOffset val="100"/>
        <c:noMultiLvlLbl val="1"/>
      </c:catAx>
      <c:valAx>
        <c:axId val="15344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4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C4-490D-97D0-E3FCFAFA4111}"/>
            </c:ext>
          </c:extLst>
        </c:ser>
        <c:dLbls>
          <c:showLegendKey val="0"/>
          <c:showVal val="0"/>
          <c:showCatName val="0"/>
          <c:showSerName val="0"/>
          <c:showPercent val="0"/>
          <c:showBubbleSize val="0"/>
        </c:dLbls>
        <c:gapWidth val="150"/>
        <c:axId val="153449552"/>
        <c:axId val="15344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F5C4-490D-97D0-E3FCFAFA4111}"/>
            </c:ext>
          </c:extLst>
        </c:ser>
        <c:dLbls>
          <c:showLegendKey val="0"/>
          <c:showVal val="0"/>
          <c:showCatName val="0"/>
          <c:showSerName val="0"/>
          <c:showPercent val="0"/>
          <c:showBubbleSize val="0"/>
        </c:dLbls>
        <c:marker val="1"/>
        <c:smooth val="0"/>
        <c:axId val="153449552"/>
        <c:axId val="153447592"/>
      </c:lineChart>
      <c:catAx>
        <c:axId val="153449552"/>
        <c:scaling>
          <c:orientation val="minMax"/>
        </c:scaling>
        <c:delete val="1"/>
        <c:axPos val="b"/>
        <c:numFmt formatCode="General" sourceLinked="1"/>
        <c:majorTickMark val="none"/>
        <c:minorTickMark val="none"/>
        <c:tickLblPos val="none"/>
        <c:crossAx val="153447592"/>
        <c:crosses val="autoZero"/>
        <c:auto val="1"/>
        <c:lblAlgn val="ctr"/>
        <c:lblOffset val="100"/>
        <c:noMultiLvlLbl val="1"/>
      </c:catAx>
      <c:valAx>
        <c:axId val="15344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973-44EF-9468-53A8F0EAA38B}"/>
            </c:ext>
          </c:extLst>
        </c:ser>
        <c:dLbls>
          <c:showLegendKey val="0"/>
          <c:showVal val="0"/>
          <c:showCatName val="0"/>
          <c:showSerName val="0"/>
          <c:showPercent val="0"/>
          <c:showBubbleSize val="0"/>
        </c:dLbls>
        <c:gapWidth val="150"/>
        <c:axId val="325851336"/>
        <c:axId val="32584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973-44EF-9468-53A8F0EAA38B}"/>
            </c:ext>
          </c:extLst>
        </c:ser>
        <c:dLbls>
          <c:showLegendKey val="0"/>
          <c:showVal val="0"/>
          <c:showCatName val="0"/>
          <c:showSerName val="0"/>
          <c:showPercent val="0"/>
          <c:showBubbleSize val="0"/>
        </c:dLbls>
        <c:marker val="1"/>
        <c:smooth val="0"/>
        <c:axId val="325851336"/>
        <c:axId val="325847024"/>
      </c:lineChart>
      <c:catAx>
        <c:axId val="325851336"/>
        <c:scaling>
          <c:orientation val="minMax"/>
        </c:scaling>
        <c:delete val="1"/>
        <c:axPos val="b"/>
        <c:numFmt formatCode="General" sourceLinked="1"/>
        <c:majorTickMark val="none"/>
        <c:minorTickMark val="none"/>
        <c:tickLblPos val="none"/>
        <c:crossAx val="325847024"/>
        <c:crosses val="autoZero"/>
        <c:auto val="1"/>
        <c:lblAlgn val="ctr"/>
        <c:lblOffset val="100"/>
        <c:noMultiLvlLbl val="1"/>
      </c:catAx>
      <c:valAx>
        <c:axId val="32584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5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4E4-447D-BA9F-2FDC768C5CAE}"/>
            </c:ext>
          </c:extLst>
        </c:ser>
        <c:dLbls>
          <c:showLegendKey val="0"/>
          <c:showVal val="0"/>
          <c:showCatName val="0"/>
          <c:showSerName val="0"/>
          <c:showPercent val="0"/>
          <c:showBubbleSize val="0"/>
        </c:dLbls>
        <c:gapWidth val="150"/>
        <c:axId val="325847416"/>
        <c:axId val="325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4E4-447D-BA9F-2FDC768C5CAE}"/>
            </c:ext>
          </c:extLst>
        </c:ser>
        <c:dLbls>
          <c:showLegendKey val="0"/>
          <c:showVal val="0"/>
          <c:showCatName val="0"/>
          <c:showSerName val="0"/>
          <c:showPercent val="0"/>
          <c:showBubbleSize val="0"/>
        </c:dLbls>
        <c:marker val="1"/>
        <c:smooth val="0"/>
        <c:axId val="325847416"/>
        <c:axId val="325847808"/>
      </c:lineChart>
      <c:catAx>
        <c:axId val="325847416"/>
        <c:scaling>
          <c:orientation val="minMax"/>
        </c:scaling>
        <c:delete val="1"/>
        <c:axPos val="b"/>
        <c:numFmt formatCode="General" sourceLinked="1"/>
        <c:majorTickMark val="none"/>
        <c:minorTickMark val="none"/>
        <c:tickLblPos val="none"/>
        <c:crossAx val="325847808"/>
        <c:crosses val="autoZero"/>
        <c:auto val="1"/>
        <c:lblAlgn val="ctr"/>
        <c:lblOffset val="100"/>
        <c:noMultiLvlLbl val="1"/>
      </c:catAx>
      <c:valAx>
        <c:axId val="3258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4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43.9</c:v>
                </c:pt>
              </c:numCache>
            </c:numRef>
          </c:val>
          <c:extLst xmlns:c16r2="http://schemas.microsoft.com/office/drawing/2015/06/chart">
            <c:ext xmlns:c16="http://schemas.microsoft.com/office/drawing/2014/chart" uri="{C3380CC4-5D6E-409C-BE32-E72D297353CC}">
              <c16:uniqueId val="{00000000-6083-4E08-A4FA-C2966F3916E0}"/>
            </c:ext>
          </c:extLst>
        </c:ser>
        <c:dLbls>
          <c:showLegendKey val="0"/>
          <c:showVal val="0"/>
          <c:showCatName val="0"/>
          <c:showSerName val="0"/>
          <c:showPercent val="0"/>
          <c:showBubbleSize val="0"/>
        </c:dLbls>
        <c:gapWidth val="150"/>
        <c:axId val="325845064"/>
        <c:axId val="3258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6083-4E08-A4FA-C2966F3916E0}"/>
            </c:ext>
          </c:extLst>
        </c:ser>
        <c:dLbls>
          <c:showLegendKey val="0"/>
          <c:showVal val="0"/>
          <c:showCatName val="0"/>
          <c:showSerName val="0"/>
          <c:showPercent val="0"/>
          <c:showBubbleSize val="0"/>
        </c:dLbls>
        <c:marker val="1"/>
        <c:smooth val="0"/>
        <c:axId val="325845064"/>
        <c:axId val="325845848"/>
      </c:lineChart>
      <c:catAx>
        <c:axId val="325845064"/>
        <c:scaling>
          <c:orientation val="minMax"/>
        </c:scaling>
        <c:delete val="1"/>
        <c:axPos val="b"/>
        <c:numFmt formatCode="General" sourceLinked="1"/>
        <c:majorTickMark val="none"/>
        <c:minorTickMark val="none"/>
        <c:tickLblPos val="none"/>
        <c:crossAx val="325845848"/>
        <c:crosses val="autoZero"/>
        <c:auto val="1"/>
        <c:lblAlgn val="ctr"/>
        <c:lblOffset val="100"/>
        <c:noMultiLvlLbl val="1"/>
      </c:catAx>
      <c:valAx>
        <c:axId val="32584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4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30</c:v>
                </c:pt>
              </c:numCache>
            </c:numRef>
          </c:val>
          <c:extLst xmlns:c16r2="http://schemas.microsoft.com/office/drawing/2015/06/chart">
            <c:ext xmlns:c16="http://schemas.microsoft.com/office/drawing/2014/chart" uri="{C3380CC4-5D6E-409C-BE32-E72D297353CC}">
              <c16:uniqueId val="{00000000-3865-4AFE-93A3-1378E75C4A33}"/>
            </c:ext>
          </c:extLst>
        </c:ser>
        <c:dLbls>
          <c:showLegendKey val="0"/>
          <c:showVal val="0"/>
          <c:showCatName val="0"/>
          <c:showSerName val="0"/>
          <c:showPercent val="0"/>
          <c:showBubbleSize val="0"/>
        </c:dLbls>
        <c:gapWidth val="150"/>
        <c:axId val="325850552"/>
        <c:axId val="3258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3865-4AFE-93A3-1378E75C4A33}"/>
            </c:ext>
          </c:extLst>
        </c:ser>
        <c:dLbls>
          <c:showLegendKey val="0"/>
          <c:showVal val="0"/>
          <c:showCatName val="0"/>
          <c:showSerName val="0"/>
          <c:showPercent val="0"/>
          <c:showBubbleSize val="0"/>
        </c:dLbls>
        <c:marker val="1"/>
        <c:smooth val="0"/>
        <c:axId val="325850552"/>
        <c:axId val="325848200"/>
      </c:lineChart>
      <c:catAx>
        <c:axId val="325850552"/>
        <c:scaling>
          <c:orientation val="minMax"/>
        </c:scaling>
        <c:delete val="1"/>
        <c:axPos val="b"/>
        <c:numFmt formatCode="General" sourceLinked="1"/>
        <c:majorTickMark val="none"/>
        <c:minorTickMark val="none"/>
        <c:tickLblPos val="none"/>
        <c:crossAx val="325848200"/>
        <c:crosses val="autoZero"/>
        <c:auto val="1"/>
        <c:lblAlgn val="ctr"/>
        <c:lblOffset val="100"/>
        <c:noMultiLvlLbl val="1"/>
      </c:catAx>
      <c:valAx>
        <c:axId val="32584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85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1230.8</c:v>
                </c:pt>
                <c:pt idx="1">
                  <c:v>1207.7</c:v>
                </c:pt>
                <c:pt idx="2">
                  <c:v>1138.5</c:v>
                </c:pt>
                <c:pt idx="3">
                  <c:v>1069.2</c:v>
                </c:pt>
                <c:pt idx="4">
                  <c:v>846.2</c:v>
                </c:pt>
              </c:numCache>
            </c:numRef>
          </c:val>
          <c:extLst xmlns:c16r2="http://schemas.microsoft.com/office/drawing/2015/06/chart">
            <c:ext xmlns:c16="http://schemas.microsoft.com/office/drawing/2014/chart" uri="{C3380CC4-5D6E-409C-BE32-E72D297353CC}">
              <c16:uniqueId val="{00000000-3C20-4773-A963-1A5B995C8A13}"/>
            </c:ext>
          </c:extLst>
        </c:ser>
        <c:dLbls>
          <c:showLegendKey val="0"/>
          <c:showVal val="0"/>
          <c:showCatName val="0"/>
          <c:showSerName val="0"/>
          <c:showPercent val="0"/>
          <c:showBubbleSize val="0"/>
        </c:dLbls>
        <c:gapWidth val="150"/>
        <c:axId val="325850944"/>
        <c:axId val="3258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3C20-4773-A963-1A5B995C8A13}"/>
            </c:ext>
          </c:extLst>
        </c:ser>
        <c:dLbls>
          <c:showLegendKey val="0"/>
          <c:showVal val="0"/>
          <c:showCatName val="0"/>
          <c:showSerName val="0"/>
          <c:showPercent val="0"/>
          <c:showBubbleSize val="0"/>
        </c:dLbls>
        <c:marker val="1"/>
        <c:smooth val="0"/>
        <c:axId val="325850944"/>
        <c:axId val="325849376"/>
      </c:lineChart>
      <c:catAx>
        <c:axId val="325850944"/>
        <c:scaling>
          <c:orientation val="minMax"/>
        </c:scaling>
        <c:delete val="1"/>
        <c:axPos val="b"/>
        <c:numFmt formatCode="General" sourceLinked="1"/>
        <c:majorTickMark val="none"/>
        <c:minorTickMark val="none"/>
        <c:tickLblPos val="none"/>
        <c:crossAx val="325849376"/>
        <c:crosses val="autoZero"/>
        <c:auto val="1"/>
        <c:lblAlgn val="ctr"/>
        <c:lblOffset val="100"/>
        <c:noMultiLvlLbl val="1"/>
      </c:catAx>
      <c:valAx>
        <c:axId val="32584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34.700000000000003</c:v>
                </c:pt>
                <c:pt idx="1">
                  <c:v>52.9</c:v>
                </c:pt>
                <c:pt idx="2">
                  <c:v>43.4</c:v>
                </c:pt>
                <c:pt idx="3">
                  <c:v>23.2</c:v>
                </c:pt>
                <c:pt idx="4">
                  <c:v>-78.099999999999994</c:v>
                </c:pt>
              </c:numCache>
            </c:numRef>
          </c:val>
          <c:extLst xmlns:c16r2="http://schemas.microsoft.com/office/drawing/2015/06/chart">
            <c:ext xmlns:c16="http://schemas.microsoft.com/office/drawing/2014/chart" uri="{C3380CC4-5D6E-409C-BE32-E72D297353CC}">
              <c16:uniqueId val="{00000000-1472-46D2-8848-631E2F2551F1}"/>
            </c:ext>
          </c:extLst>
        </c:ser>
        <c:dLbls>
          <c:showLegendKey val="0"/>
          <c:showVal val="0"/>
          <c:showCatName val="0"/>
          <c:showSerName val="0"/>
          <c:showPercent val="0"/>
          <c:showBubbleSize val="0"/>
        </c:dLbls>
        <c:gapWidth val="150"/>
        <c:axId val="326100896"/>
        <c:axId val="3261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1472-46D2-8848-631E2F2551F1}"/>
            </c:ext>
          </c:extLst>
        </c:ser>
        <c:dLbls>
          <c:showLegendKey val="0"/>
          <c:showVal val="0"/>
          <c:showCatName val="0"/>
          <c:showSerName val="0"/>
          <c:showPercent val="0"/>
          <c:showBubbleSize val="0"/>
        </c:dLbls>
        <c:marker val="1"/>
        <c:smooth val="0"/>
        <c:axId val="326100896"/>
        <c:axId val="326101288"/>
      </c:lineChart>
      <c:catAx>
        <c:axId val="326100896"/>
        <c:scaling>
          <c:orientation val="minMax"/>
        </c:scaling>
        <c:delete val="1"/>
        <c:axPos val="b"/>
        <c:numFmt formatCode="General" sourceLinked="1"/>
        <c:majorTickMark val="none"/>
        <c:minorTickMark val="none"/>
        <c:tickLblPos val="none"/>
        <c:crossAx val="326101288"/>
        <c:crosses val="autoZero"/>
        <c:auto val="1"/>
        <c:lblAlgn val="ctr"/>
        <c:lblOffset val="100"/>
        <c:noMultiLvlLbl val="1"/>
      </c:catAx>
      <c:valAx>
        <c:axId val="32610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0</c:v>
                </c:pt>
                <c:pt idx="1">
                  <c:v>-786</c:v>
                </c:pt>
                <c:pt idx="2">
                  <c:v>-808</c:v>
                </c:pt>
                <c:pt idx="3">
                  <c:v>-325</c:v>
                </c:pt>
                <c:pt idx="4">
                  <c:v>-1164</c:v>
                </c:pt>
              </c:numCache>
            </c:numRef>
          </c:val>
          <c:extLst xmlns:c16r2="http://schemas.microsoft.com/office/drawing/2015/06/chart">
            <c:ext xmlns:c16="http://schemas.microsoft.com/office/drawing/2014/chart" uri="{C3380CC4-5D6E-409C-BE32-E72D297353CC}">
              <c16:uniqueId val="{00000000-D769-430C-B640-2516ADADC49C}"/>
            </c:ext>
          </c:extLst>
        </c:ser>
        <c:dLbls>
          <c:showLegendKey val="0"/>
          <c:showVal val="0"/>
          <c:showCatName val="0"/>
          <c:showSerName val="0"/>
          <c:showPercent val="0"/>
          <c:showBubbleSize val="0"/>
        </c:dLbls>
        <c:gapWidth val="150"/>
        <c:axId val="326100504"/>
        <c:axId val="32610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D769-430C-B640-2516ADADC49C}"/>
            </c:ext>
          </c:extLst>
        </c:ser>
        <c:dLbls>
          <c:showLegendKey val="0"/>
          <c:showVal val="0"/>
          <c:showCatName val="0"/>
          <c:showSerName val="0"/>
          <c:showPercent val="0"/>
          <c:showBubbleSize val="0"/>
        </c:dLbls>
        <c:marker val="1"/>
        <c:smooth val="0"/>
        <c:axId val="326100504"/>
        <c:axId val="326102072"/>
      </c:lineChart>
      <c:catAx>
        <c:axId val="326100504"/>
        <c:scaling>
          <c:orientation val="minMax"/>
        </c:scaling>
        <c:delete val="1"/>
        <c:axPos val="b"/>
        <c:numFmt formatCode="General" sourceLinked="1"/>
        <c:majorTickMark val="none"/>
        <c:minorTickMark val="none"/>
        <c:tickLblPos val="none"/>
        <c:crossAx val="326102072"/>
        <c:crosses val="autoZero"/>
        <c:auto val="1"/>
        <c:lblAlgn val="ctr"/>
        <c:lblOffset val="100"/>
        <c:noMultiLvlLbl val="1"/>
      </c:catAx>
      <c:valAx>
        <c:axId val="32610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10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22"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三重県志摩市　鵜方駅前公共駐車場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94.6</v>
      </c>
      <c r="AO31" s="118"/>
      <c r="AP31" s="118"/>
      <c r="AQ31" s="118"/>
      <c r="AR31" s="118"/>
      <c r="AS31" s="118"/>
      <c r="AT31" s="118"/>
      <c r="AU31" s="118"/>
      <c r="AV31" s="118"/>
      <c r="AW31" s="118"/>
      <c r="AX31" s="118"/>
      <c r="AY31" s="118"/>
      <c r="AZ31" s="118"/>
      <c r="BA31" s="118"/>
      <c r="BB31" s="118"/>
      <c r="BC31" s="118"/>
      <c r="BD31" s="118"/>
      <c r="BE31" s="118"/>
      <c r="BF31" s="118"/>
      <c r="BG31" s="118">
        <f>データ!AA7</f>
        <v>74.400000000000006</v>
      </c>
      <c r="BH31" s="118"/>
      <c r="BI31" s="118"/>
      <c r="BJ31" s="118"/>
      <c r="BK31" s="118"/>
      <c r="BL31" s="118"/>
      <c r="BM31" s="118"/>
      <c r="BN31" s="118"/>
      <c r="BO31" s="118"/>
      <c r="BP31" s="118"/>
      <c r="BQ31" s="118"/>
      <c r="BR31" s="118"/>
      <c r="BS31" s="118"/>
      <c r="BT31" s="118"/>
      <c r="BU31" s="118"/>
      <c r="BV31" s="118"/>
      <c r="BW31" s="118"/>
      <c r="BX31" s="118"/>
      <c r="BY31" s="118"/>
      <c r="BZ31" s="118">
        <f>データ!AB7</f>
        <v>87.5</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43.9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1230.8</v>
      </c>
      <c r="JD31" s="120"/>
      <c r="JE31" s="120"/>
      <c r="JF31" s="120"/>
      <c r="JG31" s="120"/>
      <c r="JH31" s="120"/>
      <c r="JI31" s="120"/>
      <c r="JJ31" s="120"/>
      <c r="JK31" s="120"/>
      <c r="JL31" s="120"/>
      <c r="JM31" s="120"/>
      <c r="JN31" s="120"/>
      <c r="JO31" s="120"/>
      <c r="JP31" s="120"/>
      <c r="JQ31" s="120"/>
      <c r="JR31" s="120"/>
      <c r="JS31" s="120"/>
      <c r="JT31" s="120"/>
      <c r="JU31" s="121"/>
      <c r="JV31" s="119">
        <f>データ!DL7</f>
        <v>1207.7</v>
      </c>
      <c r="JW31" s="120"/>
      <c r="JX31" s="120"/>
      <c r="JY31" s="120"/>
      <c r="JZ31" s="120"/>
      <c r="KA31" s="120"/>
      <c r="KB31" s="120"/>
      <c r="KC31" s="120"/>
      <c r="KD31" s="120"/>
      <c r="KE31" s="120"/>
      <c r="KF31" s="120"/>
      <c r="KG31" s="120"/>
      <c r="KH31" s="120"/>
      <c r="KI31" s="120"/>
      <c r="KJ31" s="120"/>
      <c r="KK31" s="120"/>
      <c r="KL31" s="120"/>
      <c r="KM31" s="120"/>
      <c r="KN31" s="121"/>
      <c r="KO31" s="119">
        <f>データ!DM7</f>
        <v>1138.5</v>
      </c>
      <c r="KP31" s="120"/>
      <c r="KQ31" s="120"/>
      <c r="KR31" s="120"/>
      <c r="KS31" s="120"/>
      <c r="KT31" s="120"/>
      <c r="KU31" s="120"/>
      <c r="KV31" s="120"/>
      <c r="KW31" s="120"/>
      <c r="KX31" s="120"/>
      <c r="KY31" s="120"/>
      <c r="KZ31" s="120"/>
      <c r="LA31" s="120"/>
      <c r="LB31" s="120"/>
      <c r="LC31" s="120"/>
      <c r="LD31" s="120"/>
      <c r="LE31" s="120"/>
      <c r="LF31" s="120"/>
      <c r="LG31" s="121"/>
      <c r="LH31" s="119">
        <f>データ!DN7</f>
        <v>1069.2</v>
      </c>
      <c r="LI31" s="120"/>
      <c r="LJ31" s="120"/>
      <c r="LK31" s="120"/>
      <c r="LL31" s="120"/>
      <c r="LM31" s="120"/>
      <c r="LN31" s="120"/>
      <c r="LO31" s="120"/>
      <c r="LP31" s="120"/>
      <c r="LQ31" s="120"/>
      <c r="LR31" s="120"/>
      <c r="LS31" s="120"/>
      <c r="LT31" s="120"/>
      <c r="LU31" s="120"/>
      <c r="LV31" s="120"/>
      <c r="LW31" s="120"/>
      <c r="LX31" s="120"/>
      <c r="LY31" s="120"/>
      <c r="LZ31" s="121"/>
      <c r="MA31" s="119">
        <f>データ!DO7</f>
        <v>846.2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52.9</v>
      </c>
      <c r="FF52" s="118"/>
      <c r="FG52" s="118"/>
      <c r="FH52" s="118"/>
      <c r="FI52" s="118"/>
      <c r="FJ52" s="118"/>
      <c r="FK52" s="118"/>
      <c r="FL52" s="118"/>
      <c r="FM52" s="118"/>
      <c r="FN52" s="118"/>
      <c r="FO52" s="118"/>
      <c r="FP52" s="118"/>
      <c r="FQ52" s="118"/>
      <c r="FR52" s="118"/>
      <c r="FS52" s="118"/>
      <c r="FT52" s="118"/>
      <c r="FU52" s="118"/>
      <c r="FV52" s="118"/>
      <c r="FW52" s="118"/>
      <c r="FX52" s="118">
        <f>データ!BH7</f>
        <v>43.4</v>
      </c>
      <c r="FY52" s="118"/>
      <c r="FZ52" s="118"/>
      <c r="GA52" s="118"/>
      <c r="GB52" s="118"/>
      <c r="GC52" s="118"/>
      <c r="GD52" s="118"/>
      <c r="GE52" s="118"/>
      <c r="GF52" s="118"/>
      <c r="GG52" s="118"/>
      <c r="GH52" s="118"/>
      <c r="GI52" s="118"/>
      <c r="GJ52" s="118"/>
      <c r="GK52" s="118"/>
      <c r="GL52" s="118"/>
      <c r="GM52" s="118"/>
      <c r="GN52" s="118"/>
      <c r="GO52" s="118"/>
      <c r="GP52" s="118"/>
      <c r="GQ52" s="118">
        <f>データ!BI7</f>
        <v>23.2</v>
      </c>
      <c r="GR52" s="118"/>
      <c r="GS52" s="118"/>
      <c r="GT52" s="118"/>
      <c r="GU52" s="118"/>
      <c r="GV52" s="118"/>
      <c r="GW52" s="118"/>
      <c r="GX52" s="118"/>
      <c r="GY52" s="118"/>
      <c r="GZ52" s="118"/>
      <c r="HA52" s="118"/>
      <c r="HB52" s="118"/>
      <c r="HC52" s="118"/>
      <c r="HD52" s="118"/>
      <c r="HE52" s="118"/>
      <c r="HF52" s="118"/>
      <c r="HG52" s="118"/>
      <c r="HH52" s="118"/>
      <c r="HI52" s="118"/>
      <c r="HJ52" s="118">
        <f>データ!BJ7</f>
        <v>-78.099999999999994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0</v>
      </c>
      <c r="JD52" s="125"/>
      <c r="JE52" s="125"/>
      <c r="JF52" s="125"/>
      <c r="JG52" s="125"/>
      <c r="JH52" s="125"/>
      <c r="JI52" s="125"/>
      <c r="JJ52" s="125"/>
      <c r="JK52" s="125"/>
      <c r="JL52" s="125"/>
      <c r="JM52" s="125"/>
      <c r="JN52" s="125"/>
      <c r="JO52" s="125"/>
      <c r="JP52" s="125"/>
      <c r="JQ52" s="125"/>
      <c r="JR52" s="125"/>
      <c r="JS52" s="125"/>
      <c r="JT52" s="125"/>
      <c r="JU52" s="125"/>
      <c r="JV52" s="125">
        <f>データ!BR7</f>
        <v>-786</v>
      </c>
      <c r="JW52" s="125"/>
      <c r="JX52" s="125"/>
      <c r="JY52" s="125"/>
      <c r="JZ52" s="125"/>
      <c r="KA52" s="125"/>
      <c r="KB52" s="125"/>
      <c r="KC52" s="125"/>
      <c r="KD52" s="125"/>
      <c r="KE52" s="125"/>
      <c r="KF52" s="125"/>
      <c r="KG52" s="125"/>
      <c r="KH52" s="125"/>
      <c r="KI52" s="125"/>
      <c r="KJ52" s="125"/>
      <c r="KK52" s="125"/>
      <c r="KL52" s="125"/>
      <c r="KM52" s="125"/>
      <c r="KN52" s="125"/>
      <c r="KO52" s="125">
        <f>データ!BS7</f>
        <v>-808</v>
      </c>
      <c r="KP52" s="125"/>
      <c r="KQ52" s="125"/>
      <c r="KR52" s="125"/>
      <c r="KS52" s="125"/>
      <c r="KT52" s="125"/>
      <c r="KU52" s="125"/>
      <c r="KV52" s="125"/>
      <c r="KW52" s="125"/>
      <c r="KX52" s="125"/>
      <c r="KY52" s="125"/>
      <c r="KZ52" s="125"/>
      <c r="LA52" s="125"/>
      <c r="LB52" s="125"/>
      <c r="LC52" s="125"/>
      <c r="LD52" s="125"/>
      <c r="LE52" s="125"/>
      <c r="LF52" s="125"/>
      <c r="LG52" s="125"/>
      <c r="LH52" s="125">
        <f>データ!BT7</f>
        <v>-325</v>
      </c>
      <c r="LI52" s="125"/>
      <c r="LJ52" s="125"/>
      <c r="LK52" s="125"/>
      <c r="LL52" s="125"/>
      <c r="LM52" s="125"/>
      <c r="LN52" s="125"/>
      <c r="LO52" s="125"/>
      <c r="LP52" s="125"/>
      <c r="LQ52" s="125"/>
      <c r="LR52" s="125"/>
      <c r="LS52" s="125"/>
      <c r="LT52" s="125"/>
      <c r="LU52" s="125"/>
      <c r="LV52" s="125"/>
      <c r="LW52" s="125"/>
      <c r="LX52" s="125"/>
      <c r="LY52" s="125"/>
      <c r="LZ52" s="125"/>
      <c r="MA52" s="125">
        <f>データ!BU7</f>
        <v>-1164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99a7RElH4hakU8tuGmzgQukYal92KF/J3NktkbEli9Q/YChwWWbqv5uJ+BEiYnSiCri6vraBrG2Ud9w/kgNHA==" saltValue="vbTZCOetWVD7XYT1PAViQ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102</v>
      </c>
      <c r="AV5" s="59" t="s">
        <v>89</v>
      </c>
      <c r="AW5" s="59" t="s">
        <v>103</v>
      </c>
      <c r="AX5" s="59" t="s">
        <v>100</v>
      </c>
      <c r="AY5" s="59" t="s">
        <v>92</v>
      </c>
      <c r="AZ5" s="59" t="s">
        <v>93</v>
      </c>
      <c r="BA5" s="59" t="s">
        <v>94</v>
      </c>
      <c r="BB5" s="59" t="s">
        <v>95</v>
      </c>
      <c r="BC5" s="59" t="s">
        <v>96</v>
      </c>
      <c r="BD5" s="59" t="s">
        <v>97</v>
      </c>
      <c r="BE5" s="59" t="s">
        <v>98</v>
      </c>
      <c r="BF5" s="59" t="s">
        <v>88</v>
      </c>
      <c r="BG5" s="59" t="s">
        <v>89</v>
      </c>
      <c r="BH5" s="59" t="s">
        <v>104</v>
      </c>
      <c r="BI5" s="59" t="s">
        <v>105</v>
      </c>
      <c r="BJ5" s="59" t="s">
        <v>92</v>
      </c>
      <c r="BK5" s="59" t="s">
        <v>93</v>
      </c>
      <c r="BL5" s="59" t="s">
        <v>94</v>
      </c>
      <c r="BM5" s="59" t="s">
        <v>95</v>
      </c>
      <c r="BN5" s="59" t="s">
        <v>96</v>
      </c>
      <c r="BO5" s="59" t="s">
        <v>97</v>
      </c>
      <c r="BP5" s="59" t="s">
        <v>98</v>
      </c>
      <c r="BQ5" s="59" t="s">
        <v>88</v>
      </c>
      <c r="BR5" s="59" t="s">
        <v>106</v>
      </c>
      <c r="BS5" s="59" t="s">
        <v>99</v>
      </c>
      <c r="BT5" s="59" t="s">
        <v>100</v>
      </c>
      <c r="BU5" s="59" t="s">
        <v>101</v>
      </c>
      <c r="BV5" s="59" t="s">
        <v>93</v>
      </c>
      <c r="BW5" s="59" t="s">
        <v>94</v>
      </c>
      <c r="BX5" s="59" t="s">
        <v>95</v>
      </c>
      <c r="BY5" s="59" t="s">
        <v>96</v>
      </c>
      <c r="BZ5" s="59" t="s">
        <v>97</v>
      </c>
      <c r="CA5" s="59" t="s">
        <v>98</v>
      </c>
      <c r="CB5" s="59" t="s">
        <v>107</v>
      </c>
      <c r="CC5" s="59" t="s">
        <v>108</v>
      </c>
      <c r="CD5" s="59" t="s">
        <v>99</v>
      </c>
      <c r="CE5" s="59" t="s">
        <v>105</v>
      </c>
      <c r="CF5" s="59" t="s">
        <v>92</v>
      </c>
      <c r="CG5" s="59" t="s">
        <v>93</v>
      </c>
      <c r="CH5" s="59" t="s">
        <v>94</v>
      </c>
      <c r="CI5" s="59" t="s">
        <v>95</v>
      </c>
      <c r="CJ5" s="59" t="s">
        <v>96</v>
      </c>
      <c r="CK5" s="59" t="s">
        <v>97</v>
      </c>
      <c r="CL5" s="59" t="s">
        <v>98</v>
      </c>
      <c r="CM5" s="150"/>
      <c r="CN5" s="150"/>
      <c r="CO5" s="59" t="s">
        <v>88</v>
      </c>
      <c r="CP5" s="59" t="s">
        <v>89</v>
      </c>
      <c r="CQ5" s="59" t="s">
        <v>103</v>
      </c>
      <c r="CR5" s="59" t="s">
        <v>109</v>
      </c>
      <c r="CS5" s="59" t="s">
        <v>110</v>
      </c>
      <c r="CT5" s="59" t="s">
        <v>93</v>
      </c>
      <c r="CU5" s="59" t="s">
        <v>94</v>
      </c>
      <c r="CV5" s="59" t="s">
        <v>95</v>
      </c>
      <c r="CW5" s="59" t="s">
        <v>96</v>
      </c>
      <c r="CX5" s="59" t="s">
        <v>97</v>
      </c>
      <c r="CY5" s="59" t="s">
        <v>98</v>
      </c>
      <c r="CZ5" s="59" t="s">
        <v>88</v>
      </c>
      <c r="DA5" s="59" t="s">
        <v>89</v>
      </c>
      <c r="DB5" s="59" t="s">
        <v>104</v>
      </c>
      <c r="DC5" s="59" t="s">
        <v>105</v>
      </c>
      <c r="DD5" s="59" t="s">
        <v>101</v>
      </c>
      <c r="DE5" s="59" t="s">
        <v>93</v>
      </c>
      <c r="DF5" s="59" t="s">
        <v>94</v>
      </c>
      <c r="DG5" s="59" t="s">
        <v>95</v>
      </c>
      <c r="DH5" s="59" t="s">
        <v>96</v>
      </c>
      <c r="DI5" s="59" t="s">
        <v>97</v>
      </c>
      <c r="DJ5" s="59" t="s">
        <v>35</v>
      </c>
      <c r="DK5" s="59" t="s">
        <v>111</v>
      </c>
      <c r="DL5" s="59" t="s">
        <v>112</v>
      </c>
      <c r="DM5" s="59" t="s">
        <v>99</v>
      </c>
      <c r="DN5" s="59" t="s">
        <v>105</v>
      </c>
      <c r="DO5" s="59" t="s">
        <v>92</v>
      </c>
      <c r="DP5" s="59" t="s">
        <v>93</v>
      </c>
      <c r="DQ5" s="59" t="s">
        <v>94</v>
      </c>
      <c r="DR5" s="59" t="s">
        <v>95</v>
      </c>
      <c r="DS5" s="59" t="s">
        <v>96</v>
      </c>
      <c r="DT5" s="59" t="s">
        <v>97</v>
      </c>
      <c r="DU5" s="59" t="s">
        <v>98</v>
      </c>
    </row>
    <row r="6" spans="1:125" s="66" customFormat="1" x14ac:dyDescent="0.15">
      <c r="A6" s="49" t="s">
        <v>113</v>
      </c>
      <c r="B6" s="60">
        <f>B8</f>
        <v>2020</v>
      </c>
      <c r="C6" s="60">
        <f t="shared" ref="C6:X6" si="1">C8</f>
        <v>242152</v>
      </c>
      <c r="D6" s="60">
        <f t="shared" si="1"/>
        <v>47</v>
      </c>
      <c r="E6" s="60">
        <f t="shared" si="1"/>
        <v>14</v>
      </c>
      <c r="F6" s="60">
        <f t="shared" si="1"/>
        <v>0</v>
      </c>
      <c r="G6" s="60">
        <f t="shared" si="1"/>
        <v>1</v>
      </c>
      <c r="H6" s="60" t="str">
        <f>SUBSTITUTE(H8,"　","")</f>
        <v>三重県志摩市</v>
      </c>
      <c r="I6" s="60" t="str">
        <f t="shared" si="1"/>
        <v>鵜方駅前公共駐車場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9</v>
      </c>
      <c r="S6" s="62" t="str">
        <f t="shared" si="1"/>
        <v>駅</v>
      </c>
      <c r="T6" s="62" t="str">
        <f t="shared" si="1"/>
        <v>無</v>
      </c>
      <c r="U6" s="63">
        <f t="shared" si="1"/>
        <v>712</v>
      </c>
      <c r="V6" s="63">
        <f t="shared" si="1"/>
        <v>13</v>
      </c>
      <c r="W6" s="63">
        <f t="shared" si="1"/>
        <v>200</v>
      </c>
      <c r="X6" s="62" t="str">
        <f t="shared" si="1"/>
        <v>代行制</v>
      </c>
      <c r="Y6" s="64">
        <f>IF(Y8="-",NA(),Y8)</f>
        <v>100</v>
      </c>
      <c r="Z6" s="64">
        <f t="shared" ref="Z6:AH6" si="2">IF(Z8="-",NA(),Z8)</f>
        <v>94.6</v>
      </c>
      <c r="AA6" s="64">
        <f t="shared" si="2"/>
        <v>74.400000000000006</v>
      </c>
      <c r="AB6" s="64">
        <f t="shared" si="2"/>
        <v>87.5</v>
      </c>
      <c r="AC6" s="64">
        <f t="shared" si="2"/>
        <v>100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43.9</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30</v>
      </c>
      <c r="AZ6" s="65">
        <f t="shared" si="4"/>
        <v>18</v>
      </c>
      <c r="BA6" s="65">
        <f t="shared" si="4"/>
        <v>21</v>
      </c>
      <c r="BB6" s="65">
        <f t="shared" si="4"/>
        <v>18</v>
      </c>
      <c r="BC6" s="65">
        <f t="shared" si="4"/>
        <v>15</v>
      </c>
      <c r="BD6" s="65">
        <f t="shared" si="4"/>
        <v>405</v>
      </c>
      <c r="BE6" s="63" t="str">
        <f>IF(BE8="-","",IF(BE8="-","【-】","【"&amp;SUBSTITUTE(TEXT(BE8,"#,##0"),"-","△")&amp;"】"))</f>
        <v>【2,345】</v>
      </c>
      <c r="BF6" s="64">
        <f>IF(BF8="-",NA(),BF8)</f>
        <v>34.700000000000003</v>
      </c>
      <c r="BG6" s="64">
        <f t="shared" ref="BG6:BO6" si="5">IF(BG8="-",NA(),BG8)</f>
        <v>52.9</v>
      </c>
      <c r="BH6" s="64">
        <f t="shared" si="5"/>
        <v>43.4</v>
      </c>
      <c r="BI6" s="64">
        <f t="shared" si="5"/>
        <v>23.2</v>
      </c>
      <c r="BJ6" s="64">
        <f t="shared" si="5"/>
        <v>-78.099999999999994</v>
      </c>
      <c r="BK6" s="64">
        <f t="shared" si="5"/>
        <v>34.700000000000003</v>
      </c>
      <c r="BL6" s="64">
        <f t="shared" si="5"/>
        <v>39.6</v>
      </c>
      <c r="BM6" s="64">
        <f t="shared" si="5"/>
        <v>29</v>
      </c>
      <c r="BN6" s="64">
        <f t="shared" si="5"/>
        <v>32.9</v>
      </c>
      <c r="BO6" s="64">
        <f t="shared" si="5"/>
        <v>-121.8</v>
      </c>
      <c r="BP6" s="61" t="str">
        <f>IF(BP8="-","",IF(BP8="-","【-】","【"&amp;SUBSTITUTE(TEXT(BP8,"#,##0.0"),"-","△")&amp;"】"))</f>
        <v>【△65.9】</v>
      </c>
      <c r="BQ6" s="65">
        <f>IF(BQ8="-",NA(),BQ8)</f>
        <v>0</v>
      </c>
      <c r="BR6" s="65">
        <f t="shared" ref="BR6:BZ6" si="6">IF(BR8="-",NA(),BR8)</f>
        <v>-786</v>
      </c>
      <c r="BS6" s="65">
        <f t="shared" si="6"/>
        <v>-808</v>
      </c>
      <c r="BT6" s="65">
        <f t="shared" si="6"/>
        <v>-325</v>
      </c>
      <c r="BU6" s="65">
        <f t="shared" si="6"/>
        <v>-1164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114</v>
      </c>
      <c r="CM6" s="63">
        <f t="shared" ref="CM6:CN6" si="7">CM8</f>
        <v>68</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1230.8</v>
      </c>
      <c r="DL6" s="64">
        <f t="shared" ref="DL6:DT6" si="9">IF(DL8="-",NA(),DL8)</f>
        <v>1207.7</v>
      </c>
      <c r="DM6" s="64">
        <f t="shared" si="9"/>
        <v>1138.5</v>
      </c>
      <c r="DN6" s="64">
        <f t="shared" si="9"/>
        <v>1069.2</v>
      </c>
      <c r="DO6" s="64">
        <f t="shared" si="9"/>
        <v>846.2</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116</v>
      </c>
      <c r="B7" s="60">
        <f t="shared" ref="B7:X7" si="10">B8</f>
        <v>2020</v>
      </c>
      <c r="C7" s="60">
        <f t="shared" si="10"/>
        <v>242152</v>
      </c>
      <c r="D7" s="60">
        <f t="shared" si="10"/>
        <v>47</v>
      </c>
      <c r="E7" s="60">
        <f t="shared" si="10"/>
        <v>14</v>
      </c>
      <c r="F7" s="60">
        <f t="shared" si="10"/>
        <v>0</v>
      </c>
      <c r="G7" s="60">
        <f t="shared" si="10"/>
        <v>1</v>
      </c>
      <c r="H7" s="60" t="str">
        <f t="shared" si="10"/>
        <v>三重県　志摩市</v>
      </c>
      <c r="I7" s="60" t="str">
        <f t="shared" si="10"/>
        <v>鵜方駅前公共駐車場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9</v>
      </c>
      <c r="S7" s="62" t="str">
        <f t="shared" si="10"/>
        <v>駅</v>
      </c>
      <c r="T7" s="62" t="str">
        <f t="shared" si="10"/>
        <v>無</v>
      </c>
      <c r="U7" s="63">
        <f t="shared" si="10"/>
        <v>712</v>
      </c>
      <c r="V7" s="63">
        <f t="shared" si="10"/>
        <v>13</v>
      </c>
      <c r="W7" s="63">
        <f t="shared" si="10"/>
        <v>200</v>
      </c>
      <c r="X7" s="62" t="str">
        <f t="shared" si="10"/>
        <v>代行制</v>
      </c>
      <c r="Y7" s="64">
        <f>Y8</f>
        <v>100</v>
      </c>
      <c r="Z7" s="64">
        <f t="shared" ref="Z7:AH7" si="11">Z8</f>
        <v>94.6</v>
      </c>
      <c r="AA7" s="64">
        <f t="shared" si="11"/>
        <v>74.400000000000006</v>
      </c>
      <c r="AB7" s="64">
        <f t="shared" si="11"/>
        <v>87.5</v>
      </c>
      <c r="AC7" s="64">
        <f t="shared" si="11"/>
        <v>100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43.9</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30</v>
      </c>
      <c r="AZ7" s="65">
        <f t="shared" si="13"/>
        <v>18</v>
      </c>
      <c r="BA7" s="65">
        <f t="shared" si="13"/>
        <v>21</v>
      </c>
      <c r="BB7" s="65">
        <f t="shared" si="13"/>
        <v>18</v>
      </c>
      <c r="BC7" s="65">
        <f t="shared" si="13"/>
        <v>15</v>
      </c>
      <c r="BD7" s="65">
        <f t="shared" si="13"/>
        <v>405</v>
      </c>
      <c r="BE7" s="63"/>
      <c r="BF7" s="64">
        <f>BF8</f>
        <v>34.700000000000003</v>
      </c>
      <c r="BG7" s="64">
        <f t="shared" ref="BG7:BO7" si="14">BG8</f>
        <v>52.9</v>
      </c>
      <c r="BH7" s="64">
        <f t="shared" si="14"/>
        <v>43.4</v>
      </c>
      <c r="BI7" s="64">
        <f t="shared" si="14"/>
        <v>23.2</v>
      </c>
      <c r="BJ7" s="64">
        <f t="shared" si="14"/>
        <v>-78.099999999999994</v>
      </c>
      <c r="BK7" s="64">
        <f t="shared" si="14"/>
        <v>34.700000000000003</v>
      </c>
      <c r="BL7" s="64">
        <f t="shared" si="14"/>
        <v>39.6</v>
      </c>
      <c r="BM7" s="64">
        <f t="shared" si="14"/>
        <v>29</v>
      </c>
      <c r="BN7" s="64">
        <f t="shared" si="14"/>
        <v>32.9</v>
      </c>
      <c r="BO7" s="64">
        <f t="shared" si="14"/>
        <v>-121.8</v>
      </c>
      <c r="BP7" s="61"/>
      <c r="BQ7" s="65">
        <f>BQ8</f>
        <v>0</v>
      </c>
      <c r="BR7" s="65">
        <f t="shared" ref="BR7:BZ7" si="15">BR8</f>
        <v>-786</v>
      </c>
      <c r="BS7" s="65">
        <f t="shared" si="15"/>
        <v>-808</v>
      </c>
      <c r="BT7" s="65">
        <f t="shared" si="15"/>
        <v>-325</v>
      </c>
      <c r="BU7" s="65">
        <f t="shared" si="15"/>
        <v>-1164</v>
      </c>
      <c r="BV7" s="65">
        <f t="shared" si="15"/>
        <v>7123</v>
      </c>
      <c r="BW7" s="65">
        <f t="shared" si="15"/>
        <v>8017</v>
      </c>
      <c r="BX7" s="65">
        <f t="shared" si="15"/>
        <v>8137</v>
      </c>
      <c r="BY7" s="65">
        <f t="shared" si="15"/>
        <v>8005</v>
      </c>
      <c r="BZ7" s="65">
        <f t="shared" si="15"/>
        <v>2698</v>
      </c>
      <c r="CA7" s="63"/>
      <c r="CB7" s="64" t="s">
        <v>117</v>
      </c>
      <c r="CC7" s="64" t="s">
        <v>117</v>
      </c>
      <c r="CD7" s="64" t="s">
        <v>117</v>
      </c>
      <c r="CE7" s="64" t="s">
        <v>117</v>
      </c>
      <c r="CF7" s="64" t="s">
        <v>117</v>
      </c>
      <c r="CG7" s="64" t="s">
        <v>117</v>
      </c>
      <c r="CH7" s="64" t="s">
        <v>117</v>
      </c>
      <c r="CI7" s="64" t="s">
        <v>117</v>
      </c>
      <c r="CJ7" s="64" t="s">
        <v>117</v>
      </c>
      <c r="CK7" s="64" t="s">
        <v>118</v>
      </c>
      <c r="CL7" s="61"/>
      <c r="CM7" s="63">
        <f>CM8</f>
        <v>68</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1230.8</v>
      </c>
      <c r="DL7" s="64">
        <f t="shared" ref="DL7:DT7" si="17">DL8</f>
        <v>1207.7</v>
      </c>
      <c r="DM7" s="64">
        <f t="shared" si="17"/>
        <v>1138.5</v>
      </c>
      <c r="DN7" s="64">
        <f t="shared" si="17"/>
        <v>1069.2</v>
      </c>
      <c r="DO7" s="64">
        <f t="shared" si="17"/>
        <v>846.2</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242152</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9</v>
      </c>
      <c r="S8" s="69" t="s">
        <v>129</v>
      </c>
      <c r="T8" s="69" t="s">
        <v>130</v>
      </c>
      <c r="U8" s="70">
        <v>712</v>
      </c>
      <c r="V8" s="70">
        <v>13</v>
      </c>
      <c r="W8" s="70">
        <v>200</v>
      </c>
      <c r="X8" s="69" t="s">
        <v>131</v>
      </c>
      <c r="Y8" s="71">
        <v>100</v>
      </c>
      <c r="Z8" s="71">
        <v>94.6</v>
      </c>
      <c r="AA8" s="71">
        <v>74.400000000000006</v>
      </c>
      <c r="AB8" s="71">
        <v>87.5</v>
      </c>
      <c r="AC8" s="71">
        <v>100</v>
      </c>
      <c r="AD8" s="71">
        <v>378</v>
      </c>
      <c r="AE8" s="71">
        <v>477.8</v>
      </c>
      <c r="AF8" s="71">
        <v>373.2</v>
      </c>
      <c r="AG8" s="71">
        <v>742.8</v>
      </c>
      <c r="AH8" s="71">
        <v>385.7</v>
      </c>
      <c r="AI8" s="68">
        <v>630.70000000000005</v>
      </c>
      <c r="AJ8" s="71">
        <v>0</v>
      </c>
      <c r="AK8" s="71">
        <v>0</v>
      </c>
      <c r="AL8" s="71">
        <v>0</v>
      </c>
      <c r="AM8" s="71">
        <v>0</v>
      </c>
      <c r="AN8" s="71">
        <v>43.9</v>
      </c>
      <c r="AO8" s="71">
        <v>3.1</v>
      </c>
      <c r="AP8" s="71">
        <v>6.3</v>
      </c>
      <c r="AQ8" s="71">
        <v>4</v>
      </c>
      <c r="AR8" s="71">
        <v>2</v>
      </c>
      <c r="AS8" s="71">
        <v>9</v>
      </c>
      <c r="AT8" s="68">
        <v>8.6</v>
      </c>
      <c r="AU8" s="72">
        <v>0</v>
      </c>
      <c r="AV8" s="72">
        <v>0</v>
      </c>
      <c r="AW8" s="72">
        <v>0</v>
      </c>
      <c r="AX8" s="72">
        <v>0</v>
      </c>
      <c r="AY8" s="72">
        <v>30</v>
      </c>
      <c r="AZ8" s="72">
        <v>18</v>
      </c>
      <c r="BA8" s="72">
        <v>21</v>
      </c>
      <c r="BB8" s="72">
        <v>18</v>
      </c>
      <c r="BC8" s="72">
        <v>15</v>
      </c>
      <c r="BD8" s="72">
        <v>405</v>
      </c>
      <c r="BE8" s="72">
        <v>2345</v>
      </c>
      <c r="BF8" s="71">
        <v>34.700000000000003</v>
      </c>
      <c r="BG8" s="71">
        <v>52.9</v>
      </c>
      <c r="BH8" s="71">
        <v>43.4</v>
      </c>
      <c r="BI8" s="71">
        <v>23.2</v>
      </c>
      <c r="BJ8" s="71">
        <v>-78.099999999999994</v>
      </c>
      <c r="BK8" s="71">
        <v>34.700000000000003</v>
      </c>
      <c r="BL8" s="71">
        <v>39.6</v>
      </c>
      <c r="BM8" s="71">
        <v>29</v>
      </c>
      <c r="BN8" s="71">
        <v>32.9</v>
      </c>
      <c r="BO8" s="71">
        <v>-121.8</v>
      </c>
      <c r="BP8" s="68">
        <v>-65.900000000000006</v>
      </c>
      <c r="BQ8" s="72">
        <v>0</v>
      </c>
      <c r="BR8" s="72">
        <v>-786</v>
      </c>
      <c r="BS8" s="72">
        <v>-808</v>
      </c>
      <c r="BT8" s="73">
        <v>-325</v>
      </c>
      <c r="BU8" s="73">
        <v>-1164</v>
      </c>
      <c r="BV8" s="72">
        <v>7123</v>
      </c>
      <c r="BW8" s="72">
        <v>8017</v>
      </c>
      <c r="BX8" s="72">
        <v>8137</v>
      </c>
      <c r="BY8" s="72">
        <v>8005</v>
      </c>
      <c r="BZ8" s="72">
        <v>2698</v>
      </c>
      <c r="CA8" s="70">
        <v>3932</v>
      </c>
      <c r="CB8" s="71" t="s">
        <v>123</v>
      </c>
      <c r="CC8" s="71" t="s">
        <v>123</v>
      </c>
      <c r="CD8" s="71" t="s">
        <v>123</v>
      </c>
      <c r="CE8" s="71" t="s">
        <v>123</v>
      </c>
      <c r="CF8" s="71" t="s">
        <v>123</v>
      </c>
      <c r="CG8" s="71" t="s">
        <v>123</v>
      </c>
      <c r="CH8" s="71" t="s">
        <v>123</v>
      </c>
      <c r="CI8" s="71" t="s">
        <v>123</v>
      </c>
      <c r="CJ8" s="71" t="s">
        <v>123</v>
      </c>
      <c r="CK8" s="71" t="s">
        <v>123</v>
      </c>
      <c r="CL8" s="68" t="s">
        <v>123</v>
      </c>
      <c r="CM8" s="70">
        <v>68</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62.8</v>
      </c>
      <c r="DF8" s="71">
        <v>62.3</v>
      </c>
      <c r="DG8" s="71">
        <v>87.9</v>
      </c>
      <c r="DH8" s="71">
        <v>56.3</v>
      </c>
      <c r="DI8" s="71">
        <v>70.3</v>
      </c>
      <c r="DJ8" s="68">
        <v>183.4</v>
      </c>
      <c r="DK8" s="71">
        <v>1230.8</v>
      </c>
      <c r="DL8" s="71">
        <v>1207.7</v>
      </c>
      <c r="DM8" s="71">
        <v>1138.5</v>
      </c>
      <c r="DN8" s="71">
        <v>1069.2</v>
      </c>
      <c r="DO8" s="71">
        <v>846.2</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2022-01-27T05:15:25Z</cp:lastPrinted>
  <dcterms:created xsi:type="dcterms:W3CDTF">2021-12-17T06:04:13Z</dcterms:created>
  <dcterms:modified xsi:type="dcterms:W3CDTF">2022-01-27T05:15:28Z</dcterms:modified>
  <cp:category/>
</cp:coreProperties>
</file>