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1\Desktop\"/>
    </mc:Choice>
  </mc:AlternateContent>
  <workbookProtection workbookAlgorithmName="SHA-512" workbookHashValue="GvwA8vIUJxzNhR5X8/Y1qfm7Uzj6QkoZ1CqpF+8ITGubHJqQPrbFyZPFnYmdFly7ZPiafEONGAreID6ocsQT/g==" workbookSaltValue="okCaHWXo3u+XuRsHoDUVWw==" workbookSpinCount="100000" lockStructure="1"/>
  <bookViews>
    <workbookView xWindow="0" yWindow="0" windowWidth="23040" windowHeight="8376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12" i="5" l="1"/>
  <c r="EB10" i="5"/>
  <c r="DQ10" i="5"/>
  <c r="DG10" i="5"/>
  <c r="CJ10" i="5"/>
  <c r="BZ10" i="5"/>
  <c r="BY10" i="5"/>
  <c r="BO10" i="5"/>
  <c r="AR10" i="5"/>
  <c r="AH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KZ32" i="4" s="1"/>
  <c r="AQ6" i="5"/>
  <c r="AR11" i="5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CZ32" i="4" s="1"/>
  <c r="W6" i="5"/>
  <c r="X11" i="5" s="1"/>
  <c r="V6" i="5"/>
  <c r="W11" i="5" s="1"/>
  <c r="U6" i="5"/>
  <c r="V11" i="5" s="1"/>
  <c r="T6" i="5"/>
  <c r="X32" i="4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F33" i="4"/>
  <c r="MN33" i="4"/>
  <c r="LT33" i="4"/>
  <c r="KZ33" i="4"/>
  <c r="KF33" i="4"/>
  <c r="JL33" i="4"/>
  <c r="HT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F32" i="4"/>
  <c r="JL32" i="4"/>
  <c r="HT32" i="4"/>
  <c r="GZ32" i="4"/>
  <c r="GF32" i="4"/>
  <c r="FL32" i="4"/>
  <c r="ER32" i="4"/>
  <c r="CF32" i="4"/>
  <c r="BL32" i="4"/>
  <c r="AR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AI12" i="5"/>
  <c r="BC12" i="5"/>
  <c r="X10" i="5"/>
  <c r="BB10" i="5"/>
  <c r="BF10" i="5"/>
  <c r="BP10" i="5"/>
  <c r="CT10" i="5"/>
  <c r="CX10" i="5"/>
  <c r="DH10" i="5"/>
  <c r="DR10" i="5"/>
  <c r="U11" i="5"/>
  <c r="Y11" i="5"/>
  <c r="AS11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<sst xmlns="http://schemas.openxmlformats.org/spreadsheetml/2006/main" count="262" uniqueCount="107">
  <si>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</si>
  <si>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</si>
  <si>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</si>
  <si>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</si>
  <si>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</si>
  <si>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</si>
  <si>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</si>
  <si>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</si>
  <si>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</si>
  <si>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</si>
  <si>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</si>
  <si>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</si>
  <si>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</si>
  <si>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</si>
  <si>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</si>
  <si>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</si>
  <si>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</si>
  <si>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</si>
  <si>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</si>
  <si>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</si>
  <si>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</si>
  <si>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</si>
  <si>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</si>
  <si>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</si>
  <si>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</si>
  <si>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</si>
  <si>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</si>
  <si>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</si>
  <si>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</si>
  <si>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</si>
  <si>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</si>
  <si>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</si>
  <si>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</si>
  <si>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</si>
  <si>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</si>
  <si>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</si>
  <si>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</si>
  <si>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</si>
  <si>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</si>
  <si>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</si>
  <si>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</si>
  <si>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</si>
  <si>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</si>
  <si>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</si>
  <si>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</si>
  <si>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</si>
  <si>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</si>
  <si>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</si>
  <si>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</si>
  <si>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</si>
  <si>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</si>
  <si>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</si>
  <si>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</si>
  <si>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</si>
  <si>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</si>
  <si>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</si>
  <si>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</si>
  <si>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</si>
  <si>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</si>
  <si>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</si>
  <si>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</si>
  <si>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</si>
  <si>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</si>
  <si>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</si>
  <si>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</si>
  <si>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</si>
  <si>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</si>
  <si>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</si>
  <si>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</si>
  <si>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</si>
  <si>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</si>
  <si>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</si>
  <si>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</si>
  <si>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</si>
  <si>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</si>
  <si>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</si>
  <si>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</si>
  <si>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</si>
  <si>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</si>
  <si>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</si>
  <si>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</si>
  <si>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</si>
  <si>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</si>
  <si>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</si>
  <si>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</si>
  <si>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</si>
  <si>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</si>
  <si>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</si>
  <si>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242101</t>
  </si>
  <si>
    <t>46</t>
  </si>
  <si>
    <t>02</t>
  </si>
  <si>
    <t>0</t>
  </si>
  <si>
    <t>000</t>
  </si>
  <si>
    <t>三重県　亀山市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</si>
  <si>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</si>
  <si>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</si>
  <si>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</si>
  <si>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</si>
  <si>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</si>
  <si>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</si>
  <si>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</si>
  <si>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</si>
  <si>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</si>
  <si>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</si>
  <si>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①平成15年度に供用開始した新しい事業であり、平均値を下回っている。しかし、減価償却率は50%を超えており、計画的な施設の更新が必要である。
②管路は法定耐用年数の40年を経過するものがないため、経年化率は0である。
③耐用年数を経過する管路がなく、管路更新率は0である。</t>
    <rPh sb="27" eb="28">
      <t>シタ</t>
    </rPh>
    <phoneticPr fontId="5"/>
  </si>
  <si>
    <r>
      <t>①経常収支比率は平均値を上回っており、前年度より大きく上昇した。主な要因は、資産減耗費や修繕費など、営業費用の減少によるものである。ただし、動力費単価の上昇など営業費用の増加要因もあるため、注意が必要である。
②累積欠損金比率は0であり健全である。
③流動比率は前年度より僅かに減少しているが、平均値を上回っている。
④企業債残高は順調に減少しており、平均値を下回っている。
⑤料金回収率は平均値を上回っており、前年度比では大きく上昇している。主な要因は資産減耗費や修繕費などの減少により、給水原価大きく減少したことによる。また、①と同様に営業費用の増加に注意が必要である。
⑥給水原価は平均値を大幅に下回っており、資産減耗費や修繕費などが減少したことにより、前年度より減少している。動力費など営業費用の増加に注意が必要である。
⑦施設利用率は、新規企業の給水開始が遅れていることから</t>
    </r>
    <r>
      <rPr>
        <sz val="11"/>
        <rFont val="ＭＳ ゴシック"/>
        <family val="3"/>
        <charset val="128"/>
      </rPr>
      <t>、</t>
    </r>
    <r>
      <rPr>
        <sz val="11"/>
        <color theme="1"/>
        <rFont val="ＭＳ ゴシック"/>
        <family val="3"/>
        <charset val="128"/>
      </rPr>
      <t>前年度より減少し平均値以下になった。適正な利用となるよう水需要の動向に注意が必要である。
⑧契約率は、給水開始が遅れていた企業の一部に給水開始したことから、令和３年度は上昇した。収益性の高い経営ができているが、再び契約率100％に近付けるよう努める必要がある。また、⑦の施設利用率が適正であるか注意していく必要がある。</t>
    </r>
    <rPh sb="24" eb="25">
      <t>オオ</t>
    </rPh>
    <rPh sb="27" eb="29">
      <t>ジョウショウ</t>
    </rPh>
    <rPh sb="38" eb="40">
      <t>シサン</t>
    </rPh>
    <rPh sb="40" eb="43">
      <t>ゲンモウヒ</t>
    </rPh>
    <rPh sb="44" eb="47">
      <t>シュウゼンヒ</t>
    </rPh>
    <rPh sb="55" eb="57">
      <t>ゲンショウ</t>
    </rPh>
    <rPh sb="73" eb="75">
      <t>タンカ</t>
    </rPh>
    <rPh sb="76" eb="78">
      <t>ジョウショウ</t>
    </rPh>
    <rPh sb="87" eb="89">
      <t>ヨウイン</t>
    </rPh>
    <rPh sb="136" eb="137">
      <t>ワズ</t>
    </rPh>
    <rPh sb="139" eb="141">
      <t>ゲンショウ</t>
    </rPh>
    <rPh sb="222" eb="223">
      <t>オモ</t>
    </rPh>
    <rPh sb="224" eb="226">
      <t>ヨウイン</t>
    </rPh>
    <rPh sb="308" eb="313">
      <t>シサンゲンモウヒ</t>
    </rPh>
    <rPh sb="314" eb="317">
      <t>シュウゼンヒ</t>
    </rPh>
    <rPh sb="335" eb="337">
      <t>ゲンショウ</t>
    </rPh>
    <rPh sb="398" eb="400">
      <t>ゲンショウ</t>
    </rPh>
    <rPh sb="401" eb="404">
      <t>ヘイキンチ</t>
    </rPh>
    <rPh sb="471" eb="473">
      <t>レイワ</t>
    </rPh>
    <rPh sb="474" eb="476">
      <t>ネンド</t>
    </rPh>
    <rPh sb="477" eb="479">
      <t>ジョウショウ</t>
    </rPh>
    <rPh sb="498" eb="499">
      <t>フタタ</t>
    </rPh>
    <rPh sb="500" eb="503">
      <t>ケイヤクリツ</t>
    </rPh>
    <rPh sb="508" eb="510">
      <t>チカヅ</t>
    </rPh>
    <rPh sb="514" eb="515">
      <t>ツト</t>
    </rPh>
    <rPh sb="517" eb="519">
      <t>ヒツヨウ</t>
    </rPh>
    <phoneticPr fontId="5"/>
  </si>
  <si>
    <t>　平成15年度に供用開始した事業であり、施設は比較的新しく、財政的にも健全であるが、機械・電気設備等は更新時期を迎えており、適正規模の流動資産を確保しつつ、計画的な設備投資を行っていく必要がある。
　工業用水道事業としては極小規模であり、将来的に給水原価が上昇する可能性も大きく、料金回収率や経常収支比率の維持に努める必要がある。
　また、水源施設を上水道と共用しており、適正規模による健全な事業を維持できるように、料金収入等の検証も必要である。</t>
    <rPh sb="153" eb="155">
      <t>イジ</t>
    </rPh>
    <rPh sb="156" eb="157">
      <t>ツト</t>
    </rPh>
    <rPh sb="159" eb="161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</si>
</sst>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52.27</c:v>
                </c:pt>
                <c:pt idx="1">
                  <c:v>55.52</c:v>
                </c:pt>
                <c:pt idx="2">
                  <c:v>54.96</c:v>
                </c:pt>
                <c:pt idx="3">
                  <c:v>54.1</c:v>
                </c:pt>
                <c:pt idx="4">
                  <c:v>54.96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C-4390-A9BA-5BE655481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</c:v>
                </c:pt>
                <c:pt idx="1">
                  <c:v>53.49</c:v>
                </c:pt>
                <c:pt idx="2">
                  <c:v>54.3</c:v>
                </c:pt>
                <c:pt idx="3">
                  <c:v>55.32</c:v>
                </c:pt>
                <c:pt idx="4">
                  <c:v>55.08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C-4390-A9BA-5BE655481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3-4A38-BC69-73D76E775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118.97</c:v>
                </c:pt>
                <c:pt idx="1">
                  <c:v>121.15</c:v>
                </c:pt>
                <c:pt idx="2">
                  <c:v>125.8</c:v>
                </c:pt>
                <c:pt idx="3">
                  <c:v>132.55000000000001</c:v>
                </c:pt>
                <c:pt idx="4">
                  <c:v>134.69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3-4A38-BC69-73D76E775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156.41</c:v>
                </c:pt>
                <c:pt idx="1">
                  <c:v>154.09</c:v>
                </c:pt>
                <c:pt idx="2">
                  <c:v>158.72</c:v>
                </c:pt>
                <c:pt idx="3">
                  <c:v>133.63999999999999</c:v>
                </c:pt>
                <c:pt idx="4">
                  <c:v>163.85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B-47F3-9980-35607C8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113.67</c:v>
                </c:pt>
                <c:pt idx="1">
                  <c:v>110.79</c:v>
                </c:pt>
                <c:pt idx="2">
                  <c:v>108.76</c:v>
                </c:pt>
                <c:pt idx="3">
                  <c:v>110.19</c:v>
                </c:pt>
                <c:pt idx="4">
                  <c:v>113.73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B-47F3-9980-35607C8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3-43CD-B6DC-D6A8ED89E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3.46</c:v>
                </c:pt>
                <c:pt idx="1">
                  <c:v>3.28</c:v>
                </c:pt>
                <c:pt idx="2">
                  <c:v>4.66</c:v>
                </c:pt>
                <c:pt idx="3">
                  <c:v>7.35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3-43CD-B6DC-D6A8ED89E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2E7-ABC3-7511DCD32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0.02</c:v>
                </c:pt>
                <c:pt idx="2">
                  <c:v>0.06</c:v>
                </c:pt>
                <c:pt idx="3">
                  <c:v>0.09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1-42E7-ABC3-7511DCD32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820.41</c:v>
                </c:pt>
                <c:pt idx="1">
                  <c:v>737.3</c:v>
                </c:pt>
                <c:pt idx="2">
                  <c:v>909.18</c:v>
                </c:pt>
                <c:pt idx="3">
                  <c:v>918.62</c:v>
                </c:pt>
                <c:pt idx="4">
                  <c:v>892.99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D-41A3-A4B5-F7E999799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730.25</c:v>
                </c:pt>
                <c:pt idx="1">
                  <c:v>868.31</c:v>
                </c:pt>
                <c:pt idx="2">
                  <c:v>732.52</c:v>
                </c:pt>
                <c:pt idx="3">
                  <c:v>819.73</c:v>
                </c:pt>
                <c:pt idx="4">
                  <c:v>834.05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D-41A3-A4B5-F7E999799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355.68</c:v>
                </c:pt>
                <c:pt idx="1">
                  <c:v>329.5</c:v>
                </c:pt>
                <c:pt idx="2">
                  <c:v>300.54000000000002</c:v>
                </c:pt>
                <c:pt idx="3">
                  <c:v>286.83</c:v>
                </c:pt>
                <c:pt idx="4">
                  <c:v>268.64999999999998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1-48A9-8F58-AFC17F59E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514.66</c:v>
                </c:pt>
                <c:pt idx="1">
                  <c:v>504.81</c:v>
                </c:pt>
                <c:pt idx="2">
                  <c:v>498.01</c:v>
                </c:pt>
                <c:pt idx="3">
                  <c:v>490.39</c:v>
                </c:pt>
                <c:pt idx="4">
                  <c:v>475.44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1-48A9-8F58-AFC17F59E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165.35</c:v>
                </c:pt>
                <c:pt idx="1">
                  <c:v>162.47</c:v>
                </c:pt>
                <c:pt idx="2">
                  <c:v>157.76</c:v>
                </c:pt>
                <c:pt idx="3">
                  <c:v>138.24</c:v>
                </c:pt>
                <c:pt idx="4">
                  <c:v>173.76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F-46AF-8645-813F7BCC6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95.99</c:v>
                </c:pt>
                <c:pt idx="1">
                  <c:v>94.91</c:v>
                </c:pt>
                <c:pt idx="2">
                  <c:v>90.22</c:v>
                </c:pt>
                <c:pt idx="3">
                  <c:v>90.8</c:v>
                </c:pt>
                <c:pt idx="4">
                  <c:v>93.49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F-46AF-8645-813F7BCC6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16.579999999999998</c:v>
                </c:pt>
                <c:pt idx="1">
                  <c:v>16.87</c:v>
                </c:pt>
                <c:pt idx="2">
                  <c:v>17.38</c:v>
                </c:pt>
                <c:pt idx="3">
                  <c:v>19.86</c:v>
                </c:pt>
                <c:pt idx="4">
                  <c:v>15.94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1-4106-ABFC-BC2F562CD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44.55</c:v>
                </c:pt>
                <c:pt idx="1">
                  <c:v>47.36</c:v>
                </c:pt>
                <c:pt idx="2">
                  <c:v>49.94</c:v>
                </c:pt>
                <c:pt idx="3">
                  <c:v>50.56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1-4106-ABFC-BC2F562CD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30.12</c:v>
                </c:pt>
                <c:pt idx="1">
                  <c:v>27.84</c:v>
                </c:pt>
                <c:pt idx="2">
                  <c:v>33.479999999999997</c:v>
                </c:pt>
                <c:pt idx="3">
                  <c:v>37.39</c:v>
                </c:pt>
                <c:pt idx="4">
                  <c:v>36.64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D-4B55-9370-7140D04E2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35.24</c:v>
                </c:pt>
                <c:pt idx="1">
                  <c:v>35.22</c:v>
                </c:pt>
                <c:pt idx="2">
                  <c:v>34.92</c:v>
                </c:pt>
                <c:pt idx="3">
                  <c:v>34.19</c:v>
                </c:pt>
                <c:pt idx="4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D-4B55-9370-7140D04E2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87.85</c:v>
                </c:pt>
                <c:pt idx="4">
                  <c:v>94.07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2-4FF5-8626-DC19503F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50.28</c:v>
                </c:pt>
                <c:pt idx="1">
                  <c:v>51.42</c:v>
                </c:pt>
                <c:pt idx="2">
                  <c:v>50.9</c:v>
                </c:pt>
                <c:pt idx="3">
                  <c:v>49.05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2-4FF5-8626-DC19503F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EM14" zoomScale="90" zoomScaleNormal="90" workbookViewId="0">
      <selection activeCell="SM14" sqref="SM14:TA15"/>
    </sheetView>
  </sheetViews>
  <sheetFormatPr defaultColWidth="2.6640625" defaultRowHeight="13.2" x14ac:dyDescent="0.2"/>
  <cols>
    <col min="1" max="1" width="1.88671875" customWidth="1"/>
    <col min="2" max="2" width="0.77734375" customWidth="1"/>
    <col min="3" max="9" width="0.44140625" customWidth="1"/>
    <col min="10" max="10" width="0.77734375" customWidth="1"/>
    <col min="11" max="125" width="0.44140625" customWidth="1"/>
    <col min="126" max="126" width="0.77734375" customWidth="1"/>
    <col min="127" max="133" width="0.44140625" customWidth="1"/>
    <col min="134" max="134" width="0.77734375" customWidth="1"/>
    <col min="135" max="161" width="0.44140625" customWidth="1"/>
    <col min="162" max="162" width="0.77734375" customWidth="1"/>
    <col min="163" max="177" width="0.44140625" customWidth="1"/>
    <col min="178" max="178" width="0.77734375" customWidth="1"/>
    <col min="179" max="249" width="0.44140625" customWidth="1"/>
    <col min="250" max="250" width="0.77734375" customWidth="1"/>
    <col min="251" max="257" width="0.44140625" customWidth="1"/>
    <col min="258" max="258" width="0.77734375" customWidth="1"/>
    <col min="259" max="329" width="0.44140625" customWidth="1"/>
    <col min="330" max="330" width="0.77734375" customWidth="1"/>
    <col min="331" max="345" width="0.44140625" customWidth="1"/>
    <col min="346" max="346" width="0.77734375" customWidth="1"/>
    <col min="347" max="373" width="0.44140625" customWidth="1"/>
    <col min="374" max="374" width="0.77734375" customWidth="1"/>
    <col min="375" max="381" width="0.44140625" customWidth="1"/>
    <col min="382" max="382" width="0.77734375" customWidth="1"/>
    <col min="383" max="497" width="0.44140625" customWidth="1"/>
    <col min="498" max="498" width="0.77734375" customWidth="1"/>
    <col min="499" max="505" width="0.44140625" customWidth="1"/>
    <col min="506" max="506" width="1.88671875" customWidth="1"/>
    <col min="507" max="521" width="3.109375" customWidth="1"/>
    <col min="522" max="522" width="4.44140625" bestFit="1" customWidth="1"/>
  </cols>
  <sheetData>
    <row r="1" spans="1:52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2">
      <c r="A5" s="2"/>
      <c r="B5" s="139" t="str">
        <f>データ!H7</f>
        <v>三重県　亀山市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2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2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2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6750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極小規模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2473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2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2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69.900000000000006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3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6350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2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2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2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105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2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2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2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2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2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2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2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2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2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2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2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2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2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2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H29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H30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R01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R02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R03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H29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H30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R01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R02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R03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H29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H30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R01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R02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R03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H29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H30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R01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R02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R03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2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156.41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154.09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158.72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133.63999999999999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163.85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820.41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737.3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909.18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918.62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892.99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355.68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329.5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300.54000000000002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286.83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268.64999999999998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2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113.67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110.79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108.76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110.19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113.73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118.97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121.15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125.8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132.55000000000001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134.69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730.25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868.31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732.52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819.73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834.05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514.66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504.81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498.01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490.39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475.44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2">
      <c r="A34" s="2"/>
      <c r="B34" s="13"/>
      <c r="C34" s="2"/>
      <c r="D34" s="2"/>
      <c r="E34" s="2"/>
      <c r="F34" s="2"/>
      <c r="G34" s="2"/>
      <c r="H34" s="2"/>
      <c r="I34" s="2"/>
      <c r="J34" s="49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1"/>
      <c r="DV34" s="2"/>
      <c r="DW34" s="2"/>
      <c r="DX34" s="2"/>
      <c r="DY34" s="2"/>
      <c r="DZ34" s="2"/>
      <c r="EA34" s="2"/>
      <c r="EB34" s="2"/>
      <c r="EC34" s="2"/>
      <c r="ED34" s="49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1"/>
      <c r="IP34" s="2"/>
      <c r="IQ34" s="2"/>
      <c r="IR34" s="2"/>
      <c r="IS34" s="2"/>
      <c r="IT34" s="2"/>
      <c r="IU34" s="2"/>
      <c r="IV34" s="2"/>
      <c r="IW34" s="2"/>
      <c r="IX34" s="49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1"/>
      <c r="NJ34" s="2"/>
      <c r="NK34" s="2"/>
      <c r="NL34" s="2"/>
      <c r="NM34" s="2"/>
      <c r="NN34" s="2"/>
      <c r="NO34" s="2"/>
      <c r="NP34" s="2"/>
      <c r="NQ34" s="2"/>
      <c r="NR34" s="49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1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2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2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2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2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2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2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2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2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2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2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2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2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2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104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2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2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2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2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2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H29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H30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R01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R02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R03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H29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H30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R01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R02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R03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H29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H30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R01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R02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R03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H29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H30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R01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R02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R03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2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165.35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162.47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157.76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138.24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173.76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16.579999999999998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16.87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17.38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19.86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15.94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30.12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27.84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33.479999999999997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37.39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36.64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100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100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100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87.85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94.07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2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95.99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94.91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90.22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90.8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93.49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44.55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47.36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49.94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50.56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49.4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35.24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35.22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34.92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34.19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36.65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50.28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51.42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50.9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49.05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50.94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2">
      <c r="A57" s="2"/>
      <c r="B57" s="13"/>
      <c r="C57" s="2"/>
      <c r="D57" s="2"/>
      <c r="E57" s="2"/>
      <c r="F57" s="2"/>
      <c r="G57" s="2"/>
      <c r="H57" s="2"/>
      <c r="I57" s="2"/>
      <c r="J57" s="49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1"/>
      <c r="DV57" s="2"/>
      <c r="DW57" s="2"/>
      <c r="DX57" s="2"/>
      <c r="DY57" s="2"/>
      <c r="DZ57" s="2"/>
      <c r="EA57" s="2"/>
      <c r="EB57" s="2"/>
      <c r="EC57" s="2"/>
      <c r="ED57" s="49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1"/>
      <c r="IP57" s="2"/>
      <c r="IQ57" s="2"/>
      <c r="IR57" s="2"/>
      <c r="IS57" s="2"/>
      <c r="IT57" s="2"/>
      <c r="IU57" s="2"/>
      <c r="IV57" s="2"/>
      <c r="IW57" s="2"/>
      <c r="IX57" s="49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1"/>
      <c r="NJ57" s="2"/>
      <c r="NK57" s="2"/>
      <c r="NL57" s="2"/>
      <c r="NM57" s="2"/>
      <c r="NN57" s="2"/>
      <c r="NO57" s="2"/>
      <c r="NP57" s="2"/>
      <c r="NQ57" s="2"/>
      <c r="NR57" s="49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1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2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2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2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2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2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2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2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2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2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2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2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106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2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2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2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2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2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2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2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2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2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2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2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H29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H30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R01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R02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R03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H29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H30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R01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R02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R03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H29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H30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R01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R02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R03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2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52.27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55.52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54.96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54.1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54.96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0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0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0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0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0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2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53.4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53.49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54.3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55.32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55.08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3.46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3.28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4.66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7.35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7.6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0.13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0.02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0.06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0.09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0.4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2">
      <c r="A82" s="2"/>
      <c r="B82" s="13"/>
      <c r="C82" s="2"/>
      <c r="D82" s="2"/>
      <c r="E82" s="2"/>
      <c r="F82" s="2"/>
      <c r="G82" s="2"/>
      <c r="H82" s="2"/>
      <c r="I82" s="2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1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49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1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49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1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2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2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2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2">
      <c r="C86" s="25"/>
      <c r="BM86" s="25"/>
      <c r="DV86" s="25"/>
      <c r="GF86" s="25"/>
      <c r="IO86" s="25"/>
      <c r="LK86" s="25"/>
      <c r="NT86" s="25"/>
      <c r="QD86" s="25"/>
    </row>
    <row r="87" spans="1:52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2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2">
      <c r="A89" s="26"/>
      <c r="B89" s="26"/>
      <c r="C89" s="52" t="s">
        <v>29</v>
      </c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 t="s">
        <v>30</v>
      </c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 t="s">
        <v>31</v>
      </c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 t="s">
        <v>32</v>
      </c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 t="s">
        <v>33</v>
      </c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 t="s">
        <v>34</v>
      </c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 t="s">
        <v>35</v>
      </c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 t="s">
        <v>36</v>
      </c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 t="s">
        <v>29</v>
      </c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 t="s">
        <v>30</v>
      </c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  <c r="JB89" s="52"/>
      <c r="JC89" s="52"/>
      <c r="JD89" s="52"/>
      <c r="JE89" s="52"/>
      <c r="JF89" s="52"/>
      <c r="JG89" s="52"/>
      <c r="JH89" s="52"/>
      <c r="JI89" s="52"/>
      <c r="JJ89" s="52"/>
      <c r="JK89" s="52"/>
      <c r="JL89" s="52"/>
      <c r="JM89" s="52" t="s">
        <v>31</v>
      </c>
      <c r="JN89" s="52"/>
      <c r="JO89" s="52"/>
      <c r="JP89" s="52"/>
      <c r="JQ89" s="52"/>
      <c r="JR89" s="52"/>
      <c r="JS89" s="52"/>
      <c r="JT89" s="52"/>
      <c r="JU89" s="52"/>
      <c r="JV89" s="52"/>
      <c r="JW89" s="52"/>
      <c r="JX89" s="52"/>
      <c r="JY89" s="52"/>
      <c r="JZ89" s="52"/>
      <c r="KA89" s="52"/>
      <c r="KB89" s="52"/>
      <c r="KC89" s="52"/>
      <c r="KD89" s="52"/>
      <c r="KE89" s="52"/>
      <c r="KF89" s="52"/>
      <c r="KG89" s="52"/>
      <c r="KH89" s="52"/>
      <c r="KI89" s="52"/>
      <c r="KJ89" s="52"/>
      <c r="KK89" s="52"/>
      <c r="KL89" s="52"/>
      <c r="KM89" s="52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2">
      <c r="A90" s="26"/>
      <c r="B90" s="26"/>
      <c r="C90" s="53" t="str">
        <f>データ!AD6</f>
        <v>【117.41】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 t="str">
        <f>データ!AO6</f>
        <v>【23.68】</v>
      </c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 t="str">
        <f>データ!AZ6</f>
        <v>【462.72】</v>
      </c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 t="str">
        <f>データ!BK6</f>
        <v>【233.92】</v>
      </c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 t="str">
        <f>データ!BV6</f>
        <v>【112.31】</v>
      </c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 t="str">
        <f>データ!CG6</f>
        <v>【19.07】</v>
      </c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 t="str">
        <f>データ!CR6</f>
        <v>【54.01】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3" t="str">
        <f>データ!DC6</f>
        <v>【76.67】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3" t="str">
        <f>データ!DN6</f>
        <v>【60.20】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3" t="str">
        <f>データ!DY6</f>
        <v>【48.27】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3" t="str">
        <f>データ!EJ6</f>
        <v>【0.22】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h80McX233j+dLIJPZXcBK5PAsPKsUzjtl8b1cphZEPKvVbBLJIkKiyIXHIJvM03syPHNOVYPHJkAyuZCOb99/g==" saltValue="XyGHMyAr0aBPYRLcohX6ew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2" x14ac:dyDescent="0.2"/>
  <cols>
    <col min="1" max="1" width="22.77734375" bestFit="1" customWidth="1"/>
    <col min="2" max="7" width="11.88671875" customWidth="1"/>
    <col min="8" max="8" width="16.21875" bestFit="1" customWidth="1"/>
    <col min="9" max="140" width="11.88671875" customWidth="1"/>
  </cols>
  <sheetData>
    <row r="1" spans="1:140" x14ac:dyDescent="0.2">
      <c r="A1" t="s">
        <v>37</v>
      </c>
    </row>
    <row r="2" spans="1:140" x14ac:dyDescent="0.2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2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2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2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2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156.41</v>
      </c>
      <c r="U6" s="35">
        <f>U7</f>
        <v>154.09</v>
      </c>
      <c r="V6" s="35">
        <f>V7</f>
        <v>158.72</v>
      </c>
      <c r="W6" s="35">
        <f>W7</f>
        <v>133.63999999999999</v>
      </c>
      <c r="X6" s="35">
        <f t="shared" si="3"/>
        <v>163.85</v>
      </c>
      <c r="Y6" s="35">
        <f t="shared" si="3"/>
        <v>113.67</v>
      </c>
      <c r="Z6" s="35">
        <f t="shared" si="3"/>
        <v>110.79</v>
      </c>
      <c r="AA6" s="35">
        <f t="shared" si="3"/>
        <v>108.76</v>
      </c>
      <c r="AB6" s="35">
        <f t="shared" si="3"/>
        <v>110.19</v>
      </c>
      <c r="AC6" s="35">
        <f t="shared" si="3"/>
        <v>113.73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118.97</v>
      </c>
      <c r="AK6" s="35">
        <f t="shared" si="3"/>
        <v>121.15</v>
      </c>
      <c r="AL6" s="35">
        <f t="shared" si="3"/>
        <v>125.8</v>
      </c>
      <c r="AM6" s="35">
        <f t="shared" si="3"/>
        <v>132.55000000000001</v>
      </c>
      <c r="AN6" s="35">
        <f t="shared" si="3"/>
        <v>134.69</v>
      </c>
      <c r="AO6" s="33" t="str">
        <f>IF(AO7="-","【-】","【"&amp;SUBSTITUTE(TEXT(AO7,"#,##0.00"),"-","△")&amp;"】")</f>
        <v>【23.68】</v>
      </c>
      <c r="AP6" s="35">
        <f t="shared" si="3"/>
        <v>820.41</v>
      </c>
      <c r="AQ6" s="35">
        <f>AQ7</f>
        <v>737.3</v>
      </c>
      <c r="AR6" s="35">
        <f>AR7</f>
        <v>909.18</v>
      </c>
      <c r="AS6" s="35">
        <f>AS7</f>
        <v>918.62</v>
      </c>
      <c r="AT6" s="35">
        <f t="shared" si="3"/>
        <v>892.99</v>
      </c>
      <c r="AU6" s="35">
        <f t="shared" si="3"/>
        <v>730.25</v>
      </c>
      <c r="AV6" s="35">
        <f t="shared" si="3"/>
        <v>868.31</v>
      </c>
      <c r="AW6" s="35">
        <f t="shared" si="3"/>
        <v>732.52</v>
      </c>
      <c r="AX6" s="35">
        <f t="shared" si="3"/>
        <v>819.73</v>
      </c>
      <c r="AY6" s="35">
        <f t="shared" si="3"/>
        <v>834.05</v>
      </c>
      <c r="AZ6" s="33" t="str">
        <f>IF(AZ7="-","【-】","【"&amp;SUBSTITUTE(TEXT(AZ7,"#,##0.00"),"-","△")&amp;"】")</f>
        <v>【462.72】</v>
      </c>
      <c r="BA6" s="35">
        <f t="shared" si="3"/>
        <v>355.68</v>
      </c>
      <c r="BB6" s="35">
        <f>BB7</f>
        <v>329.5</v>
      </c>
      <c r="BC6" s="35">
        <f>BC7</f>
        <v>300.54000000000002</v>
      </c>
      <c r="BD6" s="35">
        <f>BD7</f>
        <v>286.83</v>
      </c>
      <c r="BE6" s="35">
        <f t="shared" si="3"/>
        <v>268.64999999999998</v>
      </c>
      <c r="BF6" s="35">
        <f t="shared" si="3"/>
        <v>514.66</v>
      </c>
      <c r="BG6" s="35">
        <f t="shared" si="3"/>
        <v>504.81</v>
      </c>
      <c r="BH6" s="35">
        <f t="shared" si="3"/>
        <v>498.01</v>
      </c>
      <c r="BI6" s="35">
        <f t="shared" si="3"/>
        <v>490.39</v>
      </c>
      <c r="BJ6" s="35">
        <f t="shared" si="3"/>
        <v>475.44</v>
      </c>
      <c r="BK6" s="33" t="str">
        <f>IF(BK7="-","【-】","【"&amp;SUBSTITUTE(TEXT(BK7,"#,##0.00"),"-","△")&amp;"】")</f>
        <v>【233.92】</v>
      </c>
      <c r="BL6" s="35">
        <f t="shared" si="3"/>
        <v>165.35</v>
      </c>
      <c r="BM6" s="35">
        <f>BM7</f>
        <v>162.47</v>
      </c>
      <c r="BN6" s="35">
        <f>BN7</f>
        <v>157.76</v>
      </c>
      <c r="BO6" s="35">
        <f>BO7</f>
        <v>138.24</v>
      </c>
      <c r="BP6" s="35">
        <f t="shared" si="3"/>
        <v>173.76</v>
      </c>
      <c r="BQ6" s="35">
        <f t="shared" si="3"/>
        <v>95.99</v>
      </c>
      <c r="BR6" s="35">
        <f t="shared" si="3"/>
        <v>94.91</v>
      </c>
      <c r="BS6" s="35">
        <f t="shared" si="3"/>
        <v>90.22</v>
      </c>
      <c r="BT6" s="35">
        <f t="shared" si="3"/>
        <v>90.8</v>
      </c>
      <c r="BU6" s="35">
        <f t="shared" si="3"/>
        <v>93.49</v>
      </c>
      <c r="BV6" s="33" t="str">
        <f>IF(BV7="-","【-】","【"&amp;SUBSTITUTE(TEXT(BV7,"#,##0.00"),"-","△")&amp;"】")</f>
        <v>【112.31】</v>
      </c>
      <c r="BW6" s="35">
        <f t="shared" si="3"/>
        <v>16.579999999999998</v>
      </c>
      <c r="BX6" s="35">
        <f>BX7</f>
        <v>16.87</v>
      </c>
      <c r="BY6" s="35">
        <f>BY7</f>
        <v>17.38</v>
      </c>
      <c r="BZ6" s="35">
        <f>BZ7</f>
        <v>19.86</v>
      </c>
      <c r="CA6" s="35">
        <f t="shared" si="3"/>
        <v>15.94</v>
      </c>
      <c r="CB6" s="35">
        <f t="shared" si="3"/>
        <v>44.55</v>
      </c>
      <c r="CC6" s="35">
        <f t="shared" si="3"/>
        <v>47.36</v>
      </c>
      <c r="CD6" s="35">
        <f t="shared" si="3"/>
        <v>49.94</v>
      </c>
      <c r="CE6" s="35">
        <f t="shared" si="3"/>
        <v>50.56</v>
      </c>
      <c r="CF6" s="35">
        <f t="shared" ref="CF6" si="4">CF7</f>
        <v>49.4</v>
      </c>
      <c r="CG6" s="33" t="str">
        <f>IF(CG7="-","【-】","【"&amp;SUBSTITUTE(TEXT(CG7,"#,##0.00"),"-","△")&amp;"】")</f>
        <v>【19.07】</v>
      </c>
      <c r="CH6" s="35">
        <f t="shared" ref="CH6:CQ6" si="5">CH7</f>
        <v>30.12</v>
      </c>
      <c r="CI6" s="35">
        <f>CI7</f>
        <v>27.84</v>
      </c>
      <c r="CJ6" s="35">
        <f>CJ7</f>
        <v>33.479999999999997</v>
      </c>
      <c r="CK6" s="35">
        <f>CK7</f>
        <v>37.39</v>
      </c>
      <c r="CL6" s="35">
        <f t="shared" si="5"/>
        <v>36.64</v>
      </c>
      <c r="CM6" s="35">
        <f t="shared" si="5"/>
        <v>35.24</v>
      </c>
      <c r="CN6" s="35">
        <f t="shared" si="5"/>
        <v>35.22</v>
      </c>
      <c r="CO6" s="35">
        <f t="shared" si="5"/>
        <v>34.92</v>
      </c>
      <c r="CP6" s="35">
        <f t="shared" si="5"/>
        <v>34.19</v>
      </c>
      <c r="CQ6" s="35">
        <f t="shared" si="5"/>
        <v>36.65</v>
      </c>
      <c r="CR6" s="33" t="str">
        <f>IF(CR7="-","【-】","【"&amp;SUBSTITUTE(TEXT(CR7,"#,##0.00"),"-","△")&amp;"】")</f>
        <v>【54.01】</v>
      </c>
      <c r="CS6" s="35">
        <f t="shared" ref="CS6:DB6" si="6">CS7</f>
        <v>100</v>
      </c>
      <c r="CT6" s="35">
        <f>CT7</f>
        <v>100</v>
      </c>
      <c r="CU6" s="35">
        <f>CU7</f>
        <v>100</v>
      </c>
      <c r="CV6" s="35">
        <f>CV7</f>
        <v>87.85</v>
      </c>
      <c r="CW6" s="35">
        <f t="shared" si="6"/>
        <v>94.07</v>
      </c>
      <c r="CX6" s="35">
        <f t="shared" si="6"/>
        <v>50.28</v>
      </c>
      <c r="CY6" s="35">
        <f t="shared" si="6"/>
        <v>51.42</v>
      </c>
      <c r="CZ6" s="35">
        <f t="shared" si="6"/>
        <v>50.9</v>
      </c>
      <c r="DA6" s="35">
        <f t="shared" si="6"/>
        <v>49.05</v>
      </c>
      <c r="DB6" s="35">
        <f t="shared" si="6"/>
        <v>50.94</v>
      </c>
      <c r="DC6" s="33" t="str">
        <f>IF(DC7="-","【-】","【"&amp;SUBSTITUTE(TEXT(DC7,"#,##0.00"),"-","△")&amp;"】")</f>
        <v>【76.67】</v>
      </c>
      <c r="DD6" s="35">
        <f t="shared" ref="DD6:DM6" si="7">DD7</f>
        <v>52.27</v>
      </c>
      <c r="DE6" s="35">
        <f>DE7</f>
        <v>55.52</v>
      </c>
      <c r="DF6" s="35">
        <f>DF7</f>
        <v>54.96</v>
      </c>
      <c r="DG6" s="35">
        <f>DG7</f>
        <v>54.1</v>
      </c>
      <c r="DH6" s="35">
        <f t="shared" si="7"/>
        <v>54.96</v>
      </c>
      <c r="DI6" s="35">
        <f t="shared" si="7"/>
        <v>53.4</v>
      </c>
      <c r="DJ6" s="35">
        <f t="shared" si="7"/>
        <v>53.49</v>
      </c>
      <c r="DK6" s="35">
        <f t="shared" si="7"/>
        <v>54.3</v>
      </c>
      <c r="DL6" s="35">
        <f t="shared" si="7"/>
        <v>55.32</v>
      </c>
      <c r="DM6" s="35">
        <f t="shared" si="7"/>
        <v>55.08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3.46</v>
      </c>
      <c r="DU6" s="35">
        <f t="shared" si="8"/>
        <v>3.28</v>
      </c>
      <c r="DV6" s="35">
        <f t="shared" si="8"/>
        <v>4.66</v>
      </c>
      <c r="DW6" s="35">
        <f t="shared" si="8"/>
        <v>7.35</v>
      </c>
      <c r="DX6" s="35">
        <f t="shared" si="8"/>
        <v>7.6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0.13</v>
      </c>
      <c r="EF6" s="35">
        <f t="shared" si="9"/>
        <v>0.02</v>
      </c>
      <c r="EG6" s="35">
        <f t="shared" si="9"/>
        <v>0.06</v>
      </c>
      <c r="EH6" s="35">
        <f t="shared" si="9"/>
        <v>0.09</v>
      </c>
      <c r="EI6" s="35">
        <f t="shared" si="9"/>
        <v>0.4</v>
      </c>
      <c r="EJ6" s="33" t="str">
        <f>IF(EJ7="-","【-】","【"&amp;SUBSTITUTE(TEXT(EJ7,"#,##0.00"),"-","△")&amp;"】")</f>
        <v>【0.22】</v>
      </c>
    </row>
    <row r="7" spans="1:140" s="36" customFormat="1" x14ac:dyDescent="0.2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6750</v>
      </c>
      <c r="L7" s="37" t="s">
        <v>96</v>
      </c>
      <c r="M7" s="38">
        <v>1</v>
      </c>
      <c r="N7" s="38">
        <v>2473</v>
      </c>
      <c r="O7" s="39" t="s">
        <v>97</v>
      </c>
      <c r="P7" s="39">
        <v>69.900000000000006</v>
      </c>
      <c r="Q7" s="38">
        <v>3</v>
      </c>
      <c r="R7" s="38">
        <v>6350</v>
      </c>
      <c r="S7" s="37" t="s">
        <v>98</v>
      </c>
      <c r="T7" s="40">
        <v>156.41</v>
      </c>
      <c r="U7" s="40">
        <v>154.09</v>
      </c>
      <c r="V7" s="40">
        <v>158.72</v>
      </c>
      <c r="W7" s="40">
        <v>133.63999999999999</v>
      </c>
      <c r="X7" s="40">
        <v>163.85</v>
      </c>
      <c r="Y7" s="40">
        <v>113.67</v>
      </c>
      <c r="Z7" s="40">
        <v>110.79</v>
      </c>
      <c r="AA7" s="40">
        <v>108.76</v>
      </c>
      <c r="AB7" s="40">
        <v>110.19</v>
      </c>
      <c r="AC7" s="41">
        <v>113.73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118.97</v>
      </c>
      <c r="AK7" s="40">
        <v>121.15</v>
      </c>
      <c r="AL7" s="40">
        <v>125.8</v>
      </c>
      <c r="AM7" s="40">
        <v>132.55000000000001</v>
      </c>
      <c r="AN7" s="40">
        <v>134.69</v>
      </c>
      <c r="AO7" s="40">
        <v>23.68</v>
      </c>
      <c r="AP7" s="40">
        <v>820.41</v>
      </c>
      <c r="AQ7" s="40">
        <v>737.3</v>
      </c>
      <c r="AR7" s="40">
        <v>909.18</v>
      </c>
      <c r="AS7" s="40">
        <v>918.62</v>
      </c>
      <c r="AT7" s="40">
        <v>892.99</v>
      </c>
      <c r="AU7" s="40">
        <v>730.25</v>
      </c>
      <c r="AV7" s="40">
        <v>868.31</v>
      </c>
      <c r="AW7" s="40">
        <v>732.52</v>
      </c>
      <c r="AX7" s="40">
        <v>819.73</v>
      </c>
      <c r="AY7" s="40">
        <v>834.05</v>
      </c>
      <c r="AZ7" s="40">
        <v>462.72</v>
      </c>
      <c r="BA7" s="40">
        <v>355.68</v>
      </c>
      <c r="BB7" s="40">
        <v>329.5</v>
      </c>
      <c r="BC7" s="40">
        <v>300.54000000000002</v>
      </c>
      <c r="BD7" s="40">
        <v>286.83</v>
      </c>
      <c r="BE7" s="40">
        <v>268.64999999999998</v>
      </c>
      <c r="BF7" s="40">
        <v>514.66</v>
      </c>
      <c r="BG7" s="40">
        <v>504.81</v>
      </c>
      <c r="BH7" s="40">
        <v>498.01</v>
      </c>
      <c r="BI7" s="40">
        <v>490.39</v>
      </c>
      <c r="BJ7" s="40">
        <v>475.44</v>
      </c>
      <c r="BK7" s="40">
        <v>233.92</v>
      </c>
      <c r="BL7" s="40">
        <v>165.35</v>
      </c>
      <c r="BM7" s="40">
        <v>162.47</v>
      </c>
      <c r="BN7" s="40">
        <v>157.76</v>
      </c>
      <c r="BO7" s="40">
        <v>138.24</v>
      </c>
      <c r="BP7" s="40">
        <v>173.76</v>
      </c>
      <c r="BQ7" s="40">
        <v>95.99</v>
      </c>
      <c r="BR7" s="40">
        <v>94.91</v>
      </c>
      <c r="BS7" s="40">
        <v>90.22</v>
      </c>
      <c r="BT7" s="40">
        <v>90.8</v>
      </c>
      <c r="BU7" s="40">
        <v>93.49</v>
      </c>
      <c r="BV7" s="40">
        <v>112.31</v>
      </c>
      <c r="BW7" s="40">
        <v>16.579999999999998</v>
      </c>
      <c r="BX7" s="40">
        <v>16.87</v>
      </c>
      <c r="BY7" s="40">
        <v>17.38</v>
      </c>
      <c r="BZ7" s="40">
        <v>19.86</v>
      </c>
      <c r="CA7" s="40">
        <v>15.94</v>
      </c>
      <c r="CB7" s="40">
        <v>44.55</v>
      </c>
      <c r="CC7" s="40">
        <v>47.36</v>
      </c>
      <c r="CD7" s="40">
        <v>49.94</v>
      </c>
      <c r="CE7" s="40">
        <v>50.56</v>
      </c>
      <c r="CF7" s="40">
        <v>49.4</v>
      </c>
      <c r="CG7" s="40">
        <v>19.07</v>
      </c>
      <c r="CH7" s="40">
        <v>30.12</v>
      </c>
      <c r="CI7" s="40">
        <v>27.84</v>
      </c>
      <c r="CJ7" s="40">
        <v>33.479999999999997</v>
      </c>
      <c r="CK7" s="40">
        <v>37.39</v>
      </c>
      <c r="CL7" s="40">
        <v>36.64</v>
      </c>
      <c r="CM7" s="40">
        <v>35.24</v>
      </c>
      <c r="CN7" s="40">
        <v>35.22</v>
      </c>
      <c r="CO7" s="40">
        <v>34.92</v>
      </c>
      <c r="CP7" s="40">
        <v>34.19</v>
      </c>
      <c r="CQ7" s="40">
        <v>36.65</v>
      </c>
      <c r="CR7" s="40">
        <v>54.01</v>
      </c>
      <c r="CS7" s="40">
        <v>100</v>
      </c>
      <c r="CT7" s="40">
        <v>100</v>
      </c>
      <c r="CU7" s="40">
        <v>100</v>
      </c>
      <c r="CV7" s="40">
        <v>87.85</v>
      </c>
      <c r="CW7" s="40">
        <v>94.07</v>
      </c>
      <c r="CX7" s="40">
        <v>50.28</v>
      </c>
      <c r="CY7" s="40">
        <v>51.42</v>
      </c>
      <c r="CZ7" s="40">
        <v>50.9</v>
      </c>
      <c r="DA7" s="40">
        <v>49.05</v>
      </c>
      <c r="DB7" s="40">
        <v>50.94</v>
      </c>
      <c r="DC7" s="40">
        <v>76.67</v>
      </c>
      <c r="DD7" s="40">
        <v>52.27</v>
      </c>
      <c r="DE7" s="40">
        <v>55.52</v>
      </c>
      <c r="DF7" s="40">
        <v>54.96</v>
      </c>
      <c r="DG7" s="40">
        <v>54.1</v>
      </c>
      <c r="DH7" s="40">
        <v>54.96</v>
      </c>
      <c r="DI7" s="40">
        <v>53.4</v>
      </c>
      <c r="DJ7" s="40">
        <v>53.49</v>
      </c>
      <c r="DK7" s="40">
        <v>54.3</v>
      </c>
      <c r="DL7" s="40">
        <v>55.32</v>
      </c>
      <c r="DM7" s="40">
        <v>55.08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3.46</v>
      </c>
      <c r="DU7" s="40">
        <v>3.28</v>
      </c>
      <c r="DV7" s="40">
        <v>4.66</v>
      </c>
      <c r="DW7" s="40">
        <v>7.35</v>
      </c>
      <c r="DX7" s="40">
        <v>7.6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0.13</v>
      </c>
      <c r="EF7" s="40">
        <v>0.02</v>
      </c>
      <c r="EG7" s="40">
        <v>0.06</v>
      </c>
      <c r="EH7" s="40">
        <v>0.09</v>
      </c>
      <c r="EI7" s="40">
        <v>0.4</v>
      </c>
      <c r="EJ7" s="40">
        <v>0.22</v>
      </c>
    </row>
    <row r="8" spans="1:140" x14ac:dyDescent="0.2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2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2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2">
      <c r="T11" s="47" t="s">
        <v>23</v>
      </c>
      <c r="U11" s="48">
        <f>IF(T6="-",NA(),T6)</f>
        <v>156.41</v>
      </c>
      <c r="V11" s="48">
        <f>IF(U6="-",NA(),U6)</f>
        <v>154.09</v>
      </c>
      <c r="W11" s="48">
        <f>IF(V6="-",NA(),V6)</f>
        <v>158.72</v>
      </c>
      <c r="X11" s="48">
        <f>IF(W6="-",NA(),W6)</f>
        <v>133.63999999999999</v>
      </c>
      <c r="Y11" s="48">
        <f>IF(X6="-",NA(),X6)</f>
        <v>163.85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820.41</v>
      </c>
      <c r="AR11" s="48">
        <f>IF(AQ6="-",NA(),AQ6)</f>
        <v>737.3</v>
      </c>
      <c r="AS11" s="48">
        <f>IF(AR6="-",NA(),AR6)</f>
        <v>909.18</v>
      </c>
      <c r="AT11" s="48">
        <f>IF(AS6="-",NA(),AS6)</f>
        <v>918.62</v>
      </c>
      <c r="AU11" s="48">
        <f>IF(AT6="-",NA(),AT6)</f>
        <v>892.99</v>
      </c>
      <c r="BA11" s="47" t="s">
        <v>23</v>
      </c>
      <c r="BB11" s="48">
        <f>IF(BA6="-",NA(),BA6)</f>
        <v>355.68</v>
      </c>
      <c r="BC11" s="48">
        <f>IF(BB6="-",NA(),BB6)</f>
        <v>329.5</v>
      </c>
      <c r="BD11" s="48">
        <f>IF(BC6="-",NA(),BC6)</f>
        <v>300.54000000000002</v>
      </c>
      <c r="BE11" s="48">
        <f>IF(BD6="-",NA(),BD6)</f>
        <v>286.83</v>
      </c>
      <c r="BF11" s="48">
        <f>IF(BE6="-",NA(),BE6)</f>
        <v>268.64999999999998</v>
      </c>
      <c r="BL11" s="47" t="s">
        <v>23</v>
      </c>
      <c r="BM11" s="48">
        <f>IF(BL6="-",NA(),BL6)</f>
        <v>165.35</v>
      </c>
      <c r="BN11" s="48">
        <f>IF(BM6="-",NA(),BM6)</f>
        <v>162.47</v>
      </c>
      <c r="BO11" s="48">
        <f>IF(BN6="-",NA(),BN6)</f>
        <v>157.76</v>
      </c>
      <c r="BP11" s="48">
        <f>IF(BO6="-",NA(),BO6)</f>
        <v>138.24</v>
      </c>
      <c r="BQ11" s="48">
        <f>IF(BP6="-",NA(),BP6)</f>
        <v>173.76</v>
      </c>
      <c r="BW11" s="47" t="s">
        <v>23</v>
      </c>
      <c r="BX11" s="48">
        <f>IF(BW6="-",NA(),BW6)</f>
        <v>16.579999999999998</v>
      </c>
      <c r="BY11" s="48">
        <f>IF(BX6="-",NA(),BX6)</f>
        <v>16.87</v>
      </c>
      <c r="BZ11" s="48">
        <f>IF(BY6="-",NA(),BY6)</f>
        <v>17.38</v>
      </c>
      <c r="CA11" s="48">
        <f>IF(BZ6="-",NA(),BZ6)</f>
        <v>19.86</v>
      </c>
      <c r="CB11" s="48">
        <f>IF(CA6="-",NA(),CA6)</f>
        <v>15.94</v>
      </c>
      <c r="CH11" s="47" t="s">
        <v>23</v>
      </c>
      <c r="CI11" s="48">
        <f>IF(CH6="-",NA(),CH6)</f>
        <v>30.12</v>
      </c>
      <c r="CJ11" s="48">
        <f>IF(CI6="-",NA(),CI6)</f>
        <v>27.84</v>
      </c>
      <c r="CK11" s="48">
        <f>IF(CJ6="-",NA(),CJ6)</f>
        <v>33.479999999999997</v>
      </c>
      <c r="CL11" s="48">
        <f>IF(CK6="-",NA(),CK6)</f>
        <v>37.39</v>
      </c>
      <c r="CM11" s="48">
        <f>IF(CL6="-",NA(),CL6)</f>
        <v>36.64</v>
      </c>
      <c r="CS11" s="47" t="s">
        <v>23</v>
      </c>
      <c r="CT11" s="48">
        <f>IF(CS6="-",NA(),CS6)</f>
        <v>100</v>
      </c>
      <c r="CU11" s="48">
        <f>IF(CT6="-",NA(),CT6)</f>
        <v>100</v>
      </c>
      <c r="CV11" s="48">
        <f>IF(CU6="-",NA(),CU6)</f>
        <v>100</v>
      </c>
      <c r="CW11" s="48">
        <f>IF(CV6="-",NA(),CV6)</f>
        <v>87.85</v>
      </c>
      <c r="CX11" s="48">
        <f>IF(CW6="-",NA(),CW6)</f>
        <v>94.07</v>
      </c>
      <c r="DD11" s="47" t="s">
        <v>23</v>
      </c>
      <c r="DE11" s="48">
        <f>IF(DD6="-",NA(),DD6)</f>
        <v>52.27</v>
      </c>
      <c r="DF11" s="48">
        <f>IF(DE6="-",NA(),DE6)</f>
        <v>55.52</v>
      </c>
      <c r="DG11" s="48">
        <f>IF(DF6="-",NA(),DF6)</f>
        <v>54.96</v>
      </c>
      <c r="DH11" s="48">
        <f>IF(DG6="-",NA(),DG6)</f>
        <v>54.1</v>
      </c>
      <c r="DI11" s="48">
        <f>IF(DH6="-",NA(),DH6)</f>
        <v>54.96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2">
      <c r="T12" s="47" t="s">
        <v>24</v>
      </c>
      <c r="U12" s="48">
        <f>IF(Y6="-",NA(),Y6)</f>
        <v>113.67</v>
      </c>
      <c r="V12" s="48">
        <f>IF(Z6="-",NA(),Z6)</f>
        <v>110.79</v>
      </c>
      <c r="W12" s="48">
        <f>IF(AA6="-",NA(),AA6)</f>
        <v>108.76</v>
      </c>
      <c r="X12" s="48">
        <f>IF(AB6="-",NA(),AB6)</f>
        <v>110.19</v>
      </c>
      <c r="Y12" s="48">
        <f>IF(AC6="-",NA(),AC6)</f>
        <v>113.73</v>
      </c>
      <c r="AE12" s="47" t="s">
        <v>24</v>
      </c>
      <c r="AF12" s="48">
        <f>IF(AJ6="-",NA(),AJ6)</f>
        <v>118.97</v>
      </c>
      <c r="AG12" s="48">
        <f t="shared" ref="AG12:AJ12" si="10">IF(AK6="-",NA(),AK6)</f>
        <v>121.15</v>
      </c>
      <c r="AH12" s="48">
        <f t="shared" si="10"/>
        <v>125.8</v>
      </c>
      <c r="AI12" s="48">
        <f t="shared" si="10"/>
        <v>132.55000000000001</v>
      </c>
      <c r="AJ12" s="48">
        <f t="shared" si="10"/>
        <v>134.69</v>
      </c>
      <c r="AP12" s="47" t="s">
        <v>24</v>
      </c>
      <c r="AQ12" s="48">
        <f>IF(AU6="-",NA(),AU6)</f>
        <v>730.25</v>
      </c>
      <c r="AR12" s="48">
        <f t="shared" ref="AR12:AU12" si="11">IF(AV6="-",NA(),AV6)</f>
        <v>868.31</v>
      </c>
      <c r="AS12" s="48">
        <f t="shared" si="11"/>
        <v>732.52</v>
      </c>
      <c r="AT12" s="48">
        <f t="shared" si="11"/>
        <v>819.73</v>
      </c>
      <c r="AU12" s="48">
        <f t="shared" si="11"/>
        <v>834.05</v>
      </c>
      <c r="BA12" s="47" t="s">
        <v>24</v>
      </c>
      <c r="BB12" s="48">
        <f>IF(BF6="-",NA(),BF6)</f>
        <v>514.66</v>
      </c>
      <c r="BC12" s="48">
        <f t="shared" ref="BC12:BF12" si="12">IF(BG6="-",NA(),BG6)</f>
        <v>504.81</v>
      </c>
      <c r="BD12" s="48">
        <f t="shared" si="12"/>
        <v>498.01</v>
      </c>
      <c r="BE12" s="48">
        <f t="shared" si="12"/>
        <v>490.39</v>
      </c>
      <c r="BF12" s="48">
        <f t="shared" si="12"/>
        <v>475.44</v>
      </c>
      <c r="BL12" s="47" t="s">
        <v>24</v>
      </c>
      <c r="BM12" s="48">
        <f>IF(BQ6="-",NA(),BQ6)</f>
        <v>95.99</v>
      </c>
      <c r="BN12" s="48">
        <f t="shared" ref="BN12:BQ12" si="13">IF(BR6="-",NA(),BR6)</f>
        <v>94.91</v>
      </c>
      <c r="BO12" s="48">
        <f t="shared" si="13"/>
        <v>90.22</v>
      </c>
      <c r="BP12" s="48">
        <f t="shared" si="13"/>
        <v>90.8</v>
      </c>
      <c r="BQ12" s="48">
        <f t="shared" si="13"/>
        <v>93.49</v>
      </c>
      <c r="BW12" s="47" t="s">
        <v>24</v>
      </c>
      <c r="BX12" s="48">
        <f>IF(CB6="-",NA(),CB6)</f>
        <v>44.55</v>
      </c>
      <c r="BY12" s="48">
        <f t="shared" ref="BY12:CB12" si="14">IF(CC6="-",NA(),CC6)</f>
        <v>47.36</v>
      </c>
      <c r="BZ12" s="48">
        <f t="shared" si="14"/>
        <v>49.94</v>
      </c>
      <c r="CA12" s="48">
        <f t="shared" si="14"/>
        <v>50.56</v>
      </c>
      <c r="CB12" s="48">
        <f t="shared" si="14"/>
        <v>49.4</v>
      </c>
      <c r="CH12" s="47" t="s">
        <v>24</v>
      </c>
      <c r="CI12" s="48">
        <f>IF(CM6="-",NA(),CM6)</f>
        <v>35.24</v>
      </c>
      <c r="CJ12" s="48">
        <f t="shared" ref="CJ12:CM12" si="15">IF(CN6="-",NA(),CN6)</f>
        <v>35.22</v>
      </c>
      <c r="CK12" s="48">
        <f t="shared" si="15"/>
        <v>34.92</v>
      </c>
      <c r="CL12" s="48">
        <f t="shared" si="15"/>
        <v>34.19</v>
      </c>
      <c r="CM12" s="48">
        <f t="shared" si="15"/>
        <v>36.65</v>
      </c>
      <c r="CS12" s="47" t="s">
        <v>24</v>
      </c>
      <c r="CT12" s="48">
        <f>IF(CX6="-",NA(),CX6)</f>
        <v>50.28</v>
      </c>
      <c r="CU12" s="48">
        <f t="shared" ref="CU12:CX12" si="16">IF(CY6="-",NA(),CY6)</f>
        <v>51.42</v>
      </c>
      <c r="CV12" s="48">
        <f t="shared" si="16"/>
        <v>50.9</v>
      </c>
      <c r="CW12" s="48">
        <f t="shared" si="16"/>
        <v>49.05</v>
      </c>
      <c r="CX12" s="48">
        <f t="shared" si="16"/>
        <v>50.94</v>
      </c>
      <c r="DD12" s="47" t="s">
        <v>24</v>
      </c>
      <c r="DE12" s="48">
        <f>IF(DI6="-",NA(),DI6)</f>
        <v>53.4</v>
      </c>
      <c r="DF12" s="48">
        <f t="shared" ref="DF12:DI12" si="17">IF(DJ6="-",NA(),DJ6)</f>
        <v>53.49</v>
      </c>
      <c r="DG12" s="48">
        <f t="shared" si="17"/>
        <v>54.3</v>
      </c>
      <c r="DH12" s="48">
        <f t="shared" si="17"/>
        <v>55.32</v>
      </c>
      <c r="DI12" s="48">
        <f t="shared" si="17"/>
        <v>55.08</v>
      </c>
      <c r="DO12" s="47" t="s">
        <v>24</v>
      </c>
      <c r="DP12" s="48">
        <f>IF(DT6="-",NA(),DT6)</f>
        <v>3.46</v>
      </c>
      <c r="DQ12" s="48">
        <f t="shared" ref="DQ12:DT12" si="18">IF(DU6="-",NA(),DU6)</f>
        <v>3.28</v>
      </c>
      <c r="DR12" s="48">
        <f t="shared" si="18"/>
        <v>4.66</v>
      </c>
      <c r="DS12" s="48">
        <f t="shared" si="18"/>
        <v>7.35</v>
      </c>
      <c r="DT12" s="48">
        <f t="shared" si="18"/>
        <v>7.6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0.02</v>
      </c>
      <c r="EC12" s="48">
        <f t="shared" si="19"/>
        <v>0.06</v>
      </c>
      <c r="ED12" s="48">
        <f t="shared" si="19"/>
        <v>0.09</v>
      </c>
      <c r="EE12" s="48">
        <f t="shared" si="19"/>
        <v>0.4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2023-01-17T06:35:53Z</cp:lastPrinted>
  <dcterms:created xsi:type="dcterms:W3CDTF">2022-12-01T02:35:08Z</dcterms:created>
  <dcterms:modified xsi:type="dcterms:W3CDTF">2023-01-17T06:57:34Z</dcterms:modified>
  <cp:category/>
</cp:coreProperties>
</file>