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819" activeTab="1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'前年度'!$C$2:$N$37</definedName>
    <definedName name="_xlnm.Print_Area" localSheetId="2">'増減額'!$C$2:$N$37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<sst xmlns="http://schemas.openxmlformats.org/spreadsheetml/2006/main" count="555" uniqueCount="97">
  <si>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</si>
  <si>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</si>
  <si>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</si>
  <si>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</si>
  <si>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</si>
  <si>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</si>
  <si>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</si>
  <si>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</si>
  <si>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</si>
  <si>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</si>
  <si>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</si>
  <si>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</si>
  <si>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</si>
  <si>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</si>
  <si>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</si>
  <si>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</si>
  <si>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</si>
  <si>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</si>
  <si>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</si>
  <si>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</si>
  <si>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</si>
  <si>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</si>
  <si>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</si>
  <si>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</si>
  <si>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</si>
  <si>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</si>
  <si>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</si>
  <si>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</si>
  <si>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</si>
  <si>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</si>
  <si>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</si>
  <si>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</si>
  <si>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</si>
  <si>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</si>
  <si>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</si>
  <si>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</si>
  <si>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</si>
  <si>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</si>
  <si>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</si>
  <si>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</si>
  <si>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</si>
  <si>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</si>
  <si>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</si>
  <si>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</si>
  <si>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</si>
  <si>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</si>
  <si>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</si>
  <si>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</si>
  <si>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</si>
  <si>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</si>
  <si>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</si>
  <si>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</si>
  <si>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</si>
  <si>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</si>
  <si>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</si>
  <si>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</si>
  <si>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</si>
  <si>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</si>
  <si>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</si>
  <si>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</si>
  <si>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（特例分）</t>
  </si>
  <si>
    <t>臨時財政対策</t>
  </si>
  <si>
    <t>債発行可能額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</si>
  <si>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</si>
  <si>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</si>
  <si>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</si>
  <si>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</si>
  <si>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</si>
  <si>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</si>
  <si>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</si>
  <si>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</si>
  <si>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</si>
  <si>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</si>
  <si>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</si>
  <si>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</si>
  <si>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小数点2位</t>
  </si>
  <si>
    <t>経常経費の状況（当年度）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</si>
  <si>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</si>
  <si>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</si>
  <si>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</si>
  <si>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</si>
  <si>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</si>
  <si>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南伊勢町</t>
  </si>
  <si>
    <t>●</t>
  </si>
  <si>
    <t>順位</t>
  </si>
  <si>
    <t>伊 賀 市</t>
  </si>
  <si>
    <t>志 摩 市</t>
  </si>
  <si>
    <t>大 紀 町</t>
  </si>
  <si>
    <t>紀 北 町</t>
  </si>
  <si>
    <t>　</t>
  </si>
  <si>
    <t>減収補填債</t>
  </si>
  <si>
    <t>臨時財政</t>
  </si>
  <si>
    <t>（特例分）</t>
  </si>
  <si>
    <t>対 策 債</t>
  </si>
  <si>
    <t>&lt;町　計&gt;</t>
  </si>
  <si>
    <t>小数点4位</t>
  </si>
  <si>
    <t>経常経費の状況（前年度）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</si>
</sst>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  <numFmt numFmtId="184" formatCode="#,##0.000;\-#,##0.000"/>
    <numFmt numFmtId="185" formatCode="#,##0.0000;\-#,##0.0000"/>
    <numFmt numFmtId="186" formatCode="#,##0.00000;\-#,##0.00000"/>
    <numFmt numFmtId="187" formatCode="#,##0.000\ ;&quot;▲&quot;#,##0.000\ "/>
    <numFmt numFmtId="188" formatCode="#,##0.0000\ ;&quot;▲&quot;#,##0.0000\ "/>
    <numFmt numFmtId="189" formatCode="#,##0.00000\ ;&quot;▲&quot;#,##0.00000\ "/>
  </numFmts>
  <fonts count="4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>
      <alignment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10" xfId="0" applyBorder="1" applyAlignment="1" applyProtection="1">
      <alignment horizontal="left" shrinkToFit="1"/>
      <protection/>
    </xf>
    <xf numFmtId="37" fontId="0" fillId="0" borderId="13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2" xfId="0" applyBorder="1" applyAlignment="1" applyProtection="1">
      <alignment horizontal="center" shrinkToFit="1"/>
      <protection/>
    </xf>
    <xf numFmtId="37" fontId="0" fillId="0" borderId="11" xfId="0" applyBorder="1" applyAlignment="1">
      <alignment horizontal="center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ill="1" applyBorder="1" applyAlignment="1" applyProtection="1">
      <alignment shrinkToFit="1"/>
      <protection/>
    </xf>
    <xf numFmtId="181" fontId="0" fillId="0" borderId="12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8" xfId="0" applyNumberFormat="1" applyFill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9" xfId="0" applyNumberFormat="1" applyFill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5" xfId="0" applyNumberFormat="1" applyFill="1" applyBorder="1" applyAlignment="1" applyProtection="1">
      <alignment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6" xfId="0" applyNumberFormat="1" applyFill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ill="1" applyBorder="1" applyAlignment="1" applyProtection="1">
      <alignment horizontal="right" shrinkToFit="1"/>
      <protection/>
    </xf>
    <xf numFmtId="182" fontId="0" fillId="0" borderId="19" xfId="0" applyNumberFormat="1" applyBorder="1" applyAlignment="1" applyProtection="1">
      <alignment horizontal="right" shrinkToFit="1"/>
      <protection/>
    </xf>
    <xf numFmtId="182" fontId="0" fillId="0" borderId="19" xfId="0" applyNumberFormat="1" applyFill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16" xfId="0" applyNumberFormat="1" applyFill="1" applyBorder="1" applyAlignment="1" applyProtection="1">
      <alignment/>
      <protection/>
    </xf>
    <xf numFmtId="182" fontId="0" fillId="0" borderId="17" xfId="0" applyNumberFormat="1" applyBorder="1" applyAlignment="1" applyProtection="1">
      <alignment/>
      <protection/>
    </xf>
    <xf numFmtId="182" fontId="0" fillId="0" borderId="18" xfId="0" applyNumberFormat="1" applyBorder="1" applyAlignment="1" applyProtection="1">
      <alignment/>
      <protection/>
    </xf>
    <xf numFmtId="182" fontId="0" fillId="0" borderId="18" xfId="0" applyNumberFormat="1" applyFill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182" fontId="0" fillId="0" borderId="23" xfId="0" applyNumberFormat="1" applyBorder="1" applyAlignment="1" applyProtection="1">
      <alignment/>
      <protection/>
    </xf>
    <xf numFmtId="182" fontId="0" fillId="0" borderId="24" xfId="0" applyNumberFormat="1" applyFill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2" xfId="0" applyNumberFormat="1" applyBorder="1" applyAlignment="1" applyProtection="1">
      <alignment/>
      <protection/>
    </xf>
    <xf numFmtId="182" fontId="0" fillId="0" borderId="25" xfId="0" applyNumberForma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81" fontId="4" fillId="0" borderId="25" xfId="0" applyNumberFormat="1" applyFont="1" applyBorder="1" applyAlignment="1" applyProtection="1">
      <alignment/>
      <protection locked="0"/>
    </xf>
    <xf numFmtId="181" fontId="4" fillId="0" borderId="18" xfId="0" applyNumberFormat="1" applyFont="1" applyBorder="1" applyAlignment="1" applyProtection="1">
      <alignment/>
      <protection locked="0"/>
    </xf>
    <xf numFmtId="181" fontId="0" fillId="0" borderId="19" xfId="0" applyNumberFormat="1" applyBorder="1" applyAlignment="1" applyProtection="1">
      <alignment/>
      <protection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18" xfId="0" applyNumberFormat="1" applyBorder="1" applyAlignment="1">
      <alignment/>
    </xf>
    <xf numFmtId="182" fontId="0" fillId="0" borderId="22" xfId="0" applyNumberFormat="1" applyBorder="1" applyAlignment="1" applyProtection="1">
      <alignment/>
      <protection/>
    </xf>
    <xf numFmtId="182" fontId="0" fillId="0" borderId="19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 applyProtection="1">
      <alignment/>
      <protection/>
    </xf>
    <xf numFmtId="37" fontId="0" fillId="0" borderId="11" xfId="0" applyFont="1" applyBorder="1" applyAlignment="1">
      <alignment shrinkToFit="1"/>
    </xf>
    <xf numFmtId="37" fontId="0" fillId="0" borderId="11" xfId="0" applyFont="1" applyFill="1" applyBorder="1" applyAlignment="1">
      <alignment shrinkToFit="1"/>
    </xf>
    <xf numFmtId="37" fontId="0" fillId="0" borderId="12" xfId="0" applyFont="1" applyBorder="1" applyAlignment="1" applyProtection="1">
      <alignment horizontal="center" shrinkToFit="1"/>
      <protection/>
    </xf>
    <xf numFmtId="37" fontId="0" fillId="0" borderId="12" xfId="0" applyFont="1" applyFill="1" applyBorder="1" applyAlignment="1" applyProtection="1">
      <alignment horizontal="center" shrinkToFit="1"/>
      <protection/>
    </xf>
    <xf numFmtId="37" fontId="0" fillId="0" borderId="12" xfId="0" applyFont="1" applyBorder="1" applyAlignment="1">
      <alignment horizontal="center" shrinkToFit="1"/>
    </xf>
    <xf numFmtId="37" fontId="0" fillId="0" borderId="13" xfId="0" applyFont="1" applyBorder="1" applyAlignment="1">
      <alignment vertical="top" shrinkToFit="1"/>
    </xf>
    <xf numFmtId="37" fontId="0" fillId="0" borderId="13" xfId="0" applyFont="1" applyBorder="1" applyAlignment="1" applyProtection="1">
      <alignment horizontal="center" vertical="top" shrinkToFit="1"/>
      <protection/>
    </xf>
    <xf numFmtId="37" fontId="0" fillId="0" borderId="13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zoomScale="70" zoomScaleNormal="70" zoomScaleSheetLayoutView="65" workbookViewId="0" topLeftCell="A17">
      <selection activeCell="C6" sqref="C6:N34"/>
    </sheetView>
  </sheetViews>
  <sheetFormatPr defaultColWidth="8.66015625" defaultRowHeight="18"/>
  <cols>
    <col min="1" max="1" width="8.83203125" style="13" customWidth="1"/>
    <col min="2" max="2" width="11.66015625" style="13" customWidth="1"/>
    <col min="3" max="14" width="12.66015625" style="0" customWidth="1"/>
  </cols>
  <sheetData>
    <row r="1" spans="2:13" ht="17.25">
      <c r="B1" s="86" t="s">
        <v>76</v>
      </c>
      <c r="M1" s="2"/>
    </row>
    <row r="2" spans="2:14" ht="17.25">
      <c r="B2" s="14"/>
      <c r="C2" s="1"/>
      <c r="D2" s="1"/>
      <c r="E2" s="1"/>
      <c r="F2" s="1"/>
      <c r="G2" s="1"/>
      <c r="H2" s="1"/>
      <c r="I2" s="4"/>
      <c r="J2" s="1"/>
      <c r="K2" s="1"/>
      <c r="L2" s="1"/>
      <c r="M2" s="4" t="s">
        <v>51</v>
      </c>
      <c r="N2" s="4" t="s">
        <v>0</v>
      </c>
    </row>
    <row r="3" spans="2:14" ht="17.25">
      <c r="B3" s="1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</row>
    <row r="4" spans="2:14" ht="17.25">
      <c r="B4" s="16"/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8" t="s">
        <v>11</v>
      </c>
      <c r="M4" s="78" t="s">
        <v>67</v>
      </c>
      <c r="N4" s="79" t="s">
        <v>68</v>
      </c>
    </row>
    <row r="5" spans="2:14" ht="17.25">
      <c r="B5" s="17"/>
      <c r="C5" s="80"/>
      <c r="D5" s="80"/>
      <c r="E5" s="80"/>
      <c r="F5" s="80"/>
      <c r="G5" s="80"/>
      <c r="H5" s="80"/>
      <c r="I5" s="81" t="s">
        <v>12</v>
      </c>
      <c r="J5" s="80"/>
      <c r="K5" s="81" t="s">
        <v>13</v>
      </c>
      <c r="L5" s="82" t="s">
        <v>14</v>
      </c>
      <c r="M5" s="82" t="s">
        <v>60</v>
      </c>
      <c r="N5" s="81" t="s">
        <v>69</v>
      </c>
    </row>
    <row r="6" spans="2:14" ht="21.75" customHeight="1">
      <c r="B6" s="18" t="s">
        <v>15</v>
      </c>
      <c r="C6" s="39">
        <v>20428037</v>
      </c>
      <c r="D6" s="39">
        <v>13659503</v>
      </c>
      <c r="E6" s="39">
        <v>528394</v>
      </c>
      <c r="F6" s="39">
        <v>7619365</v>
      </c>
      <c r="G6" s="39">
        <v>7206500</v>
      </c>
      <c r="H6" s="40">
        <v>11741774</v>
      </c>
      <c r="I6" s="39">
        <v>0</v>
      </c>
      <c r="J6" s="39">
        <v>8158773</v>
      </c>
      <c r="K6" s="32">
        <v>69342346</v>
      </c>
      <c r="L6" s="39">
        <v>69593007</v>
      </c>
      <c r="M6" s="39">
        <v>0</v>
      </c>
      <c r="N6" s="39">
        <v>1516600</v>
      </c>
    </row>
    <row r="7" spans="2:14" ht="21.75" customHeight="1">
      <c r="B7" s="19" t="s">
        <v>16</v>
      </c>
      <c r="C7" s="31">
        <v>19519734</v>
      </c>
      <c r="D7" s="31">
        <v>13083559</v>
      </c>
      <c r="E7" s="31">
        <v>2667214</v>
      </c>
      <c r="F7" s="31">
        <v>8843725</v>
      </c>
      <c r="G7" s="31">
        <v>8278439</v>
      </c>
      <c r="H7" s="31">
        <v>6123271</v>
      </c>
      <c r="I7" s="31">
        <v>0</v>
      </c>
      <c r="J7" s="31">
        <v>7272791</v>
      </c>
      <c r="K7" s="34">
        <v>65788733</v>
      </c>
      <c r="L7" s="31">
        <v>81446011</v>
      </c>
      <c r="M7" s="31">
        <v>0</v>
      </c>
      <c r="N7" s="31">
        <v>0</v>
      </c>
    </row>
    <row r="8" spans="2:14" ht="21.75" customHeight="1">
      <c r="B8" s="19" t="s">
        <v>17</v>
      </c>
      <c r="C8" s="31">
        <v>8160093</v>
      </c>
      <c r="D8" s="31">
        <v>4697634</v>
      </c>
      <c r="E8" s="31">
        <v>192782</v>
      </c>
      <c r="F8" s="31">
        <v>3295061</v>
      </c>
      <c r="G8" s="31">
        <v>3318737</v>
      </c>
      <c r="H8" s="31">
        <v>5703846</v>
      </c>
      <c r="I8" s="31">
        <v>0</v>
      </c>
      <c r="J8" s="31">
        <v>3849723</v>
      </c>
      <c r="K8" s="34">
        <v>29217876</v>
      </c>
      <c r="L8" s="31">
        <v>30859038</v>
      </c>
      <c r="M8" s="31">
        <v>0</v>
      </c>
      <c r="N8" s="31">
        <v>569900</v>
      </c>
    </row>
    <row r="9" spans="2:14" ht="21.75" customHeight="1">
      <c r="B9" s="20" t="s">
        <v>18</v>
      </c>
      <c r="C9" s="34">
        <v>10832029</v>
      </c>
      <c r="D9" s="34">
        <v>5310739</v>
      </c>
      <c r="E9" s="34">
        <v>632015</v>
      </c>
      <c r="F9" s="34">
        <v>4538429</v>
      </c>
      <c r="G9" s="34">
        <v>5125846</v>
      </c>
      <c r="H9" s="34">
        <v>4657691</v>
      </c>
      <c r="I9" s="34">
        <v>74765</v>
      </c>
      <c r="J9" s="34">
        <v>5333605</v>
      </c>
      <c r="K9" s="34">
        <v>36505119</v>
      </c>
      <c r="L9" s="34">
        <v>41249489</v>
      </c>
      <c r="M9" s="34">
        <v>0</v>
      </c>
      <c r="N9" s="34">
        <v>687251</v>
      </c>
    </row>
    <row r="10" spans="2:14" ht="21.75" customHeight="1">
      <c r="B10" s="20" t="s">
        <v>19</v>
      </c>
      <c r="C10" s="34">
        <v>8200512</v>
      </c>
      <c r="D10" s="34">
        <v>4600814</v>
      </c>
      <c r="E10" s="34">
        <v>219042</v>
      </c>
      <c r="F10" s="34">
        <v>3448281</v>
      </c>
      <c r="G10" s="34">
        <v>4006263</v>
      </c>
      <c r="H10" s="34">
        <v>5890394</v>
      </c>
      <c r="I10" s="34">
        <v>0</v>
      </c>
      <c r="J10" s="34">
        <v>3412890</v>
      </c>
      <c r="K10" s="34">
        <v>29778196</v>
      </c>
      <c r="L10" s="34">
        <v>32486793</v>
      </c>
      <c r="M10" s="34">
        <v>0</v>
      </c>
      <c r="N10" s="34">
        <v>758500</v>
      </c>
    </row>
    <row r="11" spans="2:14" ht="21.75" customHeight="1">
      <c r="B11" s="20" t="s">
        <v>20</v>
      </c>
      <c r="C11" s="34">
        <v>12527951</v>
      </c>
      <c r="D11" s="34">
        <v>7590894</v>
      </c>
      <c r="E11" s="34">
        <v>1068755</v>
      </c>
      <c r="F11" s="34">
        <v>5029958</v>
      </c>
      <c r="G11" s="34">
        <v>2683802</v>
      </c>
      <c r="H11" s="34">
        <v>4376390</v>
      </c>
      <c r="I11" s="34">
        <v>0</v>
      </c>
      <c r="J11" s="34">
        <v>4316503</v>
      </c>
      <c r="K11" s="34">
        <v>37594253</v>
      </c>
      <c r="L11" s="34">
        <v>39986792</v>
      </c>
      <c r="M11" s="34">
        <v>0</v>
      </c>
      <c r="N11" s="34">
        <v>856000</v>
      </c>
    </row>
    <row r="12" spans="2:14" ht="21.75" customHeight="1">
      <c r="B12" s="20" t="s">
        <v>21</v>
      </c>
      <c r="C12" s="34">
        <v>4505128</v>
      </c>
      <c r="D12" s="34">
        <v>1983057</v>
      </c>
      <c r="E12" s="34">
        <v>263363</v>
      </c>
      <c r="F12" s="34">
        <v>2420573</v>
      </c>
      <c r="G12" s="34">
        <v>3270566</v>
      </c>
      <c r="H12" s="34">
        <v>3165171</v>
      </c>
      <c r="I12" s="34">
        <v>0</v>
      </c>
      <c r="J12" s="34">
        <v>1905683</v>
      </c>
      <c r="K12" s="34">
        <v>17513541</v>
      </c>
      <c r="L12" s="34">
        <v>17258619</v>
      </c>
      <c r="M12" s="34">
        <v>0</v>
      </c>
      <c r="N12" s="34">
        <v>388900</v>
      </c>
    </row>
    <row r="13" spans="2:14" ht="21.75" customHeight="1">
      <c r="B13" s="20" t="s">
        <v>22</v>
      </c>
      <c r="C13" s="34">
        <v>1516796</v>
      </c>
      <c r="D13" s="34">
        <v>929517</v>
      </c>
      <c r="E13" s="34">
        <v>61660</v>
      </c>
      <c r="F13" s="34">
        <v>491074</v>
      </c>
      <c r="G13" s="34">
        <v>980098</v>
      </c>
      <c r="H13" s="34">
        <v>1107628</v>
      </c>
      <c r="I13" s="34">
        <v>690</v>
      </c>
      <c r="J13" s="34">
        <v>866536</v>
      </c>
      <c r="K13" s="34">
        <v>5953999</v>
      </c>
      <c r="L13" s="34">
        <v>6192014</v>
      </c>
      <c r="M13" s="34">
        <v>0</v>
      </c>
      <c r="N13" s="34">
        <v>77500</v>
      </c>
    </row>
    <row r="14" spans="2:14" ht="21.75" customHeight="1">
      <c r="B14" s="20" t="s">
        <v>23</v>
      </c>
      <c r="C14" s="34">
        <v>3924848</v>
      </c>
      <c r="D14" s="34">
        <v>2568536</v>
      </c>
      <c r="E14" s="34">
        <v>131603</v>
      </c>
      <c r="F14" s="34">
        <v>763488</v>
      </c>
      <c r="G14" s="34">
        <v>1036394</v>
      </c>
      <c r="H14" s="34">
        <v>1961252</v>
      </c>
      <c r="I14" s="34">
        <v>0</v>
      </c>
      <c r="J14" s="34">
        <v>1231620</v>
      </c>
      <c r="K14" s="34">
        <v>11617741</v>
      </c>
      <c r="L14" s="34">
        <v>13280057</v>
      </c>
      <c r="M14" s="34">
        <v>0</v>
      </c>
      <c r="N14" s="34">
        <v>359900</v>
      </c>
    </row>
    <row r="15" spans="2:14" ht="21.75" customHeight="1">
      <c r="B15" s="20" t="s">
        <v>24</v>
      </c>
      <c r="C15" s="34">
        <v>2220648</v>
      </c>
      <c r="D15" s="34">
        <v>814900</v>
      </c>
      <c r="E15" s="34">
        <v>22352</v>
      </c>
      <c r="F15" s="34">
        <v>459678</v>
      </c>
      <c r="G15" s="34">
        <v>364151</v>
      </c>
      <c r="H15" s="34">
        <v>1339376</v>
      </c>
      <c r="I15" s="34">
        <v>0</v>
      </c>
      <c r="J15" s="34">
        <v>825181</v>
      </c>
      <c r="K15" s="34">
        <v>6046286</v>
      </c>
      <c r="L15" s="34">
        <v>6939466</v>
      </c>
      <c r="M15" s="34">
        <v>0</v>
      </c>
      <c r="N15" s="34">
        <v>94500</v>
      </c>
    </row>
    <row r="16" spans="2:14" ht="21.75" customHeight="1">
      <c r="B16" s="19" t="s">
        <v>25</v>
      </c>
      <c r="C16" s="31">
        <v>2079105</v>
      </c>
      <c r="D16" s="31">
        <v>694278</v>
      </c>
      <c r="E16" s="31">
        <v>24883</v>
      </c>
      <c r="F16" s="31">
        <v>361076</v>
      </c>
      <c r="G16" s="31">
        <v>322810</v>
      </c>
      <c r="H16" s="31">
        <v>1627077</v>
      </c>
      <c r="I16" s="31">
        <v>169315</v>
      </c>
      <c r="J16" s="31">
        <v>917359</v>
      </c>
      <c r="K16" s="34">
        <v>6195903</v>
      </c>
      <c r="L16" s="31">
        <v>7538511</v>
      </c>
      <c r="M16" s="31">
        <v>0</v>
      </c>
      <c r="N16" s="31">
        <v>0</v>
      </c>
    </row>
    <row r="17" spans="2:14" ht="21.75" customHeight="1">
      <c r="B17" s="20" t="s">
        <v>54</v>
      </c>
      <c r="C17" s="34">
        <v>3180252</v>
      </c>
      <c r="D17" s="34">
        <v>2884093</v>
      </c>
      <c r="E17" s="34">
        <v>57081</v>
      </c>
      <c r="F17" s="34">
        <v>886780</v>
      </c>
      <c r="G17" s="34">
        <v>1761431</v>
      </c>
      <c r="H17" s="34">
        <v>3077864</v>
      </c>
      <c r="I17" s="34">
        <v>229715</v>
      </c>
      <c r="J17" s="34">
        <v>1153870</v>
      </c>
      <c r="K17" s="34">
        <v>13231086</v>
      </c>
      <c r="L17" s="34">
        <v>14342351</v>
      </c>
      <c r="M17" s="34">
        <v>0</v>
      </c>
      <c r="N17" s="34">
        <v>430973</v>
      </c>
    </row>
    <row r="18" spans="2:14" ht="21.75" customHeight="1">
      <c r="B18" s="20" t="s">
        <v>55</v>
      </c>
      <c r="C18" s="34">
        <v>5020414</v>
      </c>
      <c r="D18" s="34">
        <v>1802455</v>
      </c>
      <c r="E18" s="34">
        <v>159705</v>
      </c>
      <c r="F18" s="34">
        <v>1075620</v>
      </c>
      <c r="G18" s="34">
        <v>2111613</v>
      </c>
      <c r="H18" s="34">
        <v>3786960</v>
      </c>
      <c r="I18" s="34">
        <v>0</v>
      </c>
      <c r="J18" s="34">
        <v>2103549</v>
      </c>
      <c r="K18" s="34">
        <v>16060316</v>
      </c>
      <c r="L18" s="34">
        <v>15948875</v>
      </c>
      <c r="M18" s="34">
        <v>0</v>
      </c>
      <c r="N18" s="34">
        <v>194800</v>
      </c>
    </row>
    <row r="19" spans="2:14" ht="21.75" customHeight="1">
      <c r="B19" s="21" t="s">
        <v>56</v>
      </c>
      <c r="C19" s="35">
        <v>8299791</v>
      </c>
      <c r="D19" s="35">
        <v>5679275</v>
      </c>
      <c r="E19" s="35">
        <v>288729</v>
      </c>
      <c r="F19" s="35">
        <v>2323452</v>
      </c>
      <c r="G19" s="35">
        <v>2447751</v>
      </c>
      <c r="H19" s="36">
        <v>5678115</v>
      </c>
      <c r="I19" s="35">
        <v>0</v>
      </c>
      <c r="J19" s="35">
        <v>2677352</v>
      </c>
      <c r="K19" s="36">
        <v>27394465</v>
      </c>
      <c r="L19" s="35">
        <v>27698231</v>
      </c>
      <c r="M19" s="35">
        <v>0</v>
      </c>
      <c r="N19" s="35">
        <v>541854</v>
      </c>
    </row>
    <row r="20" spans="2:14" ht="21.75" customHeight="1">
      <c r="B20" s="20" t="s">
        <v>26</v>
      </c>
      <c r="C20" s="34">
        <v>512185</v>
      </c>
      <c r="D20" s="34">
        <v>432755</v>
      </c>
      <c r="E20" s="34">
        <v>0</v>
      </c>
      <c r="F20" s="34">
        <v>64073</v>
      </c>
      <c r="G20" s="34">
        <v>164166</v>
      </c>
      <c r="H20" s="34">
        <v>241585</v>
      </c>
      <c r="I20" s="34">
        <v>0</v>
      </c>
      <c r="J20" s="34">
        <v>294259</v>
      </c>
      <c r="K20" s="34">
        <v>1709023</v>
      </c>
      <c r="L20" s="34">
        <v>2351906</v>
      </c>
      <c r="M20" s="34">
        <v>0</v>
      </c>
      <c r="N20" s="34">
        <v>50618</v>
      </c>
    </row>
    <row r="21" spans="2:14" ht="21.75" customHeight="1">
      <c r="B21" s="20" t="s">
        <v>27</v>
      </c>
      <c r="C21" s="34">
        <v>2000295</v>
      </c>
      <c r="D21" s="34">
        <v>1200055</v>
      </c>
      <c r="E21" s="34">
        <v>70415</v>
      </c>
      <c r="F21" s="34">
        <v>441546</v>
      </c>
      <c r="G21" s="34">
        <v>730970</v>
      </c>
      <c r="H21" s="34">
        <v>563624</v>
      </c>
      <c r="I21" s="34">
        <v>0</v>
      </c>
      <c r="J21" s="34">
        <v>554465</v>
      </c>
      <c r="K21" s="34">
        <v>5561370</v>
      </c>
      <c r="L21" s="34">
        <v>6564245</v>
      </c>
      <c r="M21" s="34">
        <v>0</v>
      </c>
      <c r="N21" s="34">
        <v>160500</v>
      </c>
    </row>
    <row r="22" spans="2:14" ht="21.75" customHeight="1">
      <c r="B22" s="20" t="s">
        <v>28</v>
      </c>
      <c r="C22" s="34">
        <v>3206131</v>
      </c>
      <c r="D22" s="34">
        <v>1770116</v>
      </c>
      <c r="E22" s="34">
        <v>199641</v>
      </c>
      <c r="F22" s="34">
        <v>667045</v>
      </c>
      <c r="G22" s="34">
        <v>890315</v>
      </c>
      <c r="H22" s="34">
        <v>974318</v>
      </c>
      <c r="I22" s="34">
        <v>103</v>
      </c>
      <c r="J22" s="34">
        <v>997730</v>
      </c>
      <c r="K22" s="34">
        <v>8705399</v>
      </c>
      <c r="L22" s="34">
        <v>9484409</v>
      </c>
      <c r="M22" s="34">
        <v>0</v>
      </c>
      <c r="N22" s="34">
        <v>236982</v>
      </c>
    </row>
    <row r="23" spans="2:14" ht="21.75" customHeight="1">
      <c r="B23" s="20" t="s">
        <v>29</v>
      </c>
      <c r="C23" s="34">
        <v>1086241</v>
      </c>
      <c r="D23" s="34">
        <v>509323</v>
      </c>
      <c r="E23" s="34">
        <v>20727</v>
      </c>
      <c r="F23" s="34">
        <v>168952</v>
      </c>
      <c r="G23" s="34">
        <v>279867</v>
      </c>
      <c r="H23" s="34">
        <v>383826</v>
      </c>
      <c r="I23" s="34">
        <v>0</v>
      </c>
      <c r="J23" s="34">
        <v>297839</v>
      </c>
      <c r="K23" s="34">
        <v>2746775</v>
      </c>
      <c r="L23" s="34">
        <v>3154216</v>
      </c>
      <c r="M23" s="34">
        <v>0</v>
      </c>
      <c r="N23" s="34">
        <v>106300</v>
      </c>
    </row>
    <row r="24" spans="2:14" ht="21.75" customHeight="1">
      <c r="B24" s="20" t="s">
        <v>30</v>
      </c>
      <c r="C24" s="34">
        <v>1202420</v>
      </c>
      <c r="D24" s="34">
        <v>943110</v>
      </c>
      <c r="E24" s="34">
        <v>36839</v>
      </c>
      <c r="F24" s="34">
        <v>314573</v>
      </c>
      <c r="G24" s="34">
        <v>454322</v>
      </c>
      <c r="H24" s="34">
        <v>50068</v>
      </c>
      <c r="I24" s="34">
        <v>0</v>
      </c>
      <c r="J24" s="34">
        <v>778141</v>
      </c>
      <c r="K24" s="34">
        <v>3779473</v>
      </c>
      <c r="L24" s="34">
        <v>5081462</v>
      </c>
      <c r="M24" s="34">
        <v>0</v>
      </c>
      <c r="N24" s="34">
        <v>0</v>
      </c>
    </row>
    <row r="25" spans="2:14" ht="21.75" customHeight="1">
      <c r="B25" s="19" t="s">
        <v>31</v>
      </c>
      <c r="C25" s="31">
        <v>1409501</v>
      </c>
      <c r="D25" s="31">
        <v>708915</v>
      </c>
      <c r="E25" s="31">
        <v>124492</v>
      </c>
      <c r="F25" s="31">
        <v>351631</v>
      </c>
      <c r="G25" s="31">
        <v>1046295</v>
      </c>
      <c r="H25" s="31">
        <v>601436</v>
      </c>
      <c r="I25" s="31">
        <v>0</v>
      </c>
      <c r="J25" s="31">
        <v>533243</v>
      </c>
      <c r="K25" s="34">
        <v>4775513</v>
      </c>
      <c r="L25" s="31">
        <v>5327209</v>
      </c>
      <c r="M25" s="31">
        <v>0</v>
      </c>
      <c r="N25" s="31">
        <v>0</v>
      </c>
    </row>
    <row r="26" spans="2:14" ht="21.75" customHeight="1">
      <c r="B26" s="20" t="s">
        <v>32</v>
      </c>
      <c r="C26" s="34">
        <v>1224088</v>
      </c>
      <c r="D26" s="34">
        <v>768148</v>
      </c>
      <c r="E26" s="34">
        <v>112100</v>
      </c>
      <c r="F26" s="34">
        <v>452451</v>
      </c>
      <c r="G26" s="34">
        <v>822952</v>
      </c>
      <c r="H26" s="34">
        <v>1045009</v>
      </c>
      <c r="I26" s="34">
        <v>0</v>
      </c>
      <c r="J26" s="34">
        <v>1042510</v>
      </c>
      <c r="K26" s="34">
        <v>5467258</v>
      </c>
      <c r="L26" s="34">
        <v>6016640</v>
      </c>
      <c r="M26" s="34">
        <v>0</v>
      </c>
      <c r="N26" s="34">
        <v>107500</v>
      </c>
    </row>
    <row r="27" spans="2:14" ht="21.75" customHeight="1">
      <c r="B27" s="19" t="s">
        <v>33</v>
      </c>
      <c r="C27" s="31">
        <v>1199865</v>
      </c>
      <c r="D27" s="31">
        <v>622458</v>
      </c>
      <c r="E27" s="31">
        <v>47265</v>
      </c>
      <c r="F27" s="31">
        <v>186819</v>
      </c>
      <c r="G27" s="31">
        <v>725939</v>
      </c>
      <c r="H27" s="31">
        <v>1088870</v>
      </c>
      <c r="I27" s="31">
        <v>0</v>
      </c>
      <c r="J27" s="31">
        <v>544000</v>
      </c>
      <c r="K27" s="34">
        <v>4415216</v>
      </c>
      <c r="L27" s="31">
        <v>5027502</v>
      </c>
      <c r="M27" s="31">
        <v>0</v>
      </c>
      <c r="N27" s="31">
        <v>48200</v>
      </c>
    </row>
    <row r="28" spans="2:14" ht="21.75" customHeight="1">
      <c r="B28" s="20" t="s">
        <v>34</v>
      </c>
      <c r="C28" s="34">
        <v>986462</v>
      </c>
      <c r="D28" s="34">
        <v>789568</v>
      </c>
      <c r="E28" s="34">
        <v>70255</v>
      </c>
      <c r="F28" s="34">
        <v>251730</v>
      </c>
      <c r="G28" s="34">
        <v>648736</v>
      </c>
      <c r="H28" s="34">
        <v>476200</v>
      </c>
      <c r="I28" s="34">
        <v>0</v>
      </c>
      <c r="J28" s="34">
        <v>394482</v>
      </c>
      <c r="K28" s="34">
        <v>3617433</v>
      </c>
      <c r="L28" s="34">
        <v>4504611</v>
      </c>
      <c r="M28" s="34">
        <v>0</v>
      </c>
      <c r="N28" s="34">
        <v>92700</v>
      </c>
    </row>
    <row r="29" spans="2:14" ht="21.75" customHeight="1">
      <c r="B29" s="20" t="s">
        <v>35</v>
      </c>
      <c r="C29" s="34">
        <v>613954</v>
      </c>
      <c r="D29" s="34">
        <v>428739</v>
      </c>
      <c r="E29" s="34">
        <v>40517</v>
      </c>
      <c r="F29" s="34">
        <v>117768</v>
      </c>
      <c r="G29" s="34">
        <v>341157</v>
      </c>
      <c r="H29" s="34">
        <v>318454</v>
      </c>
      <c r="I29" s="34">
        <v>22751</v>
      </c>
      <c r="J29" s="34">
        <v>271905</v>
      </c>
      <c r="K29" s="34">
        <v>2155245</v>
      </c>
      <c r="L29" s="34">
        <v>3041593</v>
      </c>
      <c r="M29" s="34">
        <v>0</v>
      </c>
      <c r="N29" s="34">
        <v>34900</v>
      </c>
    </row>
    <row r="30" spans="2:14" ht="21.75" customHeight="1">
      <c r="B30" s="20" t="s">
        <v>57</v>
      </c>
      <c r="C30" s="34">
        <v>987608</v>
      </c>
      <c r="D30" s="34">
        <v>443023</v>
      </c>
      <c r="E30" s="34">
        <v>109525</v>
      </c>
      <c r="F30" s="34">
        <v>146647</v>
      </c>
      <c r="G30" s="34">
        <v>836321</v>
      </c>
      <c r="H30" s="34">
        <v>1183286</v>
      </c>
      <c r="I30" s="34">
        <v>0</v>
      </c>
      <c r="J30" s="34">
        <v>467776</v>
      </c>
      <c r="K30" s="34">
        <v>4174186</v>
      </c>
      <c r="L30" s="34">
        <v>4676705</v>
      </c>
      <c r="M30" s="34">
        <v>0</v>
      </c>
      <c r="N30" s="34">
        <v>39400</v>
      </c>
    </row>
    <row r="31" spans="2:14" ht="21.75" customHeight="1">
      <c r="B31" s="19" t="s">
        <v>58</v>
      </c>
      <c r="C31" s="31">
        <v>1398953</v>
      </c>
      <c r="D31" s="31">
        <v>1076120</v>
      </c>
      <c r="E31" s="31">
        <v>5000</v>
      </c>
      <c r="F31" s="31">
        <v>153185</v>
      </c>
      <c r="G31" s="31">
        <v>961442</v>
      </c>
      <c r="H31" s="31">
        <v>1348324</v>
      </c>
      <c r="I31" s="31">
        <v>0</v>
      </c>
      <c r="J31" s="31">
        <v>934770</v>
      </c>
      <c r="K31" s="34">
        <v>5877794</v>
      </c>
      <c r="L31" s="31">
        <v>6159784</v>
      </c>
      <c r="M31" s="31">
        <v>0</v>
      </c>
      <c r="N31" s="31">
        <v>53675</v>
      </c>
    </row>
    <row r="32" spans="2:14" ht="21.75" customHeight="1">
      <c r="B32" s="19" t="s">
        <v>59</v>
      </c>
      <c r="C32" s="31">
        <v>1788072</v>
      </c>
      <c r="D32" s="31">
        <v>1005485</v>
      </c>
      <c r="E32" s="31">
        <v>75486</v>
      </c>
      <c r="F32" s="31">
        <v>304773</v>
      </c>
      <c r="G32" s="31">
        <v>833360</v>
      </c>
      <c r="H32" s="31">
        <v>1409676</v>
      </c>
      <c r="I32" s="31">
        <v>0</v>
      </c>
      <c r="J32" s="31">
        <v>370186</v>
      </c>
      <c r="K32" s="34">
        <v>5787038</v>
      </c>
      <c r="L32" s="31">
        <v>6239268</v>
      </c>
      <c r="M32" s="31">
        <v>0</v>
      </c>
      <c r="N32" s="31">
        <v>64379</v>
      </c>
    </row>
    <row r="33" spans="2:14" ht="21.75" customHeight="1">
      <c r="B33" s="20" t="s">
        <v>36</v>
      </c>
      <c r="C33" s="34">
        <v>1009588</v>
      </c>
      <c r="D33" s="34">
        <v>457822</v>
      </c>
      <c r="E33" s="34">
        <v>26146</v>
      </c>
      <c r="F33" s="34">
        <v>143579</v>
      </c>
      <c r="G33" s="34">
        <v>618909</v>
      </c>
      <c r="H33" s="34">
        <v>569305</v>
      </c>
      <c r="I33" s="34">
        <v>40109</v>
      </c>
      <c r="J33" s="34">
        <v>502304</v>
      </c>
      <c r="K33" s="34">
        <v>3367762</v>
      </c>
      <c r="L33" s="34">
        <v>3520369</v>
      </c>
      <c r="M33" s="34">
        <v>0</v>
      </c>
      <c r="N33" s="34">
        <v>35200</v>
      </c>
    </row>
    <row r="34" spans="2:14" ht="21.75" customHeight="1">
      <c r="B34" s="19" t="s">
        <v>37</v>
      </c>
      <c r="C34" s="31">
        <v>1018435</v>
      </c>
      <c r="D34" s="31">
        <v>523630</v>
      </c>
      <c r="E34" s="31">
        <v>41399</v>
      </c>
      <c r="F34" s="31">
        <v>173148</v>
      </c>
      <c r="G34" s="31">
        <v>679623</v>
      </c>
      <c r="H34" s="31">
        <v>1028280</v>
      </c>
      <c r="I34" s="31">
        <v>0</v>
      </c>
      <c r="J34" s="31">
        <v>469932</v>
      </c>
      <c r="K34" s="34">
        <v>3934447</v>
      </c>
      <c r="L34" s="31">
        <v>4420570</v>
      </c>
      <c r="M34" s="31">
        <v>0</v>
      </c>
      <c r="N34" s="31">
        <v>0</v>
      </c>
    </row>
    <row r="35" spans="2:14" ht="24.75" customHeight="1">
      <c r="B35" s="22" t="s">
        <v>38</v>
      </c>
      <c r="C35" s="37">
        <f>SUM(C6:C19)</f>
        <v>110415338</v>
      </c>
      <c r="D35" s="37">
        <f aca="true" t="shared" si="0" ref="D35:N35">SUM(D6:D19)</f>
        <v>66299254</v>
      </c>
      <c r="E35" s="37">
        <f t="shared" si="0"/>
        <v>6317578</v>
      </c>
      <c r="F35" s="37">
        <f t="shared" si="0"/>
        <v>41556560</v>
      </c>
      <c r="G35" s="37">
        <f t="shared" si="0"/>
        <v>42914401</v>
      </c>
      <c r="H35" s="38">
        <f t="shared" si="0"/>
        <v>60236809</v>
      </c>
      <c r="I35" s="37">
        <f t="shared" si="0"/>
        <v>474485</v>
      </c>
      <c r="J35" s="37">
        <f t="shared" si="0"/>
        <v>44025435</v>
      </c>
      <c r="K35" s="38">
        <f t="shared" si="0"/>
        <v>372239860</v>
      </c>
      <c r="L35" s="37">
        <f t="shared" si="0"/>
        <v>404819254</v>
      </c>
      <c r="M35" s="37">
        <f t="shared" si="0"/>
        <v>0</v>
      </c>
      <c r="N35" s="37">
        <f t="shared" si="0"/>
        <v>6476678</v>
      </c>
    </row>
    <row r="36" spans="2:14" ht="24.75" customHeight="1">
      <c r="B36" s="22" t="s">
        <v>72</v>
      </c>
      <c r="C36" s="37">
        <f aca="true" t="shared" si="1" ref="C36:N36">SUM(C20:C34)</f>
        <v>19643798</v>
      </c>
      <c r="D36" s="37">
        <f t="shared" si="1"/>
        <v>11679267</v>
      </c>
      <c r="E36" s="37">
        <f t="shared" si="1"/>
        <v>979807</v>
      </c>
      <c r="F36" s="37">
        <f t="shared" si="1"/>
        <v>3937920</v>
      </c>
      <c r="G36" s="37">
        <f t="shared" si="1"/>
        <v>10034374</v>
      </c>
      <c r="H36" s="38">
        <f t="shared" si="1"/>
        <v>11282261</v>
      </c>
      <c r="I36" s="37">
        <f t="shared" si="1"/>
        <v>62963</v>
      </c>
      <c r="J36" s="37">
        <f t="shared" si="1"/>
        <v>8453542</v>
      </c>
      <c r="K36" s="38">
        <f t="shared" si="1"/>
        <v>66073932</v>
      </c>
      <c r="L36" s="37">
        <f t="shared" si="1"/>
        <v>75570489</v>
      </c>
      <c r="M36" s="37">
        <f t="shared" si="1"/>
        <v>0</v>
      </c>
      <c r="N36" s="37">
        <f t="shared" si="1"/>
        <v>1030354</v>
      </c>
    </row>
    <row r="37" spans="2:14" ht="24.75" customHeight="1">
      <c r="B37" s="22" t="s">
        <v>39</v>
      </c>
      <c r="C37" s="37">
        <f aca="true" t="shared" si="2" ref="C37:L37">SUM(C6:C34)</f>
        <v>130059136</v>
      </c>
      <c r="D37" s="37">
        <f t="shared" si="2"/>
        <v>77978521</v>
      </c>
      <c r="E37" s="37">
        <f t="shared" si="2"/>
        <v>7297385</v>
      </c>
      <c r="F37" s="37">
        <f t="shared" si="2"/>
        <v>45494480</v>
      </c>
      <c r="G37" s="37">
        <f t="shared" si="2"/>
        <v>52948775</v>
      </c>
      <c r="H37" s="38">
        <f t="shared" si="2"/>
        <v>71519070</v>
      </c>
      <c r="I37" s="37">
        <f t="shared" si="2"/>
        <v>537448</v>
      </c>
      <c r="J37" s="37">
        <f t="shared" si="2"/>
        <v>52478977</v>
      </c>
      <c r="K37" s="38">
        <f t="shared" si="2"/>
        <v>438313792</v>
      </c>
      <c r="L37" s="37">
        <f t="shared" si="2"/>
        <v>480389743</v>
      </c>
      <c r="M37" s="37">
        <f>M36+M35</f>
        <v>0</v>
      </c>
      <c r="N37" s="37">
        <f>N36+N35</f>
        <v>7507032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 ９ 経常経費の状況（当年度決算額）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="50" zoomScaleNormal="50" zoomScaleSheetLayoutView="65" workbookViewId="0" topLeftCell="B1">
      <selection activeCell="E22" sqref="E22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87" t="s">
        <v>64</v>
      </c>
    </row>
    <row r="2" spans="2:11" ht="17.25">
      <c r="B2" s="14"/>
      <c r="C2" s="1"/>
      <c r="D2" s="1"/>
      <c r="E2" s="1"/>
      <c r="F2" s="1"/>
      <c r="G2" s="1"/>
      <c r="H2" s="1"/>
      <c r="I2" s="4"/>
      <c r="K2" s="4" t="s">
        <v>40</v>
      </c>
    </row>
    <row r="3" spans="2:11" ht="17.25">
      <c r="B3" s="15"/>
      <c r="C3" s="5"/>
      <c r="D3" s="5"/>
      <c r="E3" s="5"/>
      <c r="F3" s="5"/>
      <c r="G3" s="5"/>
      <c r="H3" s="5"/>
      <c r="I3" s="5"/>
      <c r="J3" s="5"/>
      <c r="K3" s="5"/>
    </row>
    <row r="4" spans="2:11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41</v>
      </c>
    </row>
    <row r="5" spans="2:11" ht="17.25">
      <c r="B5" s="17"/>
      <c r="C5" s="9"/>
      <c r="D5" s="9"/>
      <c r="E5" s="9"/>
      <c r="F5" s="9"/>
      <c r="G5" s="9"/>
      <c r="H5" s="9"/>
      <c r="I5" s="7" t="s">
        <v>12</v>
      </c>
      <c r="J5" s="9"/>
      <c r="K5" s="7" t="s">
        <v>43</v>
      </c>
    </row>
    <row r="6" spans="2:11" ht="17.25">
      <c r="B6" s="18" t="s">
        <v>15</v>
      </c>
      <c r="C6" s="48">
        <f>+'率・当(臨財含)'!C6-'率・前(臨財含)'!C6</f>
        <v>0.5</v>
      </c>
      <c r="D6" s="48">
        <f>+'率・当(臨財含)'!D6-'率・前(臨財含)'!D6</f>
        <v>1.5999999999999979</v>
      </c>
      <c r="E6" s="48">
        <f>+'率・当(臨財含)'!E6-'率・前(臨財含)'!E6</f>
        <v>0</v>
      </c>
      <c r="F6" s="48">
        <f>+'率・当(臨財含)'!F6-'率・前(臨財含)'!F6</f>
        <v>0.3999999999999986</v>
      </c>
      <c r="G6" s="48">
        <f>+'率・当(臨財含)'!G6-'率・前(臨財含)'!G6</f>
        <v>0.40000000000000036</v>
      </c>
      <c r="H6" s="48">
        <f>+'率・当(臨財含)'!H6-'率・前(臨財含)'!H6</f>
        <v>1.5</v>
      </c>
      <c r="I6" s="48">
        <f>+'率・当(臨財含)'!I6-'率・前(臨財含)'!I6</f>
        <v>0</v>
      </c>
      <c r="J6" s="48">
        <f>+'率・当(臨財含)'!J6-'率・前(臨財含)'!J6</f>
        <v>0.40000000000000036</v>
      </c>
      <c r="K6" s="49">
        <f>+'率・当(臨財含)'!K6-'率・前(臨財含)'!K6</f>
        <v>4.799999999999997</v>
      </c>
    </row>
    <row r="7" spans="2:11" ht="17.25">
      <c r="B7" s="19" t="s">
        <v>16</v>
      </c>
      <c r="C7" s="48">
        <f>+'率・当(臨財含)'!C7-'率・前(臨財含)'!C7</f>
        <v>-0.10000000000000142</v>
      </c>
      <c r="D7" s="48">
        <f>+'率・当(臨財含)'!D7-'率・前(臨財含)'!D7</f>
        <v>0.9000000000000021</v>
      </c>
      <c r="E7" s="48">
        <f>+'率・当(臨財含)'!E7-'率・前(臨財含)'!E7</f>
        <v>0.3999999999999999</v>
      </c>
      <c r="F7" s="48">
        <f>+'率・当(臨財含)'!F7-'率・前(臨財含)'!F7</f>
        <v>0.5</v>
      </c>
      <c r="G7" s="48">
        <f>+'率・当(臨財含)'!G7-'率・前(臨財含)'!G7</f>
        <v>1</v>
      </c>
      <c r="H7" s="48">
        <f>+'率・当(臨財含)'!H7-'率・前(臨財含)'!H7</f>
        <v>-0.40000000000000036</v>
      </c>
      <c r="I7" s="48">
        <f>+'率・当(臨財含)'!I7-'率・前(臨財含)'!I7</f>
        <v>0</v>
      </c>
      <c r="J7" s="48">
        <f>+'率・当(臨財含)'!J7-'率・前(臨財含)'!J7</f>
        <v>0.40000000000000036</v>
      </c>
      <c r="K7" s="48">
        <f>+'率・当(臨財含)'!K7-'率・前(臨財含)'!K7</f>
        <v>2.5999999999999943</v>
      </c>
    </row>
    <row r="8" spans="2:11" ht="17.25">
      <c r="B8" s="19" t="s">
        <v>17</v>
      </c>
      <c r="C8" s="48">
        <f>+'率・当(臨財含)'!C8-'率・前(臨財含)'!C8</f>
        <v>0</v>
      </c>
      <c r="D8" s="48">
        <f>+'率・当(臨財含)'!D8-'率・前(臨財含)'!D8</f>
        <v>1.3000000000000007</v>
      </c>
      <c r="E8" s="48">
        <f>+'率・当(臨財含)'!E8-'率・前(臨財含)'!E8</f>
        <v>0</v>
      </c>
      <c r="F8" s="48">
        <f>+'率・当(臨財含)'!F8-'率・前(臨財含)'!F8</f>
        <v>-0.9000000000000004</v>
      </c>
      <c r="G8" s="48">
        <f>+'率・当(臨財含)'!G8-'率・前(臨財含)'!G8</f>
        <v>0.1999999999999993</v>
      </c>
      <c r="H8" s="48">
        <f>+'率・当(臨財含)'!H8-'率・前(臨財含)'!H8</f>
        <v>0.9000000000000021</v>
      </c>
      <c r="I8" s="48">
        <f>+'率・当(臨財含)'!I8-'率・前(臨財含)'!I8</f>
        <v>0</v>
      </c>
      <c r="J8" s="48">
        <f>+'率・当(臨財含)'!J8-'率・前(臨財含)'!J8</f>
        <v>0.5</v>
      </c>
      <c r="K8" s="48">
        <f>+'率・当(臨財含)'!K8-'率・前(臨財含)'!K8</f>
        <v>2</v>
      </c>
    </row>
    <row r="9" spans="2:11" ht="17.25">
      <c r="B9" s="20" t="s">
        <v>18</v>
      </c>
      <c r="C9" s="50">
        <f>+'率・当(臨財含)'!C9-'率・前(臨財含)'!C9</f>
        <v>1.3000000000000007</v>
      </c>
      <c r="D9" s="50">
        <f>+'率・当(臨財含)'!D9-'率・前(臨財含)'!D9</f>
        <v>1.1999999999999993</v>
      </c>
      <c r="E9" s="50">
        <f>+'率・当(臨財含)'!E9-'率・前(臨財含)'!E9</f>
        <v>0.10000000000000009</v>
      </c>
      <c r="F9" s="50">
        <f>+'率・当(臨財含)'!F9-'率・前(臨財含)'!F9</f>
        <v>0.40000000000000036</v>
      </c>
      <c r="G9" s="50">
        <f>+'率・当(臨財含)'!G9-'率・前(臨財含)'!G9</f>
        <v>0.3999999999999986</v>
      </c>
      <c r="H9" s="50">
        <f>+'率・当(臨財含)'!H9-'率・前(臨財含)'!H9</f>
        <v>1.0999999999999996</v>
      </c>
      <c r="I9" s="50">
        <f>+'率・当(臨財含)'!I9-'率・前(臨財含)'!I9</f>
        <v>0</v>
      </c>
      <c r="J9" s="50">
        <f>+'率・当(臨財含)'!J9-'率・前(臨財含)'!J9</f>
        <v>0.6999999999999993</v>
      </c>
      <c r="K9" s="50">
        <f>+'率・当(臨財含)'!K9-'率・前(臨財含)'!K9</f>
        <v>5.299999999999997</v>
      </c>
    </row>
    <row r="10" spans="2:11" ht="17.25">
      <c r="B10" s="20" t="s">
        <v>19</v>
      </c>
      <c r="C10" s="50">
        <f>+'率・当(臨財含)'!C10-'率・前(臨財含)'!C10</f>
        <v>0.09999999999999787</v>
      </c>
      <c r="D10" s="50">
        <f>+'率・当(臨財含)'!D10-'率・前(臨財含)'!D10</f>
        <v>0.3000000000000007</v>
      </c>
      <c r="E10" s="50">
        <f>+'率・当(臨財含)'!E10-'率・前(臨財含)'!E10</f>
        <v>0.09999999999999998</v>
      </c>
      <c r="F10" s="50">
        <f>+'率・当(臨財含)'!F10-'率・前(臨財含)'!F10</f>
        <v>0.5999999999999996</v>
      </c>
      <c r="G10" s="50">
        <f>+'率・当(臨財含)'!G10-'率・前(臨財含)'!G10</f>
        <v>2.0999999999999996</v>
      </c>
      <c r="H10" s="50">
        <f>+'率・当(臨財含)'!H10-'率・前(臨財含)'!H10</f>
        <v>0.3999999999999986</v>
      </c>
      <c r="I10" s="50">
        <f>+'率・当(臨財含)'!I10-'率・前(臨財含)'!I10</f>
        <v>0</v>
      </c>
      <c r="J10" s="50">
        <f>+'率・当(臨財含)'!J10-'率・前(臨財含)'!J10</f>
        <v>0.3000000000000007</v>
      </c>
      <c r="K10" s="50">
        <f>+'率・当(臨財含)'!K10-'率・前(臨財含)'!K10</f>
        <v>3.799999999999997</v>
      </c>
    </row>
    <row r="11" spans="2:11" ht="17.25">
      <c r="B11" s="20" t="s">
        <v>20</v>
      </c>
      <c r="C11" s="50">
        <f>+'率・当(臨財含)'!C11-'率・前(臨財含)'!C11</f>
        <v>0.1999999999999993</v>
      </c>
      <c r="D11" s="50">
        <f>+'率・当(臨財含)'!D11-'率・前(臨財含)'!D11</f>
        <v>1.1000000000000014</v>
      </c>
      <c r="E11" s="50">
        <f>+'率・当(臨財含)'!E11-'率・前(臨財含)'!E11</f>
        <v>0.30000000000000027</v>
      </c>
      <c r="F11" s="50">
        <f>+'率・当(臨財含)'!F11-'率・前(臨財含)'!F11</f>
        <v>0.10000000000000142</v>
      </c>
      <c r="G11" s="50">
        <f>+'率・当(臨財含)'!G11-'率・前(臨財含)'!G11</f>
        <v>0.7999999999999998</v>
      </c>
      <c r="H11" s="50">
        <f>+'率・当(臨財含)'!H11-'率・前(臨財含)'!H11</f>
        <v>0.5999999999999996</v>
      </c>
      <c r="I11" s="50">
        <f>+'率・当(臨財含)'!I11-'率・前(臨財含)'!I11</f>
        <v>0</v>
      </c>
      <c r="J11" s="50">
        <f>+'率・当(臨財含)'!J11-'率・前(臨財含)'!J11</f>
        <v>0.09999999999999964</v>
      </c>
      <c r="K11" s="50">
        <f>+'率・当(臨財含)'!K11-'率・前(臨財含)'!K11</f>
        <v>3.0999999999999943</v>
      </c>
    </row>
    <row r="12" spans="2:11" ht="17.25">
      <c r="B12" s="20" t="s">
        <v>21</v>
      </c>
      <c r="C12" s="50">
        <f>+'率・当(臨財含)'!C12-'率・前(臨財含)'!C12</f>
        <v>1.5</v>
      </c>
      <c r="D12" s="50">
        <f>+'率・当(臨財含)'!D12-'率・前(臨財含)'!D12</f>
        <v>1.299999999999999</v>
      </c>
      <c r="E12" s="50">
        <f>+'率・当(臨財含)'!E12-'率・前(臨財含)'!E12</f>
        <v>0.19999999999999996</v>
      </c>
      <c r="F12" s="50">
        <f>+'率・当(臨財含)'!F12-'率・前(臨財含)'!F12</f>
        <v>0.5999999999999996</v>
      </c>
      <c r="G12" s="50">
        <f>+'率・当(臨財含)'!G12-'率・前(臨財含)'!G12</f>
        <v>1.5</v>
      </c>
      <c r="H12" s="50">
        <f>+'率・当(臨財含)'!H12-'率・前(臨財含)'!H12</f>
        <v>0.3999999999999986</v>
      </c>
      <c r="I12" s="50">
        <f>+'率・当(臨財含)'!I12-'率・前(臨財含)'!I12</f>
        <v>0</v>
      </c>
      <c r="J12" s="50">
        <f>+'率・当(臨財含)'!J12-'率・前(臨財含)'!J12</f>
        <v>-0.1999999999999993</v>
      </c>
      <c r="K12" s="50">
        <f>+'率・当(臨財含)'!K12-'率・前(臨財含)'!K12</f>
        <v>5.400000000000006</v>
      </c>
    </row>
    <row r="13" spans="2:11" ht="17.25">
      <c r="B13" s="20" t="s">
        <v>22</v>
      </c>
      <c r="C13" s="50">
        <f>+'率・当(臨財含)'!C13-'率・前(臨財含)'!C13</f>
        <v>1.0999999999999979</v>
      </c>
      <c r="D13" s="50">
        <f>+'率・当(臨財含)'!D13-'率・前(臨財含)'!D13</f>
        <v>1.200000000000001</v>
      </c>
      <c r="E13" s="50">
        <f>+'率・当(臨財含)'!E13-'率・前(臨財含)'!E13</f>
        <v>0.30000000000000004</v>
      </c>
      <c r="F13" s="50">
        <f>+'率・当(臨財含)'!F13-'率・前(臨財含)'!F13</f>
        <v>0.2999999999999998</v>
      </c>
      <c r="G13" s="50">
        <f>+'率・当(臨財含)'!G13-'率・前(臨財含)'!G13</f>
        <v>1.299999999999999</v>
      </c>
      <c r="H13" s="50">
        <f>+'率・当(臨財含)'!H13-'率・前(臨財含)'!H13</f>
        <v>0.8000000000000007</v>
      </c>
      <c r="I13" s="50">
        <f>+'率・当(臨財含)'!I13-'率・前(臨財含)'!I13</f>
        <v>0</v>
      </c>
      <c r="J13" s="50">
        <f>+'率・当(臨財含)'!J13-'率・前(臨財含)'!J13</f>
        <v>0.3000000000000007</v>
      </c>
      <c r="K13" s="50">
        <f>+'率・当(臨財含)'!K13-'率・前(臨財含)'!K13</f>
        <v>5.400000000000006</v>
      </c>
    </row>
    <row r="14" spans="2:11" ht="17.25">
      <c r="B14" s="20" t="s">
        <v>23</v>
      </c>
      <c r="C14" s="50">
        <f>+'率・当(臨財含)'!C14-'率・前(臨財含)'!C14</f>
        <v>0.10000000000000142</v>
      </c>
      <c r="D14" s="50">
        <f>+'率・当(臨財含)'!D14-'率・前(臨財含)'!D14</f>
        <v>2.6999999999999993</v>
      </c>
      <c r="E14" s="50">
        <f>+'率・当(臨財含)'!E14-'率・前(臨財含)'!E14</f>
        <v>0.19999999999999996</v>
      </c>
      <c r="F14" s="50">
        <f>+'率・当(臨財含)'!F14-'率・前(臨財含)'!F14</f>
        <v>0.1999999999999993</v>
      </c>
      <c r="G14" s="50">
        <f>+'率・当(臨財含)'!G14-'率・前(臨財含)'!G14</f>
        <v>2</v>
      </c>
      <c r="H14" s="50">
        <f>+'率・当(臨財含)'!H14-'率・前(臨財含)'!H14</f>
        <v>1.0999999999999996</v>
      </c>
      <c r="I14" s="50">
        <f>+'率・当(臨財含)'!I14-'率・前(臨財含)'!I14</f>
        <v>0</v>
      </c>
      <c r="J14" s="50">
        <f>+'率・当(臨財含)'!J14-'率・前(臨財含)'!J14</f>
        <v>-1.6999999999999993</v>
      </c>
      <c r="K14" s="50">
        <f>+'率・当(臨財含)'!K14-'率・前(臨財含)'!K14</f>
        <v>4.6000000000000085</v>
      </c>
    </row>
    <row r="15" spans="2:11" ht="17.25">
      <c r="B15" s="20" t="s">
        <v>24</v>
      </c>
      <c r="C15" s="50">
        <f>+'率・当(臨財含)'!C15-'率・前(臨財含)'!C15</f>
        <v>2.6000000000000014</v>
      </c>
      <c r="D15" s="50">
        <f>+'率・当(臨財含)'!D15-'率・前(臨財含)'!D15</f>
        <v>1.1999999999999993</v>
      </c>
      <c r="E15" s="50">
        <f>+'率・当(臨財含)'!E15-'率・前(臨財含)'!E15</f>
        <v>-0.2</v>
      </c>
      <c r="F15" s="50">
        <f>+'率・当(臨財含)'!F15-'率・前(臨財含)'!F15</f>
        <v>0.5999999999999996</v>
      </c>
      <c r="G15" s="50">
        <f>+'率・当(臨財含)'!G15-'率・前(臨財含)'!G15</f>
        <v>0.20000000000000018</v>
      </c>
      <c r="H15" s="50">
        <f>+'率・当(臨財含)'!H15-'率・前(臨財含)'!H15</f>
        <v>1</v>
      </c>
      <c r="I15" s="50">
        <f>+'率・当(臨財含)'!I15-'率・前(臨財含)'!I15</f>
        <v>0</v>
      </c>
      <c r="J15" s="50">
        <f>+'率・当(臨財含)'!J15-'率・前(臨財含)'!J15</f>
        <v>0.09999999999999964</v>
      </c>
      <c r="K15" s="50">
        <f>+'率・当(臨財含)'!K15-'率・前(臨財含)'!K15</f>
        <v>5.5</v>
      </c>
    </row>
    <row r="16" spans="2:11" ht="17.25">
      <c r="B16" s="19" t="s">
        <v>25</v>
      </c>
      <c r="C16" s="50">
        <f>+'率・当(臨財含)'!C16-'率・前(臨財含)'!C16</f>
        <v>-1.3999999999999986</v>
      </c>
      <c r="D16" s="50">
        <f>+'率・当(臨財含)'!D16-'率・前(臨財含)'!D16</f>
        <v>0.3999999999999986</v>
      </c>
      <c r="E16" s="50">
        <f>+'率・当(臨財含)'!E16-'率・前(臨財含)'!E16</f>
        <v>0</v>
      </c>
      <c r="F16" s="50">
        <f>+'率・当(臨財含)'!F16-'率・前(臨財含)'!F16</f>
        <v>0.20000000000000018</v>
      </c>
      <c r="G16" s="50">
        <f>+'率・当(臨財含)'!G16-'率・前(臨財含)'!G16</f>
        <v>0.5</v>
      </c>
      <c r="H16" s="50">
        <f>+'率・当(臨財含)'!H16-'率・前(臨財含)'!H16</f>
        <v>-0.3999999999999986</v>
      </c>
      <c r="I16" s="50">
        <f>+'率・当(臨財含)'!I16-'率・前(臨財含)'!I16</f>
        <v>0</v>
      </c>
      <c r="J16" s="50">
        <f>+'率・当(臨財含)'!J16-'率・前(臨財含)'!J16</f>
        <v>-0.10000000000000142</v>
      </c>
      <c r="K16" s="50">
        <f>+'率・当(臨財含)'!K16-'率・前(臨財含)'!K16</f>
        <v>-0.7999999999999972</v>
      </c>
    </row>
    <row r="17" spans="2:14" ht="17.25">
      <c r="B17" s="20" t="s">
        <v>54</v>
      </c>
      <c r="C17" s="50">
        <f>+'率・当(臨財含)'!C17-'率・前(臨財含)'!C17</f>
        <v>-1.1000000000000014</v>
      </c>
      <c r="D17" s="50">
        <f>+'率・当(臨財含)'!D17-'率・前(臨財含)'!D17</f>
        <v>1.5</v>
      </c>
      <c r="E17" s="50">
        <f>+'率・当(臨財含)'!E17-'率・前(臨財含)'!E17</f>
        <v>-0.4</v>
      </c>
      <c r="F17" s="50">
        <f>+'率・当(臨財含)'!F17-'率・前(臨財含)'!F17</f>
        <v>-0.2999999999999998</v>
      </c>
      <c r="G17" s="50">
        <f>+'率・当(臨財含)'!G17-'率・前(臨財含)'!G17</f>
        <v>-0.7999999999999989</v>
      </c>
      <c r="H17" s="50">
        <f>+'率・当(臨財含)'!H17-'率・前(臨財含)'!H17</f>
        <v>0.40000000000000213</v>
      </c>
      <c r="I17" s="50">
        <f>+'率・当(臨財含)'!I17-'率・前(臨財含)'!I17</f>
        <v>0.10000000000000009</v>
      </c>
      <c r="J17" s="50">
        <f>+'率・当(臨財含)'!J17-'率・前(臨財含)'!J17</f>
        <v>-0.39999999999999947</v>
      </c>
      <c r="K17" s="50">
        <f>+'率・当(臨財含)'!K17-'率・前(臨財含)'!K17</f>
        <v>-1</v>
      </c>
      <c r="M17" s="2"/>
      <c r="N17" s="2"/>
    </row>
    <row r="18" spans="2:14" ht="17.25">
      <c r="B18" s="20" t="s">
        <v>55</v>
      </c>
      <c r="C18" s="50">
        <f>+'率・当(臨財含)'!C18-'率・前(臨財含)'!C18</f>
        <v>1.1000000000000014</v>
      </c>
      <c r="D18" s="50">
        <f>+'率・当(臨財含)'!D18-'率・前(臨財含)'!D18</f>
        <v>1.0999999999999996</v>
      </c>
      <c r="E18" s="50">
        <f>+'率・当(臨財含)'!E18-'率・前(臨財含)'!E18</f>
        <v>0.19999999999999996</v>
      </c>
      <c r="F18" s="50">
        <f>+'率・当(臨財含)'!F18-'率・前(臨財含)'!F18</f>
        <v>-0.20000000000000018</v>
      </c>
      <c r="G18" s="50">
        <f>+'率・当(臨財含)'!G18-'率・前(臨財含)'!G18</f>
        <v>0.7999999999999989</v>
      </c>
      <c r="H18" s="50">
        <f>+'率・当(臨財含)'!H18-'率・前(臨財含)'!H18</f>
        <v>-1.3000000000000007</v>
      </c>
      <c r="I18" s="50">
        <f>+'率・当(臨財含)'!I18-'率・前(臨財含)'!I18</f>
        <v>0</v>
      </c>
      <c r="J18" s="50">
        <f>+'率・当(臨財含)'!J18-'率・前(臨財含)'!J18</f>
        <v>0.5999999999999996</v>
      </c>
      <c r="K18" s="50">
        <f>+'率・当(臨財含)'!K18-'率・前(臨財含)'!K18</f>
        <v>2.200000000000003</v>
      </c>
      <c r="M18" s="2"/>
      <c r="N18" s="2"/>
    </row>
    <row r="19" spans="2:14" ht="17.25">
      <c r="B19" s="21" t="s">
        <v>56</v>
      </c>
      <c r="C19" s="51">
        <f>+'率・当(臨財含)'!C19-'率・前(臨財含)'!C19</f>
        <v>-1.7000000000000028</v>
      </c>
      <c r="D19" s="51">
        <f>+'率・当(臨財含)'!D19-'率・前(臨財含)'!D19</f>
        <v>3.3000000000000007</v>
      </c>
      <c r="E19" s="51">
        <f>+'率・当(臨財含)'!E19-'率・前(臨財含)'!E19</f>
        <v>0</v>
      </c>
      <c r="F19" s="51">
        <f>+'率・当(臨財含)'!F19-'率・前(臨財含)'!F19</f>
        <v>1.1999999999999993</v>
      </c>
      <c r="G19" s="51">
        <f>+'率・当(臨財含)'!G19-'率・前(臨財含)'!G19</f>
        <v>0.7999999999999989</v>
      </c>
      <c r="H19" s="51">
        <f>+'率・当(臨財含)'!H19-'率・前(臨財含)'!H19</f>
        <v>1.2000000000000028</v>
      </c>
      <c r="I19" s="51">
        <f>+'率・当(臨財含)'!I19-'率・前(臨財含)'!I19</f>
        <v>0</v>
      </c>
      <c r="J19" s="51">
        <f>+'率・当(臨財含)'!J19-'率・前(臨財含)'!J19</f>
        <v>0.09999999999999964</v>
      </c>
      <c r="K19" s="52">
        <f>+'率・当(臨財含)'!K19-'率・前(臨財含)'!K19</f>
        <v>4.799999999999997</v>
      </c>
      <c r="M19" s="2"/>
      <c r="N19" s="2"/>
    </row>
    <row r="20" spans="2:11" ht="17.25">
      <c r="B20" s="20" t="s">
        <v>26</v>
      </c>
      <c r="C20" s="50">
        <f>+'率・当(臨財含)'!C20-'率・前(臨財含)'!C20</f>
        <v>-0.3000000000000007</v>
      </c>
      <c r="D20" s="50">
        <f>+'率・当(臨財含)'!D20-'率・前(臨財含)'!D20</f>
        <v>1.3000000000000007</v>
      </c>
      <c r="E20" s="50">
        <f>+'率・当(臨財含)'!E20-'率・前(臨財含)'!E20</f>
        <v>-0.4</v>
      </c>
      <c r="F20" s="50">
        <f>+'率・当(臨財含)'!F20-'率・前(臨財含)'!F20</f>
        <v>0.40000000000000036</v>
      </c>
      <c r="G20" s="50">
        <f>+'率・当(臨財含)'!G20-'率・前(臨財含)'!G20</f>
        <v>-4.000000000000001</v>
      </c>
      <c r="H20" s="50">
        <f>+'率・当(臨財含)'!H20-'率・前(臨財含)'!H20</f>
        <v>0.5999999999999996</v>
      </c>
      <c r="I20" s="50">
        <f>+'率・当(臨財含)'!I20-'率・前(臨財含)'!I20</f>
        <v>0</v>
      </c>
      <c r="J20" s="50">
        <f>+'率・当(臨財含)'!J20-'率・前(臨財含)'!J20</f>
        <v>-1</v>
      </c>
      <c r="K20" s="50">
        <f>+'率・当(臨財含)'!K20-'率・前(臨財含)'!K20</f>
        <v>-3.6000000000000085</v>
      </c>
    </row>
    <row r="21" spans="2:11" ht="17.25">
      <c r="B21" s="20" t="s">
        <v>27</v>
      </c>
      <c r="C21" s="50">
        <f>+'率・当(臨財含)'!C21-'率・前(臨財含)'!C21</f>
        <v>-0.1999999999999993</v>
      </c>
      <c r="D21" s="50">
        <f>+'率・当(臨財含)'!D21-'率・前(臨財含)'!D21</f>
        <v>0.10000000000000142</v>
      </c>
      <c r="E21" s="50">
        <f>+'率・当(臨財含)'!E21-'率・前(臨財含)'!E21</f>
        <v>0.19999999999999996</v>
      </c>
      <c r="F21" s="50">
        <f>+'率・当(臨財含)'!F21-'率・前(臨財含)'!F21</f>
        <v>0.6999999999999993</v>
      </c>
      <c r="G21" s="50">
        <f>+'率・当(臨財含)'!G21-'率・前(臨財含)'!G21</f>
        <v>0.5</v>
      </c>
      <c r="H21" s="50">
        <f>+'率・当(臨財含)'!H21-'率・前(臨財含)'!H21</f>
        <v>0.20000000000000107</v>
      </c>
      <c r="I21" s="50">
        <f>+'率・当(臨財含)'!I21-'率・前(臨財含)'!I21</f>
        <v>0</v>
      </c>
      <c r="J21" s="50">
        <f>+'率・当(臨財含)'!J21-'率・前(臨財含)'!J21</f>
        <v>-0.5</v>
      </c>
      <c r="K21" s="50">
        <f>+'率・当(臨財含)'!K21-'率・前(臨財含)'!K21</f>
        <v>1.1000000000000085</v>
      </c>
    </row>
    <row r="22" spans="2:11" ht="17.25">
      <c r="B22" s="20" t="s">
        <v>28</v>
      </c>
      <c r="C22" s="50">
        <f>+'率・当(臨財含)'!C22-'率・前(臨財含)'!C22</f>
        <v>1.5</v>
      </c>
      <c r="D22" s="50">
        <f>+'率・当(臨財含)'!D22-'率・前(臨財含)'!D22</f>
        <v>1.1999999999999993</v>
      </c>
      <c r="E22" s="50">
        <f>+'率・当(臨財含)'!E22-'率・前(臨財含)'!E22</f>
        <v>0.30000000000000004</v>
      </c>
      <c r="F22" s="50">
        <f>+'率・当(臨財含)'!F22-'率・前(臨財含)'!F22</f>
        <v>1</v>
      </c>
      <c r="G22" s="50">
        <f>+'率・当(臨財含)'!G22-'率・前(臨財含)'!G22</f>
        <v>0.5999999999999996</v>
      </c>
      <c r="H22" s="50">
        <f>+'率・当(臨財含)'!H22-'率・前(臨財含)'!H22</f>
        <v>1</v>
      </c>
      <c r="I22" s="50">
        <f>+'率・当(臨財含)'!I22-'率・前(臨財含)'!I22</f>
        <v>0</v>
      </c>
      <c r="J22" s="50">
        <f>+'率・当(臨財含)'!J22-'率・前(臨財含)'!J22</f>
        <v>0.6000000000000014</v>
      </c>
      <c r="K22" s="50">
        <f>+'率・当(臨財含)'!K22-'率・前(臨財含)'!K22</f>
        <v>5.900000000000006</v>
      </c>
    </row>
    <row r="23" spans="2:11" ht="17.25">
      <c r="B23" s="20" t="s">
        <v>29</v>
      </c>
      <c r="C23" s="50">
        <f>+'率・当(臨財含)'!C23-'率・前(臨財含)'!C23</f>
        <v>1.1999999999999957</v>
      </c>
      <c r="D23" s="50">
        <f>+'率・当(臨財含)'!D23-'率・前(臨財含)'!D23</f>
        <v>2.5999999999999996</v>
      </c>
      <c r="E23" s="50">
        <f>+'率・当(臨財含)'!E23-'率・前(臨財含)'!E23</f>
        <v>0.09999999999999998</v>
      </c>
      <c r="F23" s="50">
        <f>+'率・当(臨財含)'!F23-'率・前(臨財含)'!F23</f>
        <v>-0.09999999999999964</v>
      </c>
      <c r="G23" s="50">
        <f>+'率・当(臨財含)'!G23-'率・前(臨財含)'!G23</f>
        <v>0.09999999999999964</v>
      </c>
      <c r="H23" s="50">
        <f>+'率・当(臨財含)'!H23-'率・前(臨財含)'!H23</f>
        <v>1.1000000000000014</v>
      </c>
      <c r="I23" s="50">
        <f>+'率・当(臨財含)'!I23-'率・前(臨財含)'!I23</f>
        <v>0</v>
      </c>
      <c r="J23" s="50">
        <f>+'率・当(臨財含)'!J23-'率・前(臨財含)'!J23</f>
        <v>-3.4000000000000004</v>
      </c>
      <c r="K23" s="50">
        <f>+'率・当(臨財含)'!K23-'率・前(臨財含)'!K23</f>
        <v>1.7000000000000028</v>
      </c>
    </row>
    <row r="24" spans="2:11" ht="17.25">
      <c r="B24" s="20" t="s">
        <v>30</v>
      </c>
      <c r="C24" s="50">
        <f>+'率・当(臨財含)'!C24-'率・前(臨財含)'!C24</f>
        <v>-0.1999999999999993</v>
      </c>
      <c r="D24" s="50">
        <f>+'率・当(臨財含)'!D24-'率・前(臨財含)'!D24</f>
        <v>1.8000000000000007</v>
      </c>
      <c r="E24" s="50">
        <f>+'率・当(臨財含)'!E24-'率・前(臨財含)'!E24</f>
        <v>0.09999999999999998</v>
      </c>
      <c r="F24" s="50">
        <f>+'率・当(臨財含)'!F24-'率・前(臨財含)'!F24</f>
        <v>0.5</v>
      </c>
      <c r="G24" s="50">
        <f>+'率・当(臨財含)'!G24-'率・前(臨財含)'!G24</f>
        <v>-0.5</v>
      </c>
      <c r="H24" s="50">
        <f>+'率・当(臨財含)'!H24-'率・前(臨財含)'!H24</f>
        <v>0</v>
      </c>
      <c r="I24" s="50">
        <f>+'率・当(臨財含)'!I24-'率・前(臨財含)'!I24</f>
        <v>0</v>
      </c>
      <c r="J24" s="50">
        <f>+'率・当(臨財含)'!J24-'率・前(臨財含)'!J24</f>
        <v>-0.5999999999999996</v>
      </c>
      <c r="K24" s="50">
        <f>+'率・当(臨財含)'!K24-'率・前(臨財含)'!K24</f>
        <v>1.2000000000000028</v>
      </c>
    </row>
    <row r="25" spans="2:11" ht="17.25">
      <c r="B25" s="19" t="s">
        <v>31</v>
      </c>
      <c r="C25" s="50">
        <f>+'率・当(臨財含)'!C25-'率・前(臨財含)'!C25</f>
        <v>0.8000000000000007</v>
      </c>
      <c r="D25" s="50">
        <f>+'率・当(臨財含)'!D25-'率・前(臨財含)'!D25</f>
        <v>1</v>
      </c>
      <c r="E25" s="50">
        <f>+'率・当(臨財含)'!E25-'率・前(臨財含)'!E25</f>
        <v>0</v>
      </c>
      <c r="F25" s="50">
        <f>+'率・当(臨財含)'!F25-'率・前(臨財含)'!F25</f>
        <v>0</v>
      </c>
      <c r="G25" s="50">
        <f>+'率・当(臨財含)'!G25-'率・前(臨財含)'!G25</f>
        <v>1.3000000000000007</v>
      </c>
      <c r="H25" s="50">
        <f>+'率・当(臨財含)'!H25-'率・前(臨財含)'!H25</f>
        <v>-0.5</v>
      </c>
      <c r="I25" s="50">
        <f>+'率・当(臨財含)'!I25-'率・前(臨財含)'!I25</f>
        <v>-0.1</v>
      </c>
      <c r="J25" s="50">
        <f>+'率・当(臨財含)'!J25-'率・前(臨財含)'!J25</f>
        <v>0.3000000000000007</v>
      </c>
      <c r="K25" s="50">
        <f>+'率・当(臨財含)'!K25-'率・前(臨財含)'!K25</f>
        <v>2.8999999999999915</v>
      </c>
    </row>
    <row r="26" spans="2:11" ht="17.25">
      <c r="B26" s="20" t="s">
        <v>32</v>
      </c>
      <c r="C26" s="50">
        <f>+'率・当(臨財含)'!C26-'率・前(臨財含)'!C26</f>
        <v>-0.10000000000000142</v>
      </c>
      <c r="D26" s="50">
        <f>+'率・当(臨財含)'!D26-'率・前(臨財含)'!D26</f>
        <v>0.40000000000000036</v>
      </c>
      <c r="E26" s="50">
        <f>+'率・当(臨財含)'!E26-'率・前(臨財含)'!E26</f>
        <v>0.5</v>
      </c>
      <c r="F26" s="50">
        <f>+'率・当(臨財含)'!F26-'率・前(臨財含)'!F26</f>
        <v>0.40000000000000036</v>
      </c>
      <c r="G26" s="50">
        <f>+'率・当(臨財含)'!G26-'率・前(臨財含)'!G26</f>
        <v>1.4000000000000004</v>
      </c>
      <c r="H26" s="50">
        <f>+'率・当(臨財含)'!H26-'率・前(臨財含)'!H26</f>
        <v>1.6000000000000014</v>
      </c>
      <c r="I26" s="50">
        <f>+'率・当(臨財含)'!I26-'率・前(臨財含)'!I26</f>
        <v>0</v>
      </c>
      <c r="J26" s="50">
        <f>+'率・当(臨財含)'!J26-'率・前(臨財含)'!J26</f>
        <v>0.6999999999999993</v>
      </c>
      <c r="K26" s="50">
        <f>+'率・当(臨財含)'!K26-'率・前(臨財含)'!K26</f>
        <v>4.8999999999999915</v>
      </c>
    </row>
    <row r="27" spans="2:11" ht="17.25">
      <c r="B27" s="19" t="s">
        <v>33</v>
      </c>
      <c r="C27" s="50">
        <f>+'率・当(臨財含)'!C27-'率・前(臨財含)'!C27</f>
        <v>0.40000000000000213</v>
      </c>
      <c r="D27" s="50">
        <f>+'率・当(臨財含)'!D27-'率・前(臨財含)'!D27</f>
        <v>1.9000000000000004</v>
      </c>
      <c r="E27" s="50">
        <f>+'率・当(臨財含)'!E27-'率・前(臨財含)'!E27</f>
        <v>0.20000000000000007</v>
      </c>
      <c r="F27" s="50">
        <f>+'率・当(臨財含)'!F27-'率・前(臨財含)'!F27</f>
        <v>0.20000000000000018</v>
      </c>
      <c r="G27" s="50">
        <f>+'率・当(臨財含)'!G27-'率・前(臨財含)'!G27</f>
        <v>0</v>
      </c>
      <c r="H27" s="50">
        <f>+'率・当(臨財含)'!H27-'率・前(臨財含)'!H27</f>
        <v>0.8000000000000007</v>
      </c>
      <c r="I27" s="50">
        <f>+'率・当(臨財含)'!I27-'率・前(臨財含)'!I27</f>
        <v>0</v>
      </c>
      <c r="J27" s="50">
        <f>+'率・当(臨財含)'!J27-'率・前(臨財含)'!J27</f>
        <v>0.5</v>
      </c>
      <c r="K27" s="50">
        <f>+'率・当(臨財含)'!K27-'率・前(臨財含)'!K27</f>
        <v>4</v>
      </c>
    </row>
    <row r="28" spans="2:11" ht="17.25">
      <c r="B28" s="20" t="s">
        <v>34</v>
      </c>
      <c r="C28" s="50">
        <f>+'率・当(臨財含)'!C28-'率・前(臨財含)'!C28</f>
        <v>-0.3999999999999986</v>
      </c>
      <c r="D28" s="50">
        <f>+'率・当(臨財含)'!D28-'率・前(臨財含)'!D28</f>
        <v>2.6999999999999993</v>
      </c>
      <c r="E28" s="50">
        <f>+'率・当(臨財含)'!E28-'率・前(臨財含)'!E28</f>
        <v>1.3</v>
      </c>
      <c r="F28" s="50">
        <f>+'率・当(臨財含)'!F28-'率・前(臨財含)'!F28</f>
        <v>0.20000000000000018</v>
      </c>
      <c r="G28" s="50">
        <f>+'率・当(臨財含)'!G28-'率・前(臨財含)'!G28</f>
        <v>-0.8000000000000007</v>
      </c>
      <c r="H28" s="50">
        <f>+'率・当(臨財含)'!H28-'率・前(臨財含)'!H28</f>
        <v>0.5999999999999996</v>
      </c>
      <c r="I28" s="50">
        <f>+'率・当(臨財含)'!I28-'率・前(臨財含)'!I28</f>
        <v>0</v>
      </c>
      <c r="J28" s="50">
        <f>+'率・当(臨財含)'!J28-'率・前(臨財含)'!J28</f>
        <v>0</v>
      </c>
      <c r="K28" s="50">
        <f>+'率・当(臨財含)'!K28-'率・前(臨財含)'!K28</f>
        <v>3.6000000000000085</v>
      </c>
    </row>
    <row r="29" spans="2:11" ht="17.25">
      <c r="B29" s="20" t="s">
        <v>35</v>
      </c>
      <c r="C29" s="50">
        <f>+'率・当(臨財含)'!C29-'率・前(臨財含)'!C29</f>
        <v>-0.3999999999999986</v>
      </c>
      <c r="D29" s="50">
        <f>+'率・当(臨財含)'!D29-'率・前(臨財含)'!D29</f>
        <v>0.5</v>
      </c>
      <c r="E29" s="50">
        <f>+'率・当(臨財含)'!E29-'率・前(臨財含)'!E29</f>
        <v>0</v>
      </c>
      <c r="F29" s="50">
        <f>+'率・当(臨財含)'!F29-'率・前(臨財含)'!F29</f>
        <v>0.5</v>
      </c>
      <c r="G29" s="50">
        <f>+'率・当(臨財含)'!G29-'率・前(臨財含)'!G29</f>
        <v>0.09999999999999964</v>
      </c>
      <c r="H29" s="50">
        <f>+'率・当(臨財含)'!H29-'率・前(臨財含)'!H29</f>
        <v>0.3000000000000007</v>
      </c>
      <c r="I29" s="50">
        <f>+'率・当(臨財含)'!I29-'率・前(臨財含)'!I29</f>
        <v>-0.10000000000000009</v>
      </c>
      <c r="J29" s="50">
        <f>+'率・当(臨財含)'!J29-'率・前(臨財含)'!J29</f>
        <v>0.3000000000000007</v>
      </c>
      <c r="K29" s="50">
        <f>+'率・当(臨財含)'!K29-'率・前(臨財含)'!K29</f>
        <v>1.3999999999999915</v>
      </c>
    </row>
    <row r="30" spans="2:11" ht="17.25">
      <c r="B30" s="20" t="s">
        <v>57</v>
      </c>
      <c r="C30" s="50">
        <f>+'率・当(臨財含)'!C30-'率・前(臨財含)'!C30</f>
        <v>0.6999999999999993</v>
      </c>
      <c r="D30" s="50">
        <f>+'率・当(臨財含)'!D30-'率・前(臨財含)'!D30</f>
        <v>1.4000000000000004</v>
      </c>
      <c r="E30" s="50">
        <f>+'率・当(臨財含)'!E30-'率・前(臨財含)'!E30</f>
        <v>0.2999999999999998</v>
      </c>
      <c r="F30" s="50">
        <f>+'率・当(臨財含)'!F30-'率・前(臨財含)'!F30</f>
        <v>0.30000000000000027</v>
      </c>
      <c r="G30" s="50">
        <f>+'率・当(臨財含)'!G30-'率・前(臨財含)'!G30</f>
        <v>3.5</v>
      </c>
      <c r="H30" s="50">
        <f>+'率・当(臨財含)'!H30-'率・前(臨財含)'!H30</f>
        <v>0.40000000000000213</v>
      </c>
      <c r="I30" s="50">
        <f>+'率・当(臨財含)'!I30-'率・前(臨財含)'!I30</f>
        <v>0</v>
      </c>
      <c r="J30" s="50">
        <f>+'率・当(臨財含)'!J30-'率・前(臨財含)'!J30</f>
        <v>0.20000000000000107</v>
      </c>
      <c r="K30" s="50">
        <f>+'率・当(臨財含)'!K30-'率・前(臨財含)'!K30</f>
        <v>6.900000000000006</v>
      </c>
    </row>
    <row r="31" spans="2:11" ht="17.25">
      <c r="B31" s="19" t="s">
        <v>58</v>
      </c>
      <c r="C31" s="48">
        <f>+'率・当(臨財含)'!C31-'率・前(臨財含)'!C31</f>
        <v>-1.3000000000000007</v>
      </c>
      <c r="D31" s="48">
        <f>+'率・当(臨財含)'!D31-'率・前(臨財含)'!D31</f>
        <v>0.6000000000000014</v>
      </c>
      <c r="E31" s="48">
        <f>+'率・当(臨財含)'!E31-'率・前(臨財含)'!E31</f>
        <v>0</v>
      </c>
      <c r="F31" s="48">
        <f>+'率・当(臨財含)'!F31-'率・前(臨財含)'!F31</f>
        <v>0.10000000000000009</v>
      </c>
      <c r="G31" s="48">
        <f>+'率・当(臨財含)'!G31-'率・前(臨財含)'!G31</f>
        <v>-0.40000000000000036</v>
      </c>
      <c r="H31" s="48">
        <f>+'率・当(臨財含)'!H31-'率・前(臨財含)'!H31</f>
        <v>0.8999999999999986</v>
      </c>
      <c r="I31" s="48">
        <f>+'率・当(臨財含)'!I31-'率・前(臨財含)'!I31</f>
        <v>0</v>
      </c>
      <c r="J31" s="48">
        <f>+'率・当(臨財含)'!J31-'率・前(臨財含)'!J31</f>
        <v>1.9000000000000004</v>
      </c>
      <c r="K31" s="48">
        <f>+'率・当(臨財含)'!K31-'率・前(臨財含)'!K31</f>
        <v>1.8999999999999915</v>
      </c>
    </row>
    <row r="32" spans="2:11" ht="17.25">
      <c r="B32" s="19" t="s">
        <v>59</v>
      </c>
      <c r="C32" s="48">
        <f>+'率・当(臨財含)'!C32-'率・前(臨財含)'!C32</f>
        <v>1.0999999999999979</v>
      </c>
      <c r="D32" s="48">
        <f>+'率・当(臨財含)'!D32-'率・前(臨財含)'!D32</f>
        <v>2.5</v>
      </c>
      <c r="E32" s="48">
        <f>+'率・当(臨財含)'!E32-'率・前(臨財含)'!E32</f>
        <v>-0.19999999999999996</v>
      </c>
      <c r="F32" s="48">
        <f>+'率・当(臨財含)'!F32-'率・前(臨財含)'!F32</f>
        <v>-3.2</v>
      </c>
      <c r="G32" s="48">
        <f>+'率・当(臨財含)'!G32-'率・前(臨財含)'!G32</f>
        <v>1.3999999999999986</v>
      </c>
      <c r="H32" s="48">
        <f>+'率・当(臨財含)'!H32-'率・前(臨財含)'!H32</f>
        <v>1.5</v>
      </c>
      <c r="I32" s="48">
        <f>+'率・当(臨財含)'!I32-'率・前(臨財含)'!I32</f>
        <v>0</v>
      </c>
      <c r="J32" s="48">
        <f>+'率・当(臨財含)'!J32-'率・前(臨財含)'!J32</f>
        <v>-0.6999999999999993</v>
      </c>
      <c r="K32" s="48">
        <f>+'率・当(臨財含)'!K32-'率・前(臨財含)'!K32</f>
        <v>2.200000000000003</v>
      </c>
    </row>
    <row r="33" spans="2:11" ht="17.25">
      <c r="B33" s="20" t="s">
        <v>36</v>
      </c>
      <c r="C33" s="50">
        <f>+'率・当(臨財含)'!C33-'率・前(臨財含)'!C33</f>
        <v>0.5</v>
      </c>
      <c r="D33" s="50">
        <f>+'率・当(臨財含)'!D33-'率・前(臨財含)'!D33</f>
        <v>1</v>
      </c>
      <c r="E33" s="50">
        <f>+'率・当(臨財含)'!E33-'率・前(臨財含)'!E33</f>
        <v>0.09999999999999998</v>
      </c>
      <c r="F33" s="50">
        <f>+'率・当(臨財含)'!F33-'率・前(臨財含)'!F33</f>
        <v>-0.09999999999999964</v>
      </c>
      <c r="G33" s="50">
        <f>+'率・当(臨財含)'!G33-'率・前(臨財含)'!G33</f>
        <v>0.5999999999999979</v>
      </c>
      <c r="H33" s="50">
        <f>+'率・当(臨財含)'!H33-'率・前(臨財含)'!H33</f>
        <v>0.6999999999999993</v>
      </c>
      <c r="I33" s="50">
        <f>+'率・当(臨財含)'!I33-'率・前(臨財含)'!I33</f>
        <v>0</v>
      </c>
      <c r="J33" s="50">
        <f>+'率・当(臨財含)'!J33-'率・前(臨財含)'!J33</f>
        <v>0.29999999999999893</v>
      </c>
      <c r="K33" s="50">
        <f>+'率・当(臨財含)'!K33-'率・前(臨財含)'!K33</f>
        <v>3.200000000000003</v>
      </c>
    </row>
    <row r="34" spans="2:11" ht="17.25">
      <c r="B34" s="19" t="s">
        <v>37</v>
      </c>
      <c r="C34" s="50">
        <f>+'率・当(臨財含)'!C34-'率・前(臨財含)'!C34</f>
        <v>0.6999999999999993</v>
      </c>
      <c r="D34" s="50">
        <f>+'率・当(臨財含)'!D34-'率・前(臨財含)'!D34</f>
        <v>-0.1999999999999993</v>
      </c>
      <c r="E34" s="50">
        <f>+'率・当(臨財含)'!E34-'率・前(臨財含)'!E34</f>
        <v>0</v>
      </c>
      <c r="F34" s="50">
        <f>+'率・当(臨財含)'!F34-'率・前(臨財含)'!F34</f>
        <v>-0.30000000000000027</v>
      </c>
      <c r="G34" s="50">
        <f>+'率・当(臨財含)'!G34-'率・前(臨財含)'!G34</f>
        <v>0.40000000000000036</v>
      </c>
      <c r="H34" s="50">
        <f>+'率・当(臨財含)'!H34-'率・前(臨財含)'!H34</f>
        <v>1.1999999999999993</v>
      </c>
      <c r="I34" s="50">
        <f>+'率・当(臨財含)'!I34-'率・前(臨財含)'!I34</f>
        <v>0</v>
      </c>
      <c r="J34" s="50">
        <f>+'率・当(臨財含)'!J34-'率・前(臨財含)'!J34</f>
        <v>0.29999999999999893</v>
      </c>
      <c r="K34" s="50">
        <f>+'率・当(臨財含)'!K34-'率・前(臨財含)'!K34</f>
        <v>2.200000000000003</v>
      </c>
    </row>
    <row r="35" spans="2:11" ht="17.25">
      <c r="B35" s="22" t="s">
        <v>45</v>
      </c>
      <c r="C35" s="53">
        <f>+'率・当(臨財含)'!C35-'率・前(臨財含)'!C35</f>
        <v>0.1999999999999993</v>
      </c>
      <c r="D35" s="53">
        <f>+'率・当(臨財含)'!D35-'率・前(臨財含)'!D35</f>
        <v>1.3000000000000007</v>
      </c>
      <c r="E35" s="53">
        <f>+'率・当(臨財含)'!E35-'率・前(臨財含)'!E35</f>
        <v>0.10000000000000009</v>
      </c>
      <c r="F35" s="53">
        <f>+'率・当(臨財含)'!F35-'率・前(臨財含)'!F35</f>
        <v>0.29999999999999893</v>
      </c>
      <c r="G35" s="53">
        <f>+'率・当(臨財含)'!G35-'率・前(臨財含)'!G35</f>
        <v>0.7000000000000011</v>
      </c>
      <c r="H35" s="53">
        <f>+'率・当(臨財含)'!H35-'率・前(臨財含)'!H35</f>
        <v>0.5</v>
      </c>
      <c r="I35" s="53">
        <f>+'率・当(臨財含)'!I35-'率・前(臨財含)'!I35</f>
        <v>0</v>
      </c>
      <c r="J35" s="53">
        <f>+'率・当(臨財含)'!J35-'率・前(臨財含)'!J35</f>
        <v>0.1999999999999993</v>
      </c>
      <c r="K35" s="53">
        <f>+'率・当(臨財含)'!K35-'率・前(臨財含)'!K35</f>
        <v>3.5999999999999943</v>
      </c>
    </row>
    <row r="36" spans="2:11" ht="17.25">
      <c r="B36" s="22" t="s">
        <v>74</v>
      </c>
      <c r="C36" s="53">
        <f>+'率・当(臨財含)'!C36-'率・前(臨財含)'!C36</f>
        <v>0.3000000000000007</v>
      </c>
      <c r="D36" s="53">
        <f>+'率・当(臨財含)'!D36-'率・前(臨財含)'!D36</f>
        <v>1.1999999999999993</v>
      </c>
      <c r="E36" s="53">
        <f>+'率・当(臨財含)'!E36-'率・前(臨財含)'!E36</f>
        <v>0.19999999999999996</v>
      </c>
      <c r="F36" s="53">
        <f>+'率・当(臨財含)'!F36-'率・前(臨財含)'!F36</f>
        <v>0</v>
      </c>
      <c r="G36" s="53">
        <f>+'率・当(臨財含)'!G36-'率・前(臨財含)'!G36</f>
        <v>0.5</v>
      </c>
      <c r="H36" s="53">
        <f>+'率・当(臨財含)'!H36-'率・前(臨財含)'!H36</f>
        <v>0.5999999999999996</v>
      </c>
      <c r="I36" s="53">
        <f>+'率・当(臨財含)'!I36-'率・前(臨財含)'!I36</f>
        <v>0</v>
      </c>
      <c r="J36" s="53">
        <f>+'率・当(臨財含)'!J36-'率・前(臨財含)'!J36</f>
        <v>0.09999999999999964</v>
      </c>
      <c r="K36" s="53">
        <f>+'率・当(臨財含)'!K36-'率・前(臨財含)'!K36</f>
        <v>3</v>
      </c>
    </row>
    <row r="37" spans="2:11" ht="17.25">
      <c r="B37" s="22" t="s">
        <v>46</v>
      </c>
      <c r="C37" s="53">
        <f>+'率・当(臨財含)'!C37-'率・前(臨財含)'!C37</f>
        <v>0.3000000000000007</v>
      </c>
      <c r="D37" s="53">
        <f>+'率・当(臨財含)'!D37-'率・前(臨財含)'!D37</f>
        <v>1.3000000000000007</v>
      </c>
      <c r="E37" s="53">
        <f>+'率・当(臨財含)'!E37-'率・前(臨財含)'!E37</f>
        <v>0.19999999999999996</v>
      </c>
      <c r="F37" s="53">
        <f>+'率・当(臨財含)'!F37-'率・前(臨財含)'!F37</f>
        <v>0.20000000000000107</v>
      </c>
      <c r="G37" s="53">
        <f>+'率・当(臨財含)'!G37-'率・前(臨財含)'!G37</f>
        <v>0.8000000000000007</v>
      </c>
      <c r="H37" s="53">
        <f>+'率・当(臨財含)'!H37-'率・前(臨財含)'!H37</f>
        <v>0.5999999999999996</v>
      </c>
      <c r="I37" s="53">
        <f>+'率・当(臨財含)'!I37-'率・前(臨財含)'!I37</f>
        <v>0</v>
      </c>
      <c r="J37" s="53">
        <f>+'率・当(臨財含)'!J37-'率・前(臨財含)'!J37</f>
        <v>0.3000000000000007</v>
      </c>
      <c r="K37" s="53">
        <f>+'率・当(臨財含)'!K37-'率・前(臨財含)'!K37</f>
        <v>3.3999999999999915</v>
      </c>
    </row>
    <row r="38" spans="3:12" ht="17.25">
      <c r="C38" s="3" t="s">
        <v>47</v>
      </c>
      <c r="I38" s="3"/>
      <c r="K38" s="2"/>
      <c r="L38" s="2"/>
    </row>
    <row r="39" spans="2:12" ht="17.25">
      <c r="B39" s="25" t="s">
        <v>49</v>
      </c>
      <c r="C39" s="1"/>
      <c r="D39" s="1"/>
      <c r="E39" s="1"/>
      <c r="F39" s="1"/>
      <c r="G39" s="1"/>
      <c r="H39" s="1"/>
      <c r="I39" s="1"/>
      <c r="K39" s="4" t="s">
        <v>40</v>
      </c>
      <c r="L39" s="2"/>
    </row>
    <row r="40" spans="2:11" ht="17.25">
      <c r="B40" s="22" t="s">
        <v>45</v>
      </c>
      <c r="C40" s="53">
        <f>+'率・当(臨財含)'!C40-'率・前(臨財含)'!C40</f>
        <v>0.3000000000000007</v>
      </c>
      <c r="D40" s="53">
        <f>+'率・当(臨財含)'!D40-'率・前(臨財含)'!D40</f>
        <v>1.299999999999999</v>
      </c>
      <c r="E40" s="53">
        <f>+'率・当(臨財含)'!E40-'率・前(臨財含)'!E40</f>
        <v>0</v>
      </c>
      <c r="F40" s="53">
        <f>+'率・当(臨財含)'!F40-'率・前(臨財含)'!F40</f>
        <v>0.20000000000000107</v>
      </c>
      <c r="G40" s="53">
        <f>+'率・当(臨財含)'!G40-'率・前(臨財含)'!G40</f>
        <v>0.8000000000000007</v>
      </c>
      <c r="H40" s="53">
        <f>+'率・当(臨財含)'!H40-'率・前(臨財含)'!H40</f>
        <v>0.5</v>
      </c>
      <c r="I40" s="53">
        <f>+'率・当(臨財含)'!I40-'率・前(臨財含)'!I40</f>
        <v>0</v>
      </c>
      <c r="J40" s="53">
        <f>+'率・当(臨財含)'!J40-'率・前(臨財含)'!J40</f>
        <v>0.09999999999999964</v>
      </c>
      <c r="K40" s="53">
        <f>+'率・当(臨財含)'!K40-'率・前(臨財含)'!K40</f>
        <v>3.4000000000000057</v>
      </c>
    </row>
    <row r="41" spans="2:11" ht="17.25">
      <c r="B41" s="22" t="s">
        <v>73</v>
      </c>
      <c r="C41" s="53">
        <f>+'率・当(臨財含)'!C41-'率・前(臨財含)'!C41</f>
        <v>0.3000000000000007</v>
      </c>
      <c r="D41" s="53">
        <f>+'率・当(臨財含)'!D41-'率・前(臨財含)'!D41</f>
        <v>1.3000000000000007</v>
      </c>
      <c r="E41" s="53">
        <f>+'率・当(臨財含)'!E41-'率・前(臨財含)'!E41</f>
        <v>0.19999999999999996</v>
      </c>
      <c r="F41" s="53">
        <f>+'率・当(臨財含)'!F41-'率・前(臨財含)'!F41</f>
        <v>0.10000000000000053</v>
      </c>
      <c r="G41" s="53">
        <f>+'率・当(臨財含)'!G41-'率・前(臨財含)'!G41</f>
        <v>0.29999999999999893</v>
      </c>
      <c r="H41" s="53">
        <f>+'率・当(臨財含)'!H41-'率・前(臨財含)'!H41</f>
        <v>0.6999999999999993</v>
      </c>
      <c r="I41" s="53">
        <f>+'率・当(臨財含)'!I41-'率・前(臨財含)'!I41</f>
        <v>0</v>
      </c>
      <c r="J41" s="53">
        <f>+'率・当(臨財含)'!J41-'率・前(臨財含)'!J41</f>
        <v>-0.09999999999999964</v>
      </c>
      <c r="K41" s="53">
        <f>+'率・当(臨財含)'!K41-'率・前(臨財含)'!K41</f>
        <v>2.5999999999999943</v>
      </c>
    </row>
    <row r="42" spans="2:11" ht="17.25">
      <c r="B42" s="22" t="s">
        <v>46</v>
      </c>
      <c r="C42" s="53">
        <f>+'率・当(臨財含)'!C42-'率・前(臨財含)'!C42</f>
        <v>0.1999999999999993</v>
      </c>
      <c r="D42" s="53">
        <f>+'率・当(臨財含)'!D42-'率・前(臨財含)'!D42</f>
        <v>1.4000000000000004</v>
      </c>
      <c r="E42" s="53">
        <f>+'率・当(臨財含)'!E42-'率・前(臨財含)'!E42</f>
        <v>0.10000000000000009</v>
      </c>
      <c r="F42" s="53">
        <f>+'率・当(臨財含)'!F42-'率・前(臨財含)'!F42</f>
        <v>0.09999999999999964</v>
      </c>
      <c r="G42" s="53">
        <f>+'率・当(臨財含)'!G42-'率・前(臨財含)'!G42</f>
        <v>0.5</v>
      </c>
      <c r="H42" s="53">
        <f>+'率・当(臨財含)'!H42-'率・前(臨財含)'!H42</f>
        <v>0.6000000000000014</v>
      </c>
      <c r="I42" s="53">
        <f>+'率・当(臨財含)'!I42-'率・前(臨財含)'!I42</f>
        <v>0</v>
      </c>
      <c r="J42" s="53">
        <f>+'率・当(臨財含)'!J42-'率・前(臨財含)'!J42</f>
        <v>0</v>
      </c>
      <c r="K42" s="53">
        <f>+'率・当(臨財含)'!K42-'率・前(臨財含)'!K42</f>
        <v>3</v>
      </c>
    </row>
    <row r="43" ht="17.25">
      <c r="C43" t="s">
        <v>48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経常収支比率の状況（対前年度増減率）※減収補てん債特例分、臨時財政対策債を含む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zoomScale="70" zoomScaleNormal="70" zoomScaleSheetLayoutView="65" workbookViewId="0" topLeftCell="B1">
      <selection activeCell="J18" sqref="J18"/>
    </sheetView>
  </sheetViews>
  <sheetFormatPr defaultColWidth="8.66015625" defaultRowHeight="18"/>
  <cols>
    <col min="1" max="1" width="8.83203125" style="13" customWidth="1"/>
    <col min="2" max="2" width="11.66015625" style="13" customWidth="1"/>
    <col min="3" max="14" width="12.66015625" style="0" customWidth="1"/>
  </cols>
  <sheetData>
    <row r="1" spans="2:13" ht="17.25">
      <c r="B1" s="86" t="s">
        <v>96</v>
      </c>
      <c r="M1" s="2"/>
    </row>
    <row r="2" spans="2:14" ht="17.25">
      <c r="B2" s="14"/>
      <c r="C2" s="1"/>
      <c r="D2" s="1"/>
      <c r="E2" s="1"/>
      <c r="F2" s="1"/>
      <c r="G2" s="1"/>
      <c r="H2" s="1"/>
      <c r="I2" s="4"/>
      <c r="J2" s="1"/>
      <c r="K2" s="1"/>
      <c r="L2" s="1"/>
      <c r="M2" s="4" t="s">
        <v>89</v>
      </c>
      <c r="N2" s="4" t="s">
        <v>0</v>
      </c>
    </row>
    <row r="3" spans="2:14" ht="17.25">
      <c r="B3" s="1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</row>
    <row r="4" spans="2:14" ht="17.25">
      <c r="B4" s="16"/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8" t="s">
        <v>11</v>
      </c>
      <c r="M4" s="78" t="s">
        <v>90</v>
      </c>
      <c r="N4" s="79" t="s">
        <v>91</v>
      </c>
    </row>
    <row r="5" spans="2:14" ht="17.25">
      <c r="B5" s="17"/>
      <c r="C5" s="80"/>
      <c r="D5" s="80"/>
      <c r="E5" s="80"/>
      <c r="F5" s="80"/>
      <c r="G5" s="80"/>
      <c r="H5" s="80"/>
      <c r="I5" s="81" t="s">
        <v>12</v>
      </c>
      <c r="J5" s="80"/>
      <c r="K5" s="81" t="s">
        <v>13</v>
      </c>
      <c r="L5" s="82" t="s">
        <v>14</v>
      </c>
      <c r="M5" s="82" t="s">
        <v>92</v>
      </c>
      <c r="N5" s="81" t="s">
        <v>93</v>
      </c>
    </row>
    <row r="6" spans="2:14" ht="21.75" customHeight="1">
      <c r="B6" s="18" t="s">
        <v>15</v>
      </c>
      <c r="C6" s="39">
        <v>20779248</v>
      </c>
      <c r="D6" s="39">
        <v>12988596</v>
      </c>
      <c r="E6" s="39">
        <v>523587</v>
      </c>
      <c r="F6" s="39">
        <v>7620597</v>
      </c>
      <c r="G6" s="39">
        <v>7155639</v>
      </c>
      <c r="H6" s="40">
        <v>11066830</v>
      </c>
      <c r="I6" s="39">
        <v>0</v>
      </c>
      <c r="J6" s="39">
        <v>8165341</v>
      </c>
      <c r="K6" s="32">
        <v>68299838</v>
      </c>
      <c r="L6" s="39">
        <v>68507184</v>
      </c>
      <c r="M6" s="39">
        <v>0</v>
      </c>
      <c r="N6" s="39">
        <v>5207200</v>
      </c>
    </row>
    <row r="7" spans="2:14" ht="21.75" customHeight="1">
      <c r="B7" s="19" t="s">
        <v>16</v>
      </c>
      <c r="C7" s="31">
        <v>19798890</v>
      </c>
      <c r="D7" s="31">
        <v>12495696</v>
      </c>
      <c r="E7" s="31">
        <v>2397018</v>
      </c>
      <c r="F7" s="31">
        <v>8545286</v>
      </c>
      <c r="G7" s="31">
        <v>7564610</v>
      </c>
      <c r="H7" s="31">
        <v>6452674</v>
      </c>
      <c r="I7" s="31">
        <v>0</v>
      </c>
      <c r="J7" s="31">
        <v>6956541</v>
      </c>
      <c r="K7" s="34">
        <v>64210715</v>
      </c>
      <c r="L7" s="31">
        <v>82149107</v>
      </c>
      <c r="M7" s="31">
        <v>0</v>
      </c>
      <c r="N7" s="31">
        <v>0</v>
      </c>
    </row>
    <row r="8" spans="2:14" ht="21.75" customHeight="1">
      <c r="B8" s="19" t="s">
        <v>17</v>
      </c>
      <c r="C8" s="31">
        <v>8433744</v>
      </c>
      <c r="D8" s="31">
        <v>4430677</v>
      </c>
      <c r="E8" s="31">
        <v>188878</v>
      </c>
      <c r="F8" s="31">
        <v>3707953</v>
      </c>
      <c r="G8" s="31">
        <v>3388707</v>
      </c>
      <c r="H8" s="31">
        <v>5591398</v>
      </c>
      <c r="I8" s="31">
        <v>0</v>
      </c>
      <c r="J8" s="31">
        <v>3791953</v>
      </c>
      <c r="K8" s="34">
        <v>29533310</v>
      </c>
      <c r="L8" s="31">
        <v>30451036</v>
      </c>
      <c r="M8" s="31">
        <v>0</v>
      </c>
      <c r="N8" s="31">
        <v>2010000</v>
      </c>
    </row>
    <row r="9" spans="2:14" ht="21.75" customHeight="1">
      <c r="B9" s="20" t="s">
        <v>18</v>
      </c>
      <c r="C9" s="34">
        <v>10820543</v>
      </c>
      <c r="D9" s="34">
        <v>5093742</v>
      </c>
      <c r="E9" s="34">
        <v>610600</v>
      </c>
      <c r="F9" s="34">
        <v>4613510</v>
      </c>
      <c r="G9" s="34">
        <v>5217367</v>
      </c>
      <c r="H9" s="34">
        <v>4438443</v>
      </c>
      <c r="I9" s="34">
        <v>77133</v>
      </c>
      <c r="J9" s="34">
        <v>5298387</v>
      </c>
      <c r="K9" s="34">
        <v>36169725</v>
      </c>
      <c r="L9" s="34">
        <v>41632013</v>
      </c>
      <c r="M9" s="34">
        <v>0</v>
      </c>
      <c r="N9" s="34">
        <v>2622372</v>
      </c>
    </row>
    <row r="10" spans="2:14" ht="21.75" customHeight="1">
      <c r="B10" s="20" t="s">
        <v>19</v>
      </c>
      <c r="C10" s="34">
        <v>8302453</v>
      </c>
      <c r="D10" s="34">
        <v>4548510</v>
      </c>
      <c r="E10" s="34">
        <v>187363</v>
      </c>
      <c r="F10" s="34">
        <v>3295822</v>
      </c>
      <c r="G10" s="34">
        <v>3374049</v>
      </c>
      <c r="H10" s="34">
        <v>5822848</v>
      </c>
      <c r="I10" s="34">
        <v>0</v>
      </c>
      <c r="J10" s="34">
        <v>3389243</v>
      </c>
      <c r="K10" s="34">
        <v>28920288</v>
      </c>
      <c r="L10" s="34">
        <v>31014452</v>
      </c>
      <c r="M10" s="34">
        <v>0</v>
      </c>
      <c r="N10" s="34">
        <v>2711000</v>
      </c>
    </row>
    <row r="11" spans="2:14" ht="21.75" customHeight="1">
      <c r="B11" s="20" t="s">
        <v>20</v>
      </c>
      <c r="C11" s="34">
        <v>12534807</v>
      </c>
      <c r="D11" s="34">
        <v>7201905</v>
      </c>
      <c r="E11" s="34">
        <v>942141</v>
      </c>
      <c r="F11" s="34">
        <v>5017225</v>
      </c>
      <c r="G11" s="34">
        <v>2391613</v>
      </c>
      <c r="H11" s="34">
        <v>4138272</v>
      </c>
      <c r="I11" s="34">
        <v>0</v>
      </c>
      <c r="J11" s="34">
        <v>4302491</v>
      </c>
      <c r="K11" s="34">
        <v>36528454</v>
      </c>
      <c r="L11" s="34">
        <v>39341675</v>
      </c>
      <c r="M11" s="34">
        <v>0</v>
      </c>
      <c r="N11" s="34">
        <v>1740000</v>
      </c>
    </row>
    <row r="12" spans="2:14" ht="21.75" customHeight="1">
      <c r="B12" s="20" t="s">
        <v>21</v>
      </c>
      <c r="C12" s="34">
        <v>4369253</v>
      </c>
      <c r="D12" s="34">
        <v>1799783</v>
      </c>
      <c r="E12" s="34">
        <v>235484</v>
      </c>
      <c r="F12" s="34">
        <v>2378028</v>
      </c>
      <c r="G12" s="34">
        <v>3105597</v>
      </c>
      <c r="H12" s="34">
        <v>3190868</v>
      </c>
      <c r="I12" s="34">
        <v>0</v>
      </c>
      <c r="J12" s="34">
        <v>2010092</v>
      </c>
      <c r="K12" s="34">
        <v>17089105</v>
      </c>
      <c r="L12" s="34">
        <v>16802469</v>
      </c>
      <c r="M12" s="34">
        <v>0</v>
      </c>
      <c r="N12" s="34">
        <v>1415600</v>
      </c>
    </row>
    <row r="13" spans="2:14" ht="21.75" customHeight="1">
      <c r="B13" s="20" t="s">
        <v>22</v>
      </c>
      <c r="C13" s="34">
        <v>1500520</v>
      </c>
      <c r="D13" s="34">
        <v>884670</v>
      </c>
      <c r="E13" s="34">
        <v>47239</v>
      </c>
      <c r="F13" s="34">
        <v>487553</v>
      </c>
      <c r="G13" s="34">
        <v>931568</v>
      </c>
      <c r="H13" s="34">
        <v>1100896</v>
      </c>
      <c r="I13" s="34">
        <v>0</v>
      </c>
      <c r="J13" s="34">
        <v>874535</v>
      </c>
      <c r="K13" s="34">
        <v>5826981</v>
      </c>
      <c r="L13" s="34">
        <v>6213720</v>
      </c>
      <c r="M13" s="34">
        <v>0</v>
      </c>
      <c r="N13" s="34">
        <v>287100</v>
      </c>
    </row>
    <row r="14" spans="2:14" ht="21.75" customHeight="1">
      <c r="B14" s="20" t="s">
        <v>23</v>
      </c>
      <c r="C14" s="34">
        <v>4053731</v>
      </c>
      <c r="D14" s="34">
        <v>2275440</v>
      </c>
      <c r="E14" s="34">
        <v>119005</v>
      </c>
      <c r="F14" s="34">
        <v>764898</v>
      </c>
      <c r="G14" s="34">
        <v>785852</v>
      </c>
      <c r="H14" s="34">
        <v>1884437</v>
      </c>
      <c r="I14" s="34">
        <v>0</v>
      </c>
      <c r="J14" s="34">
        <v>1515566</v>
      </c>
      <c r="K14" s="34">
        <v>11398929</v>
      </c>
      <c r="L14" s="34">
        <v>12914211</v>
      </c>
      <c r="M14" s="34">
        <v>0</v>
      </c>
      <c r="N14" s="34">
        <v>1226700</v>
      </c>
    </row>
    <row r="15" spans="2:14" ht="21.75" customHeight="1">
      <c r="B15" s="20" t="s">
        <v>24</v>
      </c>
      <c r="C15" s="34">
        <v>2125667</v>
      </c>
      <c r="D15" s="34">
        <v>761714</v>
      </c>
      <c r="E15" s="34">
        <v>35886</v>
      </c>
      <c r="F15" s="34">
        <v>435117</v>
      </c>
      <c r="G15" s="34">
        <v>370190</v>
      </c>
      <c r="H15" s="34">
        <v>1316381</v>
      </c>
      <c r="I15" s="34">
        <v>0</v>
      </c>
      <c r="J15" s="34">
        <v>853545</v>
      </c>
      <c r="K15" s="34">
        <v>5898500</v>
      </c>
      <c r="L15" s="34">
        <v>7073214</v>
      </c>
      <c r="M15" s="34">
        <v>0</v>
      </c>
      <c r="N15" s="34">
        <v>258000</v>
      </c>
    </row>
    <row r="16" spans="2:14" ht="21.75" customHeight="1">
      <c r="B16" s="19" t="s">
        <v>25</v>
      </c>
      <c r="C16" s="31">
        <v>2206782</v>
      </c>
      <c r="D16" s="31">
        <v>672483</v>
      </c>
      <c r="E16" s="31">
        <v>23836</v>
      </c>
      <c r="F16" s="31">
        <v>351032</v>
      </c>
      <c r="G16" s="31">
        <v>288034</v>
      </c>
      <c r="H16" s="31">
        <v>1670064</v>
      </c>
      <c r="I16" s="31">
        <v>163631</v>
      </c>
      <c r="J16" s="31">
        <v>932190</v>
      </c>
      <c r="K16" s="34">
        <v>6308052</v>
      </c>
      <c r="L16" s="31">
        <v>7600006</v>
      </c>
      <c r="M16" s="31">
        <v>0</v>
      </c>
      <c r="N16" s="31">
        <v>0</v>
      </c>
    </row>
    <row r="17" spans="2:14" ht="21.75" customHeight="1">
      <c r="B17" s="20" t="s">
        <v>53</v>
      </c>
      <c r="C17" s="34">
        <v>3269344</v>
      </c>
      <c r="D17" s="34">
        <v>2601829</v>
      </c>
      <c r="E17" s="34">
        <v>121467</v>
      </c>
      <c r="F17" s="34">
        <v>904862</v>
      </c>
      <c r="G17" s="34">
        <v>1842144</v>
      </c>
      <c r="H17" s="34">
        <v>2955626</v>
      </c>
      <c r="I17" s="34">
        <v>211383</v>
      </c>
      <c r="J17" s="34">
        <v>1192331</v>
      </c>
      <c r="K17" s="34">
        <v>13098986</v>
      </c>
      <c r="L17" s="34">
        <v>13592999</v>
      </c>
      <c r="M17" s="34">
        <v>0</v>
      </c>
      <c r="N17" s="34">
        <v>861711</v>
      </c>
    </row>
    <row r="18" spans="2:14" ht="21.75" customHeight="1">
      <c r="B18" s="20" t="s">
        <v>86</v>
      </c>
      <c r="C18" s="34">
        <v>5118185</v>
      </c>
      <c r="D18" s="34">
        <v>1722777</v>
      </c>
      <c r="E18" s="34">
        <v>141360</v>
      </c>
      <c r="F18" s="34">
        <v>1182007</v>
      </c>
      <c r="G18" s="34">
        <v>2093848</v>
      </c>
      <c r="H18" s="34">
        <v>4232498</v>
      </c>
      <c r="I18" s="34">
        <v>0</v>
      </c>
      <c r="J18" s="34">
        <v>2115552</v>
      </c>
      <c r="K18" s="34">
        <v>16606227</v>
      </c>
      <c r="L18" s="34">
        <v>16525541</v>
      </c>
      <c r="M18" s="34">
        <v>0</v>
      </c>
      <c r="N18" s="34">
        <v>538800</v>
      </c>
    </row>
    <row r="19" spans="2:14" ht="21.75" customHeight="1">
      <c r="B19" s="21" t="s">
        <v>85</v>
      </c>
      <c r="C19" s="35">
        <v>9110126</v>
      </c>
      <c r="D19" s="35">
        <v>4920789</v>
      </c>
      <c r="E19" s="35">
        <v>287463</v>
      </c>
      <c r="F19" s="35">
        <v>2042558</v>
      </c>
      <c r="G19" s="35">
        <v>2315970</v>
      </c>
      <c r="H19" s="36">
        <v>5547544</v>
      </c>
      <c r="I19" s="35">
        <v>0</v>
      </c>
      <c r="J19" s="35">
        <v>2765740</v>
      </c>
      <c r="K19" s="36">
        <v>26990190</v>
      </c>
      <c r="L19" s="35">
        <v>27400332</v>
      </c>
      <c r="M19" s="35">
        <v>0</v>
      </c>
      <c r="N19" s="35">
        <v>1884857</v>
      </c>
    </row>
    <row r="20" spans="2:14" ht="21.75" customHeight="1">
      <c r="B20" s="20" t="s">
        <v>26</v>
      </c>
      <c r="C20" s="34">
        <v>525436</v>
      </c>
      <c r="D20" s="34">
        <v>406192</v>
      </c>
      <c r="E20" s="34">
        <v>9771</v>
      </c>
      <c r="F20" s="34">
        <v>56990</v>
      </c>
      <c r="G20" s="34">
        <v>262115</v>
      </c>
      <c r="H20" s="34">
        <v>230911</v>
      </c>
      <c r="I20" s="34">
        <v>0</v>
      </c>
      <c r="J20" s="34">
        <v>320851</v>
      </c>
      <c r="K20" s="34">
        <v>1812266</v>
      </c>
      <c r="L20" s="34">
        <v>2256722</v>
      </c>
      <c r="M20" s="34">
        <v>0</v>
      </c>
      <c r="N20" s="34">
        <v>170469</v>
      </c>
    </row>
    <row r="21" spans="2:14" ht="21.75" customHeight="1">
      <c r="B21" s="20" t="s">
        <v>27</v>
      </c>
      <c r="C21" s="34">
        <v>1979519</v>
      </c>
      <c r="D21" s="34">
        <v>1171662</v>
      </c>
      <c r="E21" s="34">
        <v>51639</v>
      </c>
      <c r="F21" s="34">
        <v>393524</v>
      </c>
      <c r="G21" s="34">
        <v>688612</v>
      </c>
      <c r="H21" s="34">
        <v>544429</v>
      </c>
      <c r="I21" s="34">
        <v>0</v>
      </c>
      <c r="J21" s="34">
        <v>573472</v>
      </c>
      <c r="K21" s="34">
        <v>5402857</v>
      </c>
      <c r="L21" s="34">
        <v>6166766</v>
      </c>
      <c r="M21" s="34">
        <v>0</v>
      </c>
      <c r="N21" s="34">
        <v>451300</v>
      </c>
    </row>
    <row r="22" spans="2:14" ht="21.75" customHeight="1">
      <c r="B22" s="20" t="s">
        <v>28</v>
      </c>
      <c r="C22" s="34">
        <v>3205172</v>
      </c>
      <c r="D22" s="34">
        <v>1730891</v>
      </c>
      <c r="E22" s="34">
        <v>186773</v>
      </c>
      <c r="F22" s="34">
        <v>602776</v>
      </c>
      <c r="G22" s="34">
        <v>869986</v>
      </c>
      <c r="H22" s="34">
        <v>918154</v>
      </c>
      <c r="I22" s="34">
        <v>101</v>
      </c>
      <c r="J22" s="34">
        <v>988626</v>
      </c>
      <c r="K22" s="34">
        <v>8502479</v>
      </c>
      <c r="L22" s="34">
        <v>9304170</v>
      </c>
      <c r="M22" s="34">
        <v>0</v>
      </c>
      <c r="N22" s="34">
        <v>870591</v>
      </c>
    </row>
    <row r="23" spans="2:14" ht="21.75" customHeight="1">
      <c r="B23" s="20" t="s">
        <v>29</v>
      </c>
      <c r="C23" s="34">
        <v>1088080</v>
      </c>
      <c r="D23" s="34">
        <v>439959</v>
      </c>
      <c r="E23" s="34">
        <v>15452</v>
      </c>
      <c r="F23" s="34">
        <v>177945</v>
      </c>
      <c r="G23" s="34">
        <v>289335</v>
      </c>
      <c r="H23" s="34">
        <v>361041</v>
      </c>
      <c r="I23" s="34">
        <v>0</v>
      </c>
      <c r="J23" s="34">
        <v>424672</v>
      </c>
      <c r="K23" s="34">
        <v>2796484</v>
      </c>
      <c r="L23" s="34">
        <v>3023637</v>
      </c>
      <c r="M23" s="34">
        <v>0</v>
      </c>
      <c r="N23" s="34">
        <v>365300</v>
      </c>
    </row>
    <row r="24" spans="2:14" ht="21.75" customHeight="1">
      <c r="B24" s="20" t="s">
        <v>30</v>
      </c>
      <c r="C24" s="34">
        <v>1214454</v>
      </c>
      <c r="D24" s="34">
        <v>854979</v>
      </c>
      <c r="E24" s="34">
        <v>29387</v>
      </c>
      <c r="F24" s="34">
        <v>289067</v>
      </c>
      <c r="G24" s="34">
        <v>478998</v>
      </c>
      <c r="H24" s="34">
        <v>50068</v>
      </c>
      <c r="I24" s="34">
        <v>0</v>
      </c>
      <c r="J24" s="34">
        <v>808574</v>
      </c>
      <c r="K24" s="34">
        <v>3725527</v>
      </c>
      <c r="L24" s="34">
        <v>5090198</v>
      </c>
      <c r="M24" s="34">
        <v>0</v>
      </c>
      <c r="N24" s="34">
        <v>0</v>
      </c>
    </row>
    <row r="25" spans="2:14" ht="21.75" customHeight="1">
      <c r="B25" s="19" t="s">
        <v>31</v>
      </c>
      <c r="C25" s="31">
        <v>1379993</v>
      </c>
      <c r="D25" s="31">
        <v>662724</v>
      </c>
      <c r="E25" s="31">
        <v>123122</v>
      </c>
      <c r="F25" s="31">
        <v>355465</v>
      </c>
      <c r="G25" s="31">
        <v>984186</v>
      </c>
      <c r="H25" s="31">
        <v>632955</v>
      </c>
      <c r="I25" s="31">
        <v>3000</v>
      </c>
      <c r="J25" s="31">
        <v>523351</v>
      </c>
      <c r="K25" s="34">
        <v>4664796</v>
      </c>
      <c r="L25" s="31">
        <v>5377799</v>
      </c>
      <c r="M25" s="31">
        <v>0</v>
      </c>
      <c r="N25" s="31">
        <v>0</v>
      </c>
    </row>
    <row r="26" spans="2:14" ht="21.75" customHeight="1">
      <c r="B26" s="20" t="s">
        <v>32</v>
      </c>
      <c r="C26" s="34">
        <v>1245949</v>
      </c>
      <c r="D26" s="34">
        <v>751106</v>
      </c>
      <c r="E26" s="34">
        <v>81662</v>
      </c>
      <c r="F26" s="34">
        <v>434417</v>
      </c>
      <c r="G26" s="34">
        <v>744188</v>
      </c>
      <c r="H26" s="34">
        <v>962449</v>
      </c>
      <c r="I26" s="34">
        <v>0</v>
      </c>
      <c r="J26" s="34">
        <v>1011270</v>
      </c>
      <c r="K26" s="34">
        <v>5231041</v>
      </c>
      <c r="L26" s="34">
        <v>5917019</v>
      </c>
      <c r="M26" s="34">
        <v>0</v>
      </c>
      <c r="N26" s="34">
        <v>280000</v>
      </c>
    </row>
    <row r="27" spans="2:14" ht="21.75" customHeight="1">
      <c r="B27" s="19" t="s">
        <v>33</v>
      </c>
      <c r="C27" s="31">
        <v>1222228</v>
      </c>
      <c r="D27" s="31">
        <v>545317</v>
      </c>
      <c r="E27" s="31">
        <v>38671</v>
      </c>
      <c r="F27" s="31">
        <v>184853</v>
      </c>
      <c r="G27" s="31">
        <v>752991</v>
      </c>
      <c r="H27" s="31">
        <v>1092103</v>
      </c>
      <c r="I27" s="31">
        <v>0</v>
      </c>
      <c r="J27" s="31">
        <v>535449</v>
      </c>
      <c r="K27" s="34">
        <v>4371612</v>
      </c>
      <c r="L27" s="31">
        <v>5082302</v>
      </c>
      <c r="M27" s="31">
        <v>0</v>
      </c>
      <c r="N27" s="31">
        <v>182600</v>
      </c>
    </row>
    <row r="28" spans="2:14" ht="21.75" customHeight="1">
      <c r="B28" s="20" t="s">
        <v>34</v>
      </c>
      <c r="C28" s="34">
        <v>993745</v>
      </c>
      <c r="D28" s="34">
        <v>658724</v>
      </c>
      <c r="E28" s="34">
        <v>10226</v>
      </c>
      <c r="F28" s="34">
        <v>242135</v>
      </c>
      <c r="G28" s="34">
        <v>676325</v>
      </c>
      <c r="H28" s="34">
        <v>443895</v>
      </c>
      <c r="I28" s="34">
        <v>0</v>
      </c>
      <c r="J28" s="34">
        <v>389394</v>
      </c>
      <c r="K28" s="34">
        <v>3414444</v>
      </c>
      <c r="L28" s="34">
        <v>4395966</v>
      </c>
      <c r="M28" s="34">
        <v>0</v>
      </c>
      <c r="N28" s="34">
        <v>150000</v>
      </c>
    </row>
    <row r="29" spans="2:14" ht="21.75" customHeight="1">
      <c r="B29" s="20" t="s">
        <v>35</v>
      </c>
      <c r="C29" s="34">
        <v>646533</v>
      </c>
      <c r="D29" s="34">
        <v>425190</v>
      </c>
      <c r="E29" s="34">
        <v>41153</v>
      </c>
      <c r="F29" s="34">
        <v>103498</v>
      </c>
      <c r="G29" s="34">
        <v>348430</v>
      </c>
      <c r="H29" s="34">
        <v>319271</v>
      </c>
      <c r="I29" s="34">
        <v>25303</v>
      </c>
      <c r="J29" s="34">
        <v>267941</v>
      </c>
      <c r="K29" s="34">
        <v>2177319</v>
      </c>
      <c r="L29" s="34">
        <v>3076521</v>
      </c>
      <c r="M29" s="34">
        <v>0</v>
      </c>
      <c r="N29" s="34">
        <v>91020</v>
      </c>
    </row>
    <row r="30" spans="2:14" ht="21.75" customHeight="1">
      <c r="B30" s="20" t="s">
        <v>87</v>
      </c>
      <c r="C30" s="34">
        <v>994593</v>
      </c>
      <c r="D30" s="34">
        <v>391810</v>
      </c>
      <c r="E30" s="34">
        <v>98328</v>
      </c>
      <c r="F30" s="34">
        <v>137130</v>
      </c>
      <c r="G30" s="34">
        <v>695651</v>
      </c>
      <c r="H30" s="34">
        <v>1214982</v>
      </c>
      <c r="I30" s="34">
        <v>0</v>
      </c>
      <c r="J30" s="34">
        <v>477711</v>
      </c>
      <c r="K30" s="34">
        <v>4010205</v>
      </c>
      <c r="L30" s="34">
        <v>4798487</v>
      </c>
      <c r="M30" s="34">
        <v>0</v>
      </c>
      <c r="N30" s="34">
        <v>113200</v>
      </c>
    </row>
    <row r="31" spans="2:14" ht="21.75" customHeight="1">
      <c r="B31" s="19" t="s">
        <v>82</v>
      </c>
      <c r="C31" s="31">
        <v>1529663</v>
      </c>
      <c r="D31" s="31">
        <v>1071998</v>
      </c>
      <c r="E31" s="31">
        <v>5491</v>
      </c>
      <c r="F31" s="31">
        <v>152543</v>
      </c>
      <c r="G31" s="31">
        <v>1023135</v>
      </c>
      <c r="H31" s="31">
        <v>1335248</v>
      </c>
      <c r="I31" s="31">
        <v>792</v>
      </c>
      <c r="J31" s="31">
        <v>841829</v>
      </c>
      <c r="K31" s="34">
        <v>5960699</v>
      </c>
      <c r="L31" s="31">
        <v>6280425</v>
      </c>
      <c r="M31" s="31">
        <v>0</v>
      </c>
      <c r="N31" s="31">
        <v>151913</v>
      </c>
    </row>
    <row r="32" spans="2:14" ht="21.75" customHeight="1">
      <c r="B32" s="19" t="s">
        <v>88</v>
      </c>
      <c r="C32" s="31">
        <v>1787429</v>
      </c>
      <c r="D32" s="31">
        <v>885202</v>
      </c>
      <c r="E32" s="31">
        <v>88581</v>
      </c>
      <c r="F32" s="31">
        <v>525019</v>
      </c>
      <c r="G32" s="31">
        <v>773045</v>
      </c>
      <c r="H32" s="31">
        <v>1367998</v>
      </c>
      <c r="I32" s="31">
        <v>0</v>
      </c>
      <c r="J32" s="31">
        <v>432432</v>
      </c>
      <c r="K32" s="34">
        <v>5859706</v>
      </c>
      <c r="L32" s="31">
        <v>6303339</v>
      </c>
      <c r="M32" s="31">
        <v>0</v>
      </c>
      <c r="N32" s="31">
        <v>239735</v>
      </c>
    </row>
    <row r="33" spans="2:14" ht="21.75" customHeight="1">
      <c r="B33" s="20" t="s">
        <v>36</v>
      </c>
      <c r="C33" s="34">
        <v>1017164</v>
      </c>
      <c r="D33" s="34">
        <v>435336</v>
      </c>
      <c r="E33" s="34">
        <v>21836</v>
      </c>
      <c r="F33" s="34">
        <v>149501</v>
      </c>
      <c r="G33" s="34">
        <v>614396</v>
      </c>
      <c r="H33" s="34">
        <v>557578</v>
      </c>
      <c r="I33" s="34">
        <v>39361</v>
      </c>
      <c r="J33" s="34">
        <v>504263</v>
      </c>
      <c r="K33" s="34">
        <v>3339435</v>
      </c>
      <c r="L33" s="34">
        <v>3548712</v>
      </c>
      <c r="M33" s="34">
        <v>0</v>
      </c>
      <c r="N33" s="34">
        <v>100000</v>
      </c>
    </row>
    <row r="34" spans="2:14" ht="21.75" customHeight="1">
      <c r="B34" s="19" t="s">
        <v>37</v>
      </c>
      <c r="C34" s="31">
        <v>1017062</v>
      </c>
      <c r="D34" s="31">
        <v>546442</v>
      </c>
      <c r="E34" s="31">
        <v>38802</v>
      </c>
      <c r="F34" s="31">
        <v>191498</v>
      </c>
      <c r="G34" s="31">
        <v>683600</v>
      </c>
      <c r="H34" s="31">
        <v>1006233</v>
      </c>
      <c r="I34" s="31">
        <v>0</v>
      </c>
      <c r="J34" s="31">
        <v>468234</v>
      </c>
      <c r="K34" s="34">
        <v>3951871</v>
      </c>
      <c r="L34" s="31">
        <v>4382650</v>
      </c>
      <c r="M34" s="31">
        <v>0</v>
      </c>
      <c r="N34" s="31">
        <v>170714</v>
      </c>
    </row>
    <row r="35" spans="2:14" ht="24.75" customHeight="1">
      <c r="B35" s="22" t="s">
        <v>38</v>
      </c>
      <c r="C35" s="37">
        <f>SUM(C6:C19)</f>
        <v>112423293</v>
      </c>
      <c r="D35" s="37">
        <f aca="true" t="shared" si="0" ref="D35:N35">SUM(D6:D19)</f>
        <v>62398611</v>
      </c>
      <c r="E35" s="37">
        <f t="shared" si="0"/>
        <v>5861327</v>
      </c>
      <c r="F35" s="37">
        <f t="shared" si="0"/>
        <v>41346448</v>
      </c>
      <c r="G35" s="37">
        <f t="shared" si="0"/>
        <v>40825188</v>
      </c>
      <c r="H35" s="38">
        <f t="shared" si="0"/>
        <v>59408779</v>
      </c>
      <c r="I35" s="37">
        <f t="shared" si="0"/>
        <v>452147</v>
      </c>
      <c r="J35" s="37">
        <f t="shared" si="0"/>
        <v>44163507</v>
      </c>
      <c r="K35" s="38">
        <f t="shared" si="0"/>
        <v>366879300</v>
      </c>
      <c r="L35" s="37">
        <f t="shared" si="0"/>
        <v>401217959</v>
      </c>
      <c r="M35" s="37">
        <f t="shared" si="0"/>
        <v>0</v>
      </c>
      <c r="N35" s="37">
        <f t="shared" si="0"/>
        <v>20763340</v>
      </c>
    </row>
    <row r="36" spans="2:14" ht="24.75" customHeight="1">
      <c r="B36" s="22" t="s">
        <v>94</v>
      </c>
      <c r="C36" s="37">
        <f aca="true" t="shared" si="1" ref="C36:N36">SUM(C20:C34)</f>
        <v>19847020</v>
      </c>
      <c r="D36" s="37">
        <f t="shared" si="1"/>
        <v>10977532</v>
      </c>
      <c r="E36" s="37">
        <f t="shared" si="1"/>
        <v>840894</v>
      </c>
      <c r="F36" s="37">
        <f t="shared" si="1"/>
        <v>3996361</v>
      </c>
      <c r="G36" s="37">
        <f t="shared" si="1"/>
        <v>9884993</v>
      </c>
      <c r="H36" s="38">
        <f t="shared" si="1"/>
        <v>11037315</v>
      </c>
      <c r="I36" s="37">
        <f t="shared" si="1"/>
        <v>68557</v>
      </c>
      <c r="J36" s="37">
        <f t="shared" si="1"/>
        <v>8568069</v>
      </c>
      <c r="K36" s="38">
        <f t="shared" si="1"/>
        <v>65220741</v>
      </c>
      <c r="L36" s="37">
        <f t="shared" si="1"/>
        <v>75004713</v>
      </c>
      <c r="M36" s="37">
        <f t="shared" si="1"/>
        <v>0</v>
      </c>
      <c r="N36" s="37">
        <f t="shared" si="1"/>
        <v>3336842</v>
      </c>
    </row>
    <row r="37" spans="2:14" ht="24.75" customHeight="1">
      <c r="B37" s="22" t="s">
        <v>39</v>
      </c>
      <c r="C37" s="37">
        <f aca="true" t="shared" si="2" ref="C37:L37">SUM(C6:C34)</f>
        <v>132270313</v>
      </c>
      <c r="D37" s="37">
        <f t="shared" si="2"/>
        <v>73376143</v>
      </c>
      <c r="E37" s="37">
        <f t="shared" si="2"/>
        <v>6702221</v>
      </c>
      <c r="F37" s="37">
        <f t="shared" si="2"/>
        <v>45342809</v>
      </c>
      <c r="G37" s="37">
        <f t="shared" si="2"/>
        <v>50710181</v>
      </c>
      <c r="H37" s="38">
        <f t="shared" si="2"/>
        <v>70446094</v>
      </c>
      <c r="I37" s="37">
        <f t="shared" si="2"/>
        <v>520704</v>
      </c>
      <c r="J37" s="37">
        <f t="shared" si="2"/>
        <v>52731576</v>
      </c>
      <c r="K37" s="38">
        <f t="shared" si="2"/>
        <v>432100041</v>
      </c>
      <c r="L37" s="37">
        <f t="shared" si="2"/>
        <v>476222672</v>
      </c>
      <c r="M37" s="37">
        <f>M36+M35</f>
        <v>0</v>
      </c>
      <c r="N37" s="37">
        <f>N36+N35</f>
        <v>24100182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2" r:id="rId1"/>
  <headerFooter alignWithMargins="0">
    <oddHeader>&amp;L&amp;"ＭＳ ゴシック,標準"&amp;24 ９ 経常経費の状況（前年度決算額）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50" zoomScaleNormal="50" zoomScaleSheetLayoutView="65" zoomScalePageLayoutView="0" workbookViewId="0" topLeftCell="A1">
      <pane xSplit="2" ySplit="5" topLeftCell="C6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G31" sqref="G31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4" width="12.66015625" style="0" customWidth="1"/>
  </cols>
  <sheetData>
    <row r="1" spans="1:13" ht="17.25">
      <c r="A1" s="23"/>
      <c r="B1" s="86" t="s">
        <v>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17.25">
      <c r="B2" s="14"/>
      <c r="C2" s="1"/>
      <c r="D2" s="1"/>
      <c r="E2" s="1"/>
      <c r="F2" s="1"/>
      <c r="G2" s="1"/>
      <c r="H2" s="1"/>
      <c r="I2" s="4"/>
      <c r="J2" s="1"/>
      <c r="K2" s="1"/>
      <c r="L2" s="1"/>
      <c r="M2" s="4" t="s">
        <v>52</v>
      </c>
      <c r="N2" s="11" t="s">
        <v>0</v>
      </c>
    </row>
    <row r="3" spans="1:14" ht="17.25" customHeight="1">
      <c r="A3" s="24"/>
      <c r="B3" s="1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</row>
    <row r="4" spans="1:14" ht="17.25">
      <c r="A4" s="24"/>
      <c r="B4" s="16"/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8" t="s">
        <v>11</v>
      </c>
      <c r="M4" s="78" t="s">
        <v>67</v>
      </c>
      <c r="N4" s="79" t="s">
        <v>68</v>
      </c>
    </row>
    <row r="5" spans="1:14" ht="17.25">
      <c r="A5" s="24"/>
      <c r="B5" s="17"/>
      <c r="C5" s="80"/>
      <c r="D5" s="80"/>
      <c r="E5" s="80"/>
      <c r="F5" s="80"/>
      <c r="G5" s="80"/>
      <c r="H5" s="80"/>
      <c r="I5" s="81" t="s">
        <v>12</v>
      </c>
      <c r="J5" s="80"/>
      <c r="K5" s="81" t="s">
        <v>13</v>
      </c>
      <c r="L5" s="82" t="s">
        <v>14</v>
      </c>
      <c r="M5" s="82" t="s">
        <v>60</v>
      </c>
      <c r="N5" s="81" t="s">
        <v>69</v>
      </c>
    </row>
    <row r="6" spans="1:14" ht="21.75" customHeight="1">
      <c r="A6" s="24"/>
      <c r="B6" s="18" t="s">
        <v>15</v>
      </c>
      <c r="C6" s="31">
        <f>+'当年度'!C6-'前年度'!C6</f>
        <v>-351211</v>
      </c>
      <c r="D6" s="31">
        <f>+'当年度'!D6-'前年度'!D6</f>
        <v>670907</v>
      </c>
      <c r="E6" s="31">
        <f>+'当年度'!E6-'前年度'!E6</f>
        <v>4807</v>
      </c>
      <c r="F6" s="31">
        <f>+'当年度'!F6-'前年度'!F6</f>
        <v>-1232</v>
      </c>
      <c r="G6" s="31">
        <f>+'当年度'!G6-'前年度'!G6</f>
        <v>50861</v>
      </c>
      <c r="H6" s="32">
        <f>+'当年度'!H6-'前年度'!H6</f>
        <v>674944</v>
      </c>
      <c r="I6" s="31">
        <f>+'当年度'!I6-'前年度'!I6</f>
        <v>0</v>
      </c>
      <c r="J6" s="31">
        <f>+'当年度'!J6-'前年度'!J6</f>
        <v>-6568</v>
      </c>
      <c r="K6" s="32">
        <f>+'当年度'!K6-'前年度'!K6</f>
        <v>1042508</v>
      </c>
      <c r="L6" s="31">
        <f>+'当年度'!L6-'前年度'!L6</f>
        <v>1085823</v>
      </c>
      <c r="M6" s="31">
        <f>+'当年度'!M6-'前年度'!M6</f>
        <v>0</v>
      </c>
      <c r="N6" s="33">
        <f>+'当年度'!N6-'前年度'!N6</f>
        <v>-3690600</v>
      </c>
    </row>
    <row r="7" spans="1:14" ht="21.75" customHeight="1">
      <c r="A7" s="24"/>
      <c r="B7" s="19" t="s">
        <v>16</v>
      </c>
      <c r="C7" s="31">
        <f>+'当年度'!C7-'前年度'!C7</f>
        <v>-279156</v>
      </c>
      <c r="D7" s="31">
        <f>+'当年度'!D7-'前年度'!D7</f>
        <v>587863</v>
      </c>
      <c r="E7" s="31">
        <f>+'当年度'!E7-'前年度'!E7</f>
        <v>270196</v>
      </c>
      <c r="F7" s="31">
        <f>+'当年度'!F7-'前年度'!F7</f>
        <v>298439</v>
      </c>
      <c r="G7" s="31">
        <f>+'当年度'!G7-'前年度'!G7</f>
        <v>713829</v>
      </c>
      <c r="H7" s="31">
        <f>+'当年度'!H7-'前年度'!H7</f>
        <v>-329403</v>
      </c>
      <c r="I7" s="31">
        <f>+'当年度'!I7-'前年度'!I7</f>
        <v>0</v>
      </c>
      <c r="J7" s="31">
        <f>+'当年度'!J7-'前年度'!J7</f>
        <v>316250</v>
      </c>
      <c r="K7" s="31">
        <f>+'当年度'!K7-'前年度'!K7</f>
        <v>1578018</v>
      </c>
      <c r="L7" s="31">
        <f>+'当年度'!L7-'前年度'!L7</f>
        <v>-703096</v>
      </c>
      <c r="M7" s="31">
        <f>+'当年度'!M7-'前年度'!M7</f>
        <v>0</v>
      </c>
      <c r="N7" s="34">
        <f>+'当年度'!N7-'前年度'!N7</f>
        <v>0</v>
      </c>
    </row>
    <row r="8" spans="1:14" ht="21.75" customHeight="1">
      <c r="A8" s="24"/>
      <c r="B8" s="19" t="s">
        <v>17</v>
      </c>
      <c r="C8" s="31">
        <f>+'当年度'!C8-'前年度'!C8</f>
        <v>-273651</v>
      </c>
      <c r="D8" s="31">
        <f>+'当年度'!D8-'前年度'!D8</f>
        <v>266957</v>
      </c>
      <c r="E8" s="31">
        <f>+'当年度'!E8-'前年度'!E8</f>
        <v>3904</v>
      </c>
      <c r="F8" s="31">
        <f>+'当年度'!F8-'前年度'!F8</f>
        <v>-412892</v>
      </c>
      <c r="G8" s="31">
        <f>+'当年度'!G8-'前年度'!G8</f>
        <v>-69970</v>
      </c>
      <c r="H8" s="31">
        <f>+'当年度'!H8-'前年度'!H8</f>
        <v>112448</v>
      </c>
      <c r="I8" s="31">
        <f>+'当年度'!I8-'前年度'!I8</f>
        <v>0</v>
      </c>
      <c r="J8" s="31">
        <f>+'当年度'!J8-'前年度'!J8</f>
        <v>57770</v>
      </c>
      <c r="K8" s="31">
        <f>+'当年度'!K8-'前年度'!K8</f>
        <v>-315434</v>
      </c>
      <c r="L8" s="31">
        <f>+'当年度'!L8-'前年度'!L8</f>
        <v>408002</v>
      </c>
      <c r="M8" s="31">
        <f>+'当年度'!M8-'前年度'!M8</f>
        <v>0</v>
      </c>
      <c r="N8" s="34">
        <f>+'当年度'!N8-'前年度'!N8</f>
        <v>-1440100</v>
      </c>
    </row>
    <row r="9" spans="1:14" ht="21.75" customHeight="1">
      <c r="A9" s="24"/>
      <c r="B9" s="20" t="s">
        <v>18</v>
      </c>
      <c r="C9" s="34">
        <f>+'当年度'!C9-'前年度'!C9</f>
        <v>11486</v>
      </c>
      <c r="D9" s="34">
        <f>+'当年度'!D9-'前年度'!D9</f>
        <v>216997</v>
      </c>
      <c r="E9" s="34">
        <f>+'当年度'!E9-'前年度'!E9</f>
        <v>21415</v>
      </c>
      <c r="F9" s="34">
        <f>+'当年度'!F9-'前年度'!F9</f>
        <v>-75081</v>
      </c>
      <c r="G9" s="34">
        <f>+'当年度'!G9-'前年度'!G9</f>
        <v>-91521</v>
      </c>
      <c r="H9" s="34">
        <f>+'当年度'!H9-'前年度'!H9</f>
        <v>219248</v>
      </c>
      <c r="I9" s="34">
        <f>+'当年度'!I9-'前年度'!I9</f>
        <v>-2368</v>
      </c>
      <c r="J9" s="34">
        <f>+'当年度'!J9-'前年度'!J9</f>
        <v>35218</v>
      </c>
      <c r="K9" s="34">
        <f>+'当年度'!K9-'前年度'!K9</f>
        <v>335394</v>
      </c>
      <c r="L9" s="34">
        <f>+'当年度'!L9-'前年度'!L9</f>
        <v>-382524</v>
      </c>
      <c r="M9" s="34">
        <f>+'当年度'!M9-'前年度'!M9</f>
        <v>0</v>
      </c>
      <c r="N9" s="34">
        <f>+'当年度'!N9-'前年度'!N9</f>
        <v>-1935121</v>
      </c>
    </row>
    <row r="10" spans="1:14" ht="21.75" customHeight="1">
      <c r="A10" s="24"/>
      <c r="B10" s="20" t="s">
        <v>19</v>
      </c>
      <c r="C10" s="34">
        <f>+'当年度'!C10-'前年度'!C10</f>
        <v>-101941</v>
      </c>
      <c r="D10" s="34">
        <f>+'当年度'!D10-'前年度'!D10</f>
        <v>52304</v>
      </c>
      <c r="E10" s="34">
        <f>+'当年度'!E10-'前年度'!E10</f>
        <v>31679</v>
      </c>
      <c r="F10" s="34">
        <f>+'当年度'!F10-'前年度'!F10</f>
        <v>152459</v>
      </c>
      <c r="G10" s="34">
        <f>+'当年度'!G10-'前年度'!G10</f>
        <v>632214</v>
      </c>
      <c r="H10" s="34">
        <f>+'当年度'!H10-'前年度'!H10</f>
        <v>67546</v>
      </c>
      <c r="I10" s="34">
        <f>+'当年度'!I10-'前年度'!I10</f>
        <v>0</v>
      </c>
      <c r="J10" s="34">
        <f>+'当年度'!J10-'前年度'!J10</f>
        <v>23647</v>
      </c>
      <c r="K10" s="34">
        <f>+'当年度'!K10-'前年度'!K10</f>
        <v>857908</v>
      </c>
      <c r="L10" s="34">
        <f>+'当年度'!L10-'前年度'!L10</f>
        <v>1472341</v>
      </c>
      <c r="M10" s="34">
        <f>+'当年度'!M10-'前年度'!M10</f>
        <v>0</v>
      </c>
      <c r="N10" s="34">
        <f>+'当年度'!N10-'前年度'!N10</f>
        <v>-1952500</v>
      </c>
    </row>
    <row r="11" spans="1:14" ht="21.75" customHeight="1">
      <c r="A11" s="24"/>
      <c r="B11" s="20" t="s">
        <v>20</v>
      </c>
      <c r="C11" s="34">
        <f>+'当年度'!C11-'前年度'!C11</f>
        <v>-6856</v>
      </c>
      <c r="D11" s="34">
        <f>+'当年度'!D11-'前年度'!D11</f>
        <v>388989</v>
      </c>
      <c r="E11" s="34">
        <f>+'当年度'!E11-'前年度'!E11</f>
        <v>126614</v>
      </c>
      <c r="F11" s="34">
        <f>+'当年度'!F11-'前年度'!F11</f>
        <v>12733</v>
      </c>
      <c r="G11" s="34">
        <f>+'当年度'!G11-'前年度'!G11</f>
        <v>292189</v>
      </c>
      <c r="H11" s="34">
        <f>+'当年度'!H11-'前年度'!H11</f>
        <v>238118</v>
      </c>
      <c r="I11" s="34">
        <f>+'当年度'!I11-'前年度'!I11</f>
        <v>0</v>
      </c>
      <c r="J11" s="34">
        <f>+'当年度'!J11-'前年度'!J11</f>
        <v>14012</v>
      </c>
      <c r="K11" s="34">
        <f>+'当年度'!K11-'前年度'!K11</f>
        <v>1065799</v>
      </c>
      <c r="L11" s="34">
        <f>+'当年度'!L11-'前年度'!L11</f>
        <v>645117</v>
      </c>
      <c r="M11" s="34">
        <f>+'当年度'!M11-'前年度'!M11</f>
        <v>0</v>
      </c>
      <c r="N11" s="34">
        <f>+'当年度'!N11-'前年度'!N11</f>
        <v>-884000</v>
      </c>
    </row>
    <row r="12" spans="1:14" ht="21.75" customHeight="1">
      <c r="A12" s="24"/>
      <c r="B12" s="20" t="s">
        <v>21</v>
      </c>
      <c r="C12" s="34">
        <f>+'当年度'!C12-'前年度'!C12</f>
        <v>135875</v>
      </c>
      <c r="D12" s="34">
        <f>+'当年度'!D12-'前年度'!D12</f>
        <v>183274</v>
      </c>
      <c r="E12" s="34">
        <f>+'当年度'!E12-'前年度'!E12</f>
        <v>27879</v>
      </c>
      <c r="F12" s="34">
        <f>+'当年度'!F12-'前年度'!F12</f>
        <v>42545</v>
      </c>
      <c r="G12" s="34">
        <f>+'当年度'!G12-'前年度'!G12</f>
        <v>164969</v>
      </c>
      <c r="H12" s="34">
        <f>+'当年度'!H12-'前年度'!H12</f>
        <v>-25697</v>
      </c>
      <c r="I12" s="34">
        <f>+'当年度'!I12-'前年度'!I12</f>
        <v>0</v>
      </c>
      <c r="J12" s="34">
        <f>+'当年度'!J12-'前年度'!J12</f>
        <v>-104409</v>
      </c>
      <c r="K12" s="34">
        <f>+'当年度'!K12-'前年度'!K12</f>
        <v>424436</v>
      </c>
      <c r="L12" s="34">
        <f>+'当年度'!L12-'前年度'!L12</f>
        <v>456150</v>
      </c>
      <c r="M12" s="34">
        <f>+'当年度'!M12-'前年度'!M12</f>
        <v>0</v>
      </c>
      <c r="N12" s="34">
        <f>+'当年度'!N12-'前年度'!N12</f>
        <v>-1026700</v>
      </c>
    </row>
    <row r="13" spans="1:14" ht="21.75" customHeight="1">
      <c r="A13" s="24"/>
      <c r="B13" s="20" t="s">
        <v>22</v>
      </c>
      <c r="C13" s="34">
        <f>+'当年度'!C13-'前年度'!C13</f>
        <v>16276</v>
      </c>
      <c r="D13" s="34">
        <f>+'当年度'!D13-'前年度'!D13</f>
        <v>44847</v>
      </c>
      <c r="E13" s="34">
        <f>+'当年度'!E13-'前年度'!E13</f>
        <v>14421</v>
      </c>
      <c r="F13" s="34">
        <f>+'当年度'!F13-'前年度'!F13</f>
        <v>3521</v>
      </c>
      <c r="G13" s="34">
        <f>+'当年度'!G13-'前年度'!G13</f>
        <v>48530</v>
      </c>
      <c r="H13" s="34">
        <f>+'当年度'!H13-'前年度'!H13</f>
        <v>6732</v>
      </c>
      <c r="I13" s="34">
        <f>+'当年度'!I13-'前年度'!I13</f>
        <v>690</v>
      </c>
      <c r="J13" s="34">
        <f>+'当年度'!J13-'前年度'!J13</f>
        <v>-7999</v>
      </c>
      <c r="K13" s="34">
        <f>+'当年度'!K13-'前年度'!K13</f>
        <v>127018</v>
      </c>
      <c r="L13" s="34">
        <f>+'当年度'!L13-'前年度'!L13</f>
        <v>-21706</v>
      </c>
      <c r="M13" s="34">
        <f>+'当年度'!M13-'前年度'!M13</f>
        <v>0</v>
      </c>
      <c r="N13" s="34">
        <f>+'当年度'!N13-'前年度'!N13</f>
        <v>-209600</v>
      </c>
    </row>
    <row r="14" spans="1:14" ht="21.75" customHeight="1">
      <c r="A14" s="24"/>
      <c r="B14" s="20" t="s">
        <v>23</v>
      </c>
      <c r="C14" s="34">
        <f>+'当年度'!C14-'前年度'!C14</f>
        <v>-128883</v>
      </c>
      <c r="D14" s="34">
        <f>+'当年度'!D14-'前年度'!D14</f>
        <v>293096</v>
      </c>
      <c r="E14" s="34">
        <f>+'当年度'!E14-'前年度'!E14</f>
        <v>12598</v>
      </c>
      <c r="F14" s="34">
        <f>+'当年度'!F14-'前年度'!F14</f>
        <v>-1410</v>
      </c>
      <c r="G14" s="34">
        <f>+'当年度'!G14-'前年度'!G14</f>
        <v>250542</v>
      </c>
      <c r="H14" s="34">
        <f>+'当年度'!H14-'前年度'!H14</f>
        <v>76815</v>
      </c>
      <c r="I14" s="34">
        <f>+'当年度'!I14-'前年度'!I14</f>
        <v>0</v>
      </c>
      <c r="J14" s="34">
        <f>+'当年度'!J14-'前年度'!J14</f>
        <v>-283946</v>
      </c>
      <c r="K14" s="34">
        <f>+'当年度'!K14-'前年度'!K14</f>
        <v>218812</v>
      </c>
      <c r="L14" s="34">
        <f>+'当年度'!L14-'前年度'!L14</f>
        <v>365846</v>
      </c>
      <c r="M14" s="34">
        <f>+'当年度'!M14-'前年度'!M14</f>
        <v>0</v>
      </c>
      <c r="N14" s="34">
        <f>+'当年度'!N14-'前年度'!N14</f>
        <v>-866800</v>
      </c>
    </row>
    <row r="15" spans="1:14" ht="21.75" customHeight="1">
      <c r="A15" s="24"/>
      <c r="B15" s="20" t="s">
        <v>24</v>
      </c>
      <c r="C15" s="34">
        <f>+'当年度'!C15-'前年度'!C15</f>
        <v>94981</v>
      </c>
      <c r="D15" s="34">
        <f>+'当年度'!D15-'前年度'!D15</f>
        <v>53186</v>
      </c>
      <c r="E15" s="34">
        <f>+'当年度'!E15-'前年度'!E15</f>
        <v>-13534</v>
      </c>
      <c r="F15" s="34">
        <f>+'当年度'!F15-'前年度'!F15</f>
        <v>24561</v>
      </c>
      <c r="G15" s="34">
        <f>+'当年度'!G15-'前年度'!G15</f>
        <v>-6039</v>
      </c>
      <c r="H15" s="34">
        <f>+'当年度'!H15-'前年度'!H15</f>
        <v>22995</v>
      </c>
      <c r="I15" s="34">
        <f>+'当年度'!I15-'前年度'!I15</f>
        <v>0</v>
      </c>
      <c r="J15" s="34">
        <f>+'当年度'!J15-'前年度'!J15</f>
        <v>-28364</v>
      </c>
      <c r="K15" s="34">
        <f>+'当年度'!K15-'前年度'!K15</f>
        <v>147786</v>
      </c>
      <c r="L15" s="34">
        <f>+'当年度'!L15-'前年度'!L15</f>
        <v>-133748</v>
      </c>
      <c r="M15" s="34">
        <f>+'当年度'!M15-'前年度'!M15</f>
        <v>0</v>
      </c>
      <c r="N15" s="34">
        <f>+'当年度'!N15-'前年度'!N15</f>
        <v>-163500</v>
      </c>
    </row>
    <row r="16" spans="1:14" ht="21.75" customHeight="1">
      <c r="A16" s="24"/>
      <c r="B16" s="19" t="s">
        <v>25</v>
      </c>
      <c r="C16" s="34">
        <f>+'当年度'!C16-'前年度'!C16</f>
        <v>-127677</v>
      </c>
      <c r="D16" s="34">
        <f>+'当年度'!D16-'前年度'!D16</f>
        <v>21795</v>
      </c>
      <c r="E16" s="34">
        <f>+'当年度'!E16-'前年度'!E16</f>
        <v>1047</v>
      </c>
      <c r="F16" s="34">
        <f>+'当年度'!F16-'前年度'!F16</f>
        <v>10044</v>
      </c>
      <c r="G16" s="34">
        <f>+'当年度'!G16-'前年度'!G16</f>
        <v>34776</v>
      </c>
      <c r="H16" s="34">
        <f>+'当年度'!H16-'前年度'!H16</f>
        <v>-42987</v>
      </c>
      <c r="I16" s="34">
        <f>+'当年度'!I16-'前年度'!I16</f>
        <v>5684</v>
      </c>
      <c r="J16" s="34">
        <f>+'当年度'!J16-'前年度'!J16</f>
        <v>-14831</v>
      </c>
      <c r="K16" s="34">
        <f>+'当年度'!K16-'前年度'!K16</f>
        <v>-112149</v>
      </c>
      <c r="L16" s="34">
        <f>+'当年度'!L16-'前年度'!L16</f>
        <v>-61495</v>
      </c>
      <c r="M16" s="34">
        <f>+'当年度'!M16-'前年度'!M16</f>
        <v>0</v>
      </c>
      <c r="N16" s="34">
        <f>+'当年度'!N16-'前年度'!N16</f>
        <v>0</v>
      </c>
    </row>
    <row r="17" spans="1:14" ht="21.75" customHeight="1">
      <c r="A17" s="24"/>
      <c r="B17" s="20" t="s">
        <v>54</v>
      </c>
      <c r="C17" s="34">
        <f>+'当年度'!C17-'前年度'!C17</f>
        <v>-89092</v>
      </c>
      <c r="D17" s="34">
        <f>+'当年度'!D17-'前年度'!D17</f>
        <v>282264</v>
      </c>
      <c r="E17" s="34">
        <f>+'当年度'!E17-'前年度'!E17</f>
        <v>-64386</v>
      </c>
      <c r="F17" s="34">
        <f>+'当年度'!F17-'前年度'!F17</f>
        <v>-18082</v>
      </c>
      <c r="G17" s="34">
        <f>+'当年度'!G17-'前年度'!G17</f>
        <v>-80713</v>
      </c>
      <c r="H17" s="34">
        <f>+'当年度'!H17-'前年度'!H17</f>
        <v>122238</v>
      </c>
      <c r="I17" s="34">
        <f>+'当年度'!I17-'前年度'!I17</f>
        <v>18332</v>
      </c>
      <c r="J17" s="34">
        <f>+'当年度'!J17-'前年度'!J17</f>
        <v>-38461</v>
      </c>
      <c r="K17" s="34">
        <f>+'当年度'!K17-'前年度'!K17</f>
        <v>132100</v>
      </c>
      <c r="L17" s="34">
        <f>+'当年度'!L17-'前年度'!L17</f>
        <v>749352</v>
      </c>
      <c r="M17" s="34">
        <f>+'当年度'!M17-'前年度'!M17</f>
        <v>0</v>
      </c>
      <c r="N17" s="34">
        <f>+'当年度'!N17-'前年度'!N17</f>
        <v>-430738</v>
      </c>
    </row>
    <row r="18" spans="1:14" ht="21.75" customHeight="1">
      <c r="A18" s="24"/>
      <c r="B18" s="20" t="s">
        <v>55</v>
      </c>
      <c r="C18" s="34">
        <f>+'当年度'!C18-'前年度'!C18</f>
        <v>-97771</v>
      </c>
      <c r="D18" s="34">
        <f>+'当年度'!D18-'前年度'!D18</f>
        <v>79678</v>
      </c>
      <c r="E18" s="34">
        <f>+'当年度'!E18-'前年度'!E18</f>
        <v>18345</v>
      </c>
      <c r="F18" s="34">
        <f>+'当年度'!F18-'前年度'!F18</f>
        <v>-106387</v>
      </c>
      <c r="G18" s="34">
        <f>+'当年度'!G18-'前年度'!G18</f>
        <v>17765</v>
      </c>
      <c r="H18" s="34">
        <f>+'当年度'!H18-'前年度'!H18</f>
        <v>-445538</v>
      </c>
      <c r="I18" s="34">
        <f>+'当年度'!I18-'前年度'!I18</f>
        <v>0</v>
      </c>
      <c r="J18" s="34">
        <f>+'当年度'!J18-'前年度'!J18</f>
        <v>-12003</v>
      </c>
      <c r="K18" s="34">
        <f>+'当年度'!K18-'前年度'!K18</f>
        <v>-545911</v>
      </c>
      <c r="L18" s="34">
        <f>+'当年度'!L18-'前年度'!L18</f>
        <v>-576666</v>
      </c>
      <c r="M18" s="34">
        <f>+'当年度'!M18-'前年度'!M18</f>
        <v>0</v>
      </c>
      <c r="N18" s="34">
        <f>+'当年度'!N18-'前年度'!N18</f>
        <v>-344000</v>
      </c>
    </row>
    <row r="19" spans="1:14" ht="21.75" customHeight="1">
      <c r="A19" s="24"/>
      <c r="B19" s="21" t="s">
        <v>56</v>
      </c>
      <c r="C19" s="35">
        <f>+'当年度'!C19-'前年度'!C19</f>
        <v>-810335</v>
      </c>
      <c r="D19" s="35">
        <f>+'当年度'!D19-'前年度'!D19</f>
        <v>758486</v>
      </c>
      <c r="E19" s="35">
        <f>+'当年度'!E19-'前年度'!E19</f>
        <v>1266</v>
      </c>
      <c r="F19" s="35">
        <f>+'当年度'!F19-'前年度'!F19</f>
        <v>280894</v>
      </c>
      <c r="G19" s="35">
        <f>+'当年度'!G19-'前年度'!G19</f>
        <v>131781</v>
      </c>
      <c r="H19" s="36">
        <f>+'当年度'!H19-'前年度'!H19</f>
        <v>130571</v>
      </c>
      <c r="I19" s="35">
        <f>+'当年度'!I19-'前年度'!I19</f>
        <v>0</v>
      </c>
      <c r="J19" s="35">
        <f>+'当年度'!J19-'前年度'!J19</f>
        <v>-88388</v>
      </c>
      <c r="K19" s="36">
        <f>+'当年度'!K19-'前年度'!K19</f>
        <v>404275</v>
      </c>
      <c r="L19" s="35">
        <f>+'当年度'!L19-'前年度'!L19</f>
        <v>297899</v>
      </c>
      <c r="M19" s="35">
        <f>+'当年度'!M19-'前年度'!M19</f>
        <v>0</v>
      </c>
      <c r="N19" s="35">
        <f>+'当年度'!N19-'前年度'!N19</f>
        <v>-1343003</v>
      </c>
    </row>
    <row r="20" spans="1:14" ht="21.75" customHeight="1">
      <c r="A20" s="24"/>
      <c r="B20" s="20" t="s">
        <v>26</v>
      </c>
      <c r="C20" s="34">
        <f>+'当年度'!C20-'前年度'!C20</f>
        <v>-13251</v>
      </c>
      <c r="D20" s="34">
        <f>+'当年度'!D20-'前年度'!D20</f>
        <v>26563</v>
      </c>
      <c r="E20" s="34">
        <f>+'当年度'!E20-'前年度'!E20</f>
        <v>-9771</v>
      </c>
      <c r="F20" s="34">
        <f>+'当年度'!F20-'前年度'!F20</f>
        <v>7083</v>
      </c>
      <c r="G20" s="34">
        <f>+'当年度'!G20-'前年度'!G20</f>
        <v>-97949</v>
      </c>
      <c r="H20" s="34">
        <f>+'当年度'!H20-'前年度'!H20</f>
        <v>10674</v>
      </c>
      <c r="I20" s="34">
        <f>+'当年度'!I20-'前年度'!I20</f>
        <v>0</v>
      </c>
      <c r="J20" s="34">
        <f>+'当年度'!J20-'前年度'!J20</f>
        <v>-26592</v>
      </c>
      <c r="K20" s="34">
        <f>+'当年度'!K20-'前年度'!K20</f>
        <v>-103243</v>
      </c>
      <c r="L20" s="34">
        <f>+'当年度'!L20-'前年度'!L20</f>
        <v>95184</v>
      </c>
      <c r="M20" s="34">
        <f>+'当年度'!M20-'前年度'!M20</f>
        <v>0</v>
      </c>
      <c r="N20" s="34">
        <f>+'当年度'!N20-'前年度'!N20</f>
        <v>-119851</v>
      </c>
    </row>
    <row r="21" spans="1:14" ht="21.75" customHeight="1">
      <c r="A21" s="24"/>
      <c r="B21" s="20" t="s">
        <v>27</v>
      </c>
      <c r="C21" s="34">
        <f>+'当年度'!C21-'前年度'!C21</f>
        <v>20776</v>
      </c>
      <c r="D21" s="34">
        <f>+'当年度'!D21-'前年度'!D21</f>
        <v>28393</v>
      </c>
      <c r="E21" s="34">
        <f>+'当年度'!E21-'前年度'!E21</f>
        <v>18776</v>
      </c>
      <c r="F21" s="34">
        <f>+'当年度'!F21-'前年度'!F21</f>
        <v>48022</v>
      </c>
      <c r="G21" s="34">
        <f>+'当年度'!G21-'前年度'!G21</f>
        <v>42358</v>
      </c>
      <c r="H21" s="34">
        <f>+'当年度'!H21-'前年度'!H21</f>
        <v>19195</v>
      </c>
      <c r="I21" s="34">
        <f>+'当年度'!I21-'前年度'!I21</f>
        <v>0</v>
      </c>
      <c r="J21" s="34">
        <f>+'当年度'!J21-'前年度'!J21</f>
        <v>-19007</v>
      </c>
      <c r="K21" s="34">
        <f>+'当年度'!K21-'前年度'!K21</f>
        <v>158513</v>
      </c>
      <c r="L21" s="34">
        <f>+'当年度'!L21-'前年度'!L21</f>
        <v>397479</v>
      </c>
      <c r="M21" s="34">
        <f>+'当年度'!M21-'前年度'!M21</f>
        <v>0</v>
      </c>
      <c r="N21" s="34">
        <f>+'当年度'!N21-'前年度'!N21</f>
        <v>-290800</v>
      </c>
    </row>
    <row r="22" spans="1:14" ht="21.75" customHeight="1">
      <c r="A22" s="24"/>
      <c r="B22" s="20" t="s">
        <v>28</v>
      </c>
      <c r="C22" s="34">
        <f>+'当年度'!C22-'前年度'!C22</f>
        <v>959</v>
      </c>
      <c r="D22" s="34">
        <f>+'当年度'!D22-'前年度'!D22</f>
        <v>39225</v>
      </c>
      <c r="E22" s="34">
        <f>+'当年度'!E22-'前年度'!E22</f>
        <v>12868</v>
      </c>
      <c r="F22" s="34">
        <f>+'当年度'!F22-'前年度'!F22</f>
        <v>64269</v>
      </c>
      <c r="G22" s="34">
        <f>+'当年度'!G22-'前年度'!G22</f>
        <v>20329</v>
      </c>
      <c r="H22" s="34">
        <f>+'当年度'!H22-'前年度'!H22</f>
        <v>56164</v>
      </c>
      <c r="I22" s="34">
        <f>+'当年度'!I22-'前年度'!I22</f>
        <v>2</v>
      </c>
      <c r="J22" s="34">
        <f>+'当年度'!J22-'前年度'!J22</f>
        <v>9104</v>
      </c>
      <c r="K22" s="34">
        <f>+'当年度'!K22-'前年度'!K22</f>
        <v>202920</v>
      </c>
      <c r="L22" s="34">
        <f>+'当年度'!L22-'前年度'!L22</f>
        <v>180239</v>
      </c>
      <c r="M22" s="34">
        <f>+'当年度'!M22-'前年度'!M22</f>
        <v>0</v>
      </c>
      <c r="N22" s="34">
        <f>+'当年度'!N22-'前年度'!N22</f>
        <v>-633609</v>
      </c>
    </row>
    <row r="23" spans="1:14" ht="21.75" customHeight="1">
      <c r="A23" s="24"/>
      <c r="B23" s="20" t="s">
        <v>29</v>
      </c>
      <c r="C23" s="34">
        <f>+'当年度'!C23-'前年度'!C23</f>
        <v>-1839</v>
      </c>
      <c r="D23" s="34">
        <f>+'当年度'!D23-'前年度'!D23</f>
        <v>69364</v>
      </c>
      <c r="E23" s="34">
        <f>+'当年度'!E23-'前年度'!E23</f>
        <v>5275</v>
      </c>
      <c r="F23" s="34">
        <f>+'当年度'!F23-'前年度'!F23</f>
        <v>-8993</v>
      </c>
      <c r="G23" s="34">
        <f>+'当年度'!G23-'前年度'!G23</f>
        <v>-9468</v>
      </c>
      <c r="H23" s="34">
        <f>+'当年度'!H23-'前年度'!H23</f>
        <v>22785</v>
      </c>
      <c r="I23" s="34">
        <f>+'当年度'!I23-'前年度'!I23</f>
        <v>0</v>
      </c>
      <c r="J23" s="34">
        <f>+'当年度'!J23-'前年度'!J23</f>
        <v>-126833</v>
      </c>
      <c r="K23" s="34">
        <f>+'当年度'!K23-'前年度'!K23</f>
        <v>-49709</v>
      </c>
      <c r="L23" s="34">
        <f>+'当年度'!L23-'前年度'!L23</f>
        <v>130579</v>
      </c>
      <c r="M23" s="34">
        <f>+'当年度'!M23-'前年度'!M23</f>
        <v>0</v>
      </c>
      <c r="N23" s="34">
        <f>+'当年度'!N23-'前年度'!N23</f>
        <v>-259000</v>
      </c>
    </row>
    <row r="24" spans="1:14" ht="21.75" customHeight="1">
      <c r="A24" s="24"/>
      <c r="B24" s="20" t="s">
        <v>30</v>
      </c>
      <c r="C24" s="34">
        <f>+'当年度'!C24-'前年度'!C24</f>
        <v>-12034</v>
      </c>
      <c r="D24" s="34">
        <f>+'当年度'!D24-'前年度'!D24</f>
        <v>88131</v>
      </c>
      <c r="E24" s="34">
        <f>+'当年度'!E24-'前年度'!E24</f>
        <v>7452</v>
      </c>
      <c r="F24" s="34">
        <f>+'当年度'!F24-'前年度'!F24</f>
        <v>25506</v>
      </c>
      <c r="G24" s="34">
        <f>+'当年度'!G24-'前年度'!G24</f>
        <v>-24676</v>
      </c>
      <c r="H24" s="34">
        <f>+'当年度'!H24-'前年度'!H24</f>
        <v>0</v>
      </c>
      <c r="I24" s="34">
        <f>+'当年度'!I24-'前年度'!I24</f>
        <v>0</v>
      </c>
      <c r="J24" s="34">
        <f>+'当年度'!J24-'前年度'!J24</f>
        <v>-30433</v>
      </c>
      <c r="K24" s="34">
        <f>+'当年度'!K24-'前年度'!K24</f>
        <v>53946</v>
      </c>
      <c r="L24" s="34">
        <f>+'当年度'!L24-'前年度'!L24</f>
        <v>-8736</v>
      </c>
      <c r="M24" s="34">
        <f>+'当年度'!M24-'前年度'!M24</f>
        <v>0</v>
      </c>
      <c r="N24" s="34">
        <f>+'当年度'!N24-'前年度'!N24</f>
        <v>0</v>
      </c>
    </row>
    <row r="25" spans="1:14" ht="21.75" customHeight="1">
      <c r="A25" s="24"/>
      <c r="B25" s="19" t="s">
        <v>31</v>
      </c>
      <c r="C25" s="34">
        <f>+'当年度'!C25-'前年度'!C25</f>
        <v>29508</v>
      </c>
      <c r="D25" s="34">
        <f>+'当年度'!D25-'前年度'!D25</f>
        <v>46191</v>
      </c>
      <c r="E25" s="34">
        <f>+'当年度'!E25-'前年度'!E25</f>
        <v>1370</v>
      </c>
      <c r="F25" s="34">
        <f>+'当年度'!F25-'前年度'!F25</f>
        <v>-3834</v>
      </c>
      <c r="G25" s="34">
        <f>+'当年度'!G25-'前年度'!G25</f>
        <v>62109</v>
      </c>
      <c r="H25" s="34">
        <f>+'当年度'!H25-'前年度'!H25</f>
        <v>-31519</v>
      </c>
      <c r="I25" s="34">
        <f>+'当年度'!I25-'前年度'!I25</f>
        <v>-3000</v>
      </c>
      <c r="J25" s="34">
        <f>+'当年度'!J25-'前年度'!J25</f>
        <v>9892</v>
      </c>
      <c r="K25" s="34">
        <f>+'当年度'!K25-'前年度'!K25</f>
        <v>110717</v>
      </c>
      <c r="L25" s="34">
        <f>+'当年度'!L25-'前年度'!L25</f>
        <v>-50590</v>
      </c>
      <c r="M25" s="34">
        <f>+'当年度'!M25-'前年度'!M25</f>
        <v>0</v>
      </c>
      <c r="N25" s="34">
        <f>+'当年度'!N25-'前年度'!N25</f>
        <v>0</v>
      </c>
    </row>
    <row r="26" spans="1:14" ht="21.75" customHeight="1">
      <c r="A26" s="24"/>
      <c r="B26" s="20" t="s">
        <v>32</v>
      </c>
      <c r="C26" s="34">
        <f>+'当年度'!C26-'前年度'!C26</f>
        <v>-21861</v>
      </c>
      <c r="D26" s="34">
        <f>+'当年度'!D26-'前年度'!D26</f>
        <v>17042</v>
      </c>
      <c r="E26" s="34">
        <f>+'当年度'!E26-'前年度'!E26</f>
        <v>30438</v>
      </c>
      <c r="F26" s="34">
        <f>+'当年度'!F26-'前年度'!F26</f>
        <v>18034</v>
      </c>
      <c r="G26" s="34">
        <f>+'当年度'!G26-'前年度'!G26</f>
        <v>78764</v>
      </c>
      <c r="H26" s="34">
        <f>+'当年度'!H26-'前年度'!H26</f>
        <v>82560</v>
      </c>
      <c r="I26" s="34">
        <f>+'当年度'!I26-'前年度'!I26</f>
        <v>0</v>
      </c>
      <c r="J26" s="34">
        <f>+'当年度'!J26-'前年度'!J26</f>
        <v>31240</v>
      </c>
      <c r="K26" s="34">
        <f>+'当年度'!K26-'前年度'!K26</f>
        <v>236217</v>
      </c>
      <c r="L26" s="34">
        <f>+'当年度'!L26-'前年度'!L26</f>
        <v>99621</v>
      </c>
      <c r="M26" s="34">
        <f>+'当年度'!M26-'前年度'!M26</f>
        <v>0</v>
      </c>
      <c r="N26" s="34">
        <f>+'当年度'!N26-'前年度'!N26</f>
        <v>-172500</v>
      </c>
    </row>
    <row r="27" spans="1:14" ht="21.75" customHeight="1">
      <c r="A27" s="24"/>
      <c r="B27" s="19" t="s">
        <v>33</v>
      </c>
      <c r="C27" s="34">
        <f>+'当年度'!C27-'前年度'!C27</f>
        <v>-22363</v>
      </c>
      <c r="D27" s="34">
        <f>+'当年度'!D27-'前年度'!D27</f>
        <v>77141</v>
      </c>
      <c r="E27" s="34">
        <f>+'当年度'!E27-'前年度'!E27</f>
        <v>8594</v>
      </c>
      <c r="F27" s="34">
        <f>+'当年度'!F27-'前年度'!F27</f>
        <v>1966</v>
      </c>
      <c r="G27" s="34">
        <f>+'当年度'!G27-'前年度'!G27</f>
        <v>-27052</v>
      </c>
      <c r="H27" s="34">
        <f>+'当年度'!H27-'前年度'!H27</f>
        <v>-3233</v>
      </c>
      <c r="I27" s="34">
        <f>+'当年度'!I27-'前年度'!I27</f>
        <v>0</v>
      </c>
      <c r="J27" s="34">
        <f>+'当年度'!J27-'前年度'!J27</f>
        <v>8551</v>
      </c>
      <c r="K27" s="34">
        <f>+'当年度'!K27-'前年度'!K27</f>
        <v>43604</v>
      </c>
      <c r="L27" s="34">
        <f>+'当年度'!L27-'前年度'!L27</f>
        <v>-54800</v>
      </c>
      <c r="M27" s="34">
        <f>+'当年度'!M27-'前年度'!M27</f>
        <v>0</v>
      </c>
      <c r="N27" s="34">
        <f>+'当年度'!N27-'前年度'!N27</f>
        <v>-134400</v>
      </c>
    </row>
    <row r="28" spans="1:14" ht="21.75" customHeight="1">
      <c r="A28" s="24"/>
      <c r="B28" s="20" t="s">
        <v>34</v>
      </c>
      <c r="C28" s="34">
        <f>+'当年度'!C28-'前年度'!C28</f>
        <v>-7283</v>
      </c>
      <c r="D28" s="34">
        <f>+'当年度'!D28-'前年度'!D28</f>
        <v>130844</v>
      </c>
      <c r="E28" s="34">
        <f>+'当年度'!E28-'前年度'!E28</f>
        <v>60029</v>
      </c>
      <c r="F28" s="34">
        <f>+'当年度'!F28-'前年度'!F28</f>
        <v>9595</v>
      </c>
      <c r="G28" s="34">
        <f>+'当年度'!G28-'前年度'!G28</f>
        <v>-27589</v>
      </c>
      <c r="H28" s="34">
        <f>+'当年度'!H28-'前年度'!H28</f>
        <v>32305</v>
      </c>
      <c r="I28" s="34">
        <f>+'当年度'!I28-'前年度'!I28</f>
        <v>0</v>
      </c>
      <c r="J28" s="34">
        <f>+'当年度'!J28-'前年度'!J28</f>
        <v>5088</v>
      </c>
      <c r="K28" s="34">
        <f>+'当年度'!K28-'前年度'!K28</f>
        <v>202989</v>
      </c>
      <c r="L28" s="34">
        <f>+'当年度'!L28-'前年度'!L28</f>
        <v>108645</v>
      </c>
      <c r="M28" s="34">
        <f>+'当年度'!M28-'前年度'!M28</f>
        <v>0</v>
      </c>
      <c r="N28" s="34">
        <f>+'当年度'!N28-'前年度'!N28</f>
        <v>-57300</v>
      </c>
    </row>
    <row r="29" spans="1:14" ht="21.75" customHeight="1">
      <c r="A29" s="24"/>
      <c r="B29" s="20" t="s">
        <v>35</v>
      </c>
      <c r="C29" s="34">
        <f>+'当年度'!C29-'前年度'!C29</f>
        <v>-32579</v>
      </c>
      <c r="D29" s="34">
        <f>+'当年度'!D29-'前年度'!D29</f>
        <v>3549</v>
      </c>
      <c r="E29" s="34">
        <f>+'当年度'!E29-'前年度'!E29</f>
        <v>-636</v>
      </c>
      <c r="F29" s="34">
        <f>+'当年度'!F29-'前年度'!F29</f>
        <v>14270</v>
      </c>
      <c r="G29" s="34">
        <f>+'当年度'!G29-'前年度'!G29</f>
        <v>-7273</v>
      </c>
      <c r="H29" s="34">
        <f>+'当年度'!H29-'前年度'!H29</f>
        <v>-817</v>
      </c>
      <c r="I29" s="34">
        <f>+'当年度'!I29-'前年度'!I29</f>
        <v>-2552</v>
      </c>
      <c r="J29" s="34">
        <f>+'当年度'!J29-'前年度'!J29</f>
        <v>3964</v>
      </c>
      <c r="K29" s="34">
        <f>+'当年度'!K29-'前年度'!K29</f>
        <v>-22074</v>
      </c>
      <c r="L29" s="34">
        <f>+'当年度'!L29-'前年度'!L29</f>
        <v>-34928</v>
      </c>
      <c r="M29" s="34">
        <f>+'当年度'!M29-'前年度'!M29</f>
        <v>0</v>
      </c>
      <c r="N29" s="34">
        <f>+'当年度'!N29-'前年度'!N29</f>
        <v>-56120</v>
      </c>
    </row>
    <row r="30" spans="1:14" ht="21.75" customHeight="1">
      <c r="A30" s="24"/>
      <c r="B30" s="20" t="s">
        <v>57</v>
      </c>
      <c r="C30" s="34">
        <f>+'当年度'!C30-'前年度'!C30</f>
        <v>-6985</v>
      </c>
      <c r="D30" s="34">
        <f>+'当年度'!D30-'前年度'!D30</f>
        <v>51213</v>
      </c>
      <c r="E30" s="34">
        <f>+'当年度'!E30-'前年度'!E30</f>
        <v>11197</v>
      </c>
      <c r="F30" s="34">
        <f>+'当年度'!F30-'前年度'!F30</f>
        <v>9517</v>
      </c>
      <c r="G30" s="34">
        <f>+'当年度'!G30-'前年度'!G30</f>
        <v>140670</v>
      </c>
      <c r="H30" s="34">
        <f>+'当年度'!H30-'前年度'!H30</f>
        <v>-31696</v>
      </c>
      <c r="I30" s="34">
        <f>+'当年度'!I30-'前年度'!I30</f>
        <v>0</v>
      </c>
      <c r="J30" s="34">
        <f>+'当年度'!J30-'前年度'!J30</f>
        <v>-9935</v>
      </c>
      <c r="K30" s="34">
        <f>+'当年度'!K30-'前年度'!K30</f>
        <v>163981</v>
      </c>
      <c r="L30" s="34">
        <f>+'当年度'!L30-'前年度'!L30</f>
        <v>-121782</v>
      </c>
      <c r="M30" s="34">
        <f>+'当年度'!M30-'前年度'!M30</f>
        <v>0</v>
      </c>
      <c r="N30" s="34">
        <f>+'当年度'!N30-'前年度'!N30</f>
        <v>-73800</v>
      </c>
    </row>
    <row r="31" spans="1:14" ht="21.75" customHeight="1">
      <c r="A31" s="24"/>
      <c r="B31" s="19" t="s">
        <v>58</v>
      </c>
      <c r="C31" s="34">
        <f>+'当年度'!C31-'前年度'!C31</f>
        <v>-130710</v>
      </c>
      <c r="D31" s="34">
        <f>+'当年度'!D31-'前年度'!D31</f>
        <v>4122</v>
      </c>
      <c r="E31" s="34">
        <f>+'当年度'!E31-'前年度'!E31</f>
        <v>-491</v>
      </c>
      <c r="F31" s="34">
        <f>+'当年度'!F31-'前年度'!F31</f>
        <v>642</v>
      </c>
      <c r="G31" s="34">
        <f>+'当年度'!G31-'前年度'!G31</f>
        <v>-61693</v>
      </c>
      <c r="H31" s="34">
        <f>+'当年度'!H31-'前年度'!H31</f>
        <v>13076</v>
      </c>
      <c r="I31" s="34">
        <f>+'当年度'!I31-'前年度'!I31</f>
        <v>-792</v>
      </c>
      <c r="J31" s="34">
        <f>+'当年度'!J31-'前年度'!J31</f>
        <v>92941</v>
      </c>
      <c r="K31" s="34">
        <f>+'当年度'!K31-'前年度'!K31</f>
        <v>-82905</v>
      </c>
      <c r="L31" s="34">
        <f>+'当年度'!L31-'前年度'!L31</f>
        <v>-120641</v>
      </c>
      <c r="M31" s="34">
        <f>+'当年度'!M31-'前年度'!M31</f>
        <v>0</v>
      </c>
      <c r="N31" s="34">
        <f>+'当年度'!N31-'前年度'!N31</f>
        <v>-98238</v>
      </c>
    </row>
    <row r="32" spans="1:14" ht="21.75" customHeight="1">
      <c r="A32" s="24"/>
      <c r="B32" s="19" t="s">
        <v>59</v>
      </c>
      <c r="C32" s="34">
        <f>+'当年度'!C32-'前年度'!C32</f>
        <v>643</v>
      </c>
      <c r="D32" s="34">
        <f>+'当年度'!D32-'前年度'!D32</f>
        <v>120283</v>
      </c>
      <c r="E32" s="34">
        <f>+'当年度'!E32-'前年度'!E32</f>
        <v>-13095</v>
      </c>
      <c r="F32" s="34">
        <f>+'当年度'!F32-'前年度'!F32</f>
        <v>-220246</v>
      </c>
      <c r="G32" s="34">
        <f>+'当年度'!G32-'前年度'!G32</f>
        <v>60315</v>
      </c>
      <c r="H32" s="34">
        <f>+'当年度'!H32-'前年度'!H32</f>
        <v>41678</v>
      </c>
      <c r="I32" s="34">
        <f>+'当年度'!I32-'前年度'!I32</f>
        <v>0</v>
      </c>
      <c r="J32" s="34">
        <f>+'当年度'!J32-'前年度'!J32</f>
        <v>-62246</v>
      </c>
      <c r="K32" s="34">
        <f>+'当年度'!K32-'前年度'!K32</f>
        <v>-72668</v>
      </c>
      <c r="L32" s="34">
        <f>+'当年度'!L32-'前年度'!L32</f>
        <v>-64071</v>
      </c>
      <c r="M32" s="34">
        <f>+'当年度'!M32-'前年度'!M32</f>
        <v>0</v>
      </c>
      <c r="N32" s="34">
        <f>+'当年度'!N32-'前年度'!N32</f>
        <v>-175356</v>
      </c>
    </row>
    <row r="33" spans="1:14" ht="21.75" customHeight="1">
      <c r="A33" s="24"/>
      <c r="B33" s="20" t="s">
        <v>36</v>
      </c>
      <c r="C33" s="34">
        <f>+'当年度'!C33-'前年度'!C33</f>
        <v>-7576</v>
      </c>
      <c r="D33" s="34">
        <f>+'当年度'!D33-'前年度'!D33</f>
        <v>22486</v>
      </c>
      <c r="E33" s="34">
        <f>+'当年度'!E33-'前年度'!E33</f>
        <v>4310</v>
      </c>
      <c r="F33" s="34">
        <f>+'当年度'!F33-'前年度'!F33</f>
        <v>-5922</v>
      </c>
      <c r="G33" s="34">
        <f>+'当年度'!G33-'前年度'!G33</f>
        <v>4513</v>
      </c>
      <c r="H33" s="34">
        <f>+'当年度'!H33-'前年度'!H33</f>
        <v>11727</v>
      </c>
      <c r="I33" s="34">
        <f>+'当年度'!I33-'前年度'!I33</f>
        <v>748</v>
      </c>
      <c r="J33" s="34">
        <f>+'当年度'!J33-'前年度'!J33</f>
        <v>-1959</v>
      </c>
      <c r="K33" s="34">
        <f>+'当年度'!K33-'前年度'!K33</f>
        <v>28327</v>
      </c>
      <c r="L33" s="34">
        <f>+'当年度'!L33-'前年度'!L33</f>
        <v>-28343</v>
      </c>
      <c r="M33" s="34">
        <f>+'当年度'!M33-'前年度'!M33</f>
        <v>0</v>
      </c>
      <c r="N33" s="34">
        <f>+'当年度'!N33-'前年度'!N33</f>
        <v>-64800</v>
      </c>
    </row>
    <row r="34" spans="1:14" ht="21.75" customHeight="1">
      <c r="A34" s="24"/>
      <c r="B34" s="19" t="s">
        <v>37</v>
      </c>
      <c r="C34" s="34">
        <f>+'当年度'!C34-'前年度'!C34</f>
        <v>1373</v>
      </c>
      <c r="D34" s="34">
        <f>+'当年度'!D34-'前年度'!D34</f>
        <v>-22812</v>
      </c>
      <c r="E34" s="34">
        <f>+'当年度'!E34-'前年度'!E34</f>
        <v>2597</v>
      </c>
      <c r="F34" s="34">
        <f>+'当年度'!F34-'前年度'!F34</f>
        <v>-18350</v>
      </c>
      <c r="G34" s="34">
        <f>+'当年度'!G34-'前年度'!G34</f>
        <v>-3977</v>
      </c>
      <c r="H34" s="34">
        <f>+'当年度'!H34-'前年度'!H34</f>
        <v>22047</v>
      </c>
      <c r="I34" s="34">
        <f>+'当年度'!I34-'前年度'!I34</f>
        <v>0</v>
      </c>
      <c r="J34" s="34">
        <f>+'当年度'!J34-'前年度'!J34</f>
        <v>1698</v>
      </c>
      <c r="K34" s="34">
        <f>+'当年度'!K34-'前年度'!K34</f>
        <v>-17424</v>
      </c>
      <c r="L34" s="34">
        <f>+'当年度'!L34-'前年度'!L34</f>
        <v>37920</v>
      </c>
      <c r="M34" s="34">
        <f>+'当年度'!M34-'前年度'!M34</f>
        <v>0</v>
      </c>
      <c r="N34" s="34">
        <f>+'当年度'!N34-'前年度'!N34</f>
        <v>-170714</v>
      </c>
    </row>
    <row r="35" spans="1:14" ht="24.75" customHeight="1">
      <c r="A35" s="24"/>
      <c r="B35" s="22" t="s">
        <v>38</v>
      </c>
      <c r="C35" s="37">
        <f>+'当年度'!C35-'前年度'!C35</f>
        <v>-2007955</v>
      </c>
      <c r="D35" s="37">
        <f>+'当年度'!D35-'前年度'!D35</f>
        <v>3900643</v>
      </c>
      <c r="E35" s="37">
        <f>+'当年度'!E35-'前年度'!E35</f>
        <v>456251</v>
      </c>
      <c r="F35" s="37">
        <f>+'当年度'!F35-'前年度'!F35</f>
        <v>210112</v>
      </c>
      <c r="G35" s="37">
        <f>+'当年度'!G35-'前年度'!G35</f>
        <v>2089213</v>
      </c>
      <c r="H35" s="38">
        <f>+'当年度'!H35-'前年度'!H35</f>
        <v>828030</v>
      </c>
      <c r="I35" s="37">
        <f>+'当年度'!I35-'前年度'!I35</f>
        <v>22338</v>
      </c>
      <c r="J35" s="37">
        <f>+'当年度'!J35-'前年度'!J35</f>
        <v>-138072</v>
      </c>
      <c r="K35" s="38">
        <f>+'当年度'!K35-'前年度'!K35</f>
        <v>5360560</v>
      </c>
      <c r="L35" s="37">
        <f>+'当年度'!L35-'前年度'!L35</f>
        <v>3601295</v>
      </c>
      <c r="M35" s="37">
        <f>+'当年度'!M35-'前年度'!M35</f>
        <v>0</v>
      </c>
      <c r="N35" s="37">
        <f>+'当年度'!N35-'前年度'!N35</f>
        <v>-14286662</v>
      </c>
    </row>
    <row r="36" spans="1:14" ht="24.75" customHeight="1">
      <c r="A36" s="24"/>
      <c r="B36" s="22" t="s">
        <v>72</v>
      </c>
      <c r="C36" s="37">
        <f>+'当年度'!C36-'前年度'!C36</f>
        <v>-203222</v>
      </c>
      <c r="D36" s="37">
        <f>+'当年度'!D36-'前年度'!D36</f>
        <v>701735</v>
      </c>
      <c r="E36" s="37">
        <f>+'当年度'!E36-'前年度'!E36</f>
        <v>138913</v>
      </c>
      <c r="F36" s="37">
        <f>+'当年度'!F36-'前年度'!F36</f>
        <v>-58441</v>
      </c>
      <c r="G36" s="37">
        <f>+'当年度'!G36-'前年度'!G36</f>
        <v>149381</v>
      </c>
      <c r="H36" s="38">
        <f>+'当年度'!H36-'前年度'!H36</f>
        <v>244946</v>
      </c>
      <c r="I36" s="37">
        <f>+'当年度'!I36-'前年度'!I36</f>
        <v>-5594</v>
      </c>
      <c r="J36" s="37">
        <f>+'当年度'!J36-'前年度'!J36</f>
        <v>-114527</v>
      </c>
      <c r="K36" s="38">
        <f>+'当年度'!K36-'前年度'!K36</f>
        <v>853191</v>
      </c>
      <c r="L36" s="37">
        <f>+'当年度'!L36-'前年度'!L36</f>
        <v>565776</v>
      </c>
      <c r="M36" s="37">
        <f>+'当年度'!M36-'前年度'!M36</f>
        <v>0</v>
      </c>
      <c r="N36" s="37">
        <f>+'当年度'!N36-'前年度'!N36</f>
        <v>-2306488</v>
      </c>
    </row>
    <row r="37" spans="1:14" ht="24.75" customHeight="1">
      <c r="A37" s="24"/>
      <c r="B37" s="22" t="s">
        <v>39</v>
      </c>
      <c r="C37" s="37">
        <f>+'当年度'!C37-'前年度'!C37</f>
        <v>-2211177</v>
      </c>
      <c r="D37" s="37">
        <f>+'当年度'!D37-'前年度'!D37</f>
        <v>4602378</v>
      </c>
      <c r="E37" s="37">
        <f>+'当年度'!E37-'前年度'!E37</f>
        <v>595164</v>
      </c>
      <c r="F37" s="37">
        <f>+'当年度'!F37-'前年度'!F37</f>
        <v>151671</v>
      </c>
      <c r="G37" s="37">
        <f>+'当年度'!G37-'前年度'!G37</f>
        <v>2238594</v>
      </c>
      <c r="H37" s="38">
        <f>+'当年度'!H37-'前年度'!H37</f>
        <v>1072976</v>
      </c>
      <c r="I37" s="37">
        <f>+'当年度'!I37-'前年度'!I37</f>
        <v>16744</v>
      </c>
      <c r="J37" s="37">
        <f>+'当年度'!J37-'前年度'!J37</f>
        <v>-252599</v>
      </c>
      <c r="K37" s="38">
        <f>+'当年度'!K37-'前年度'!K37</f>
        <v>6213751</v>
      </c>
      <c r="L37" s="37">
        <f>+'当年度'!L37-'前年度'!L37</f>
        <v>4167071</v>
      </c>
      <c r="M37" s="37">
        <f>+'当年度'!M37-'前年度'!M37</f>
        <v>0</v>
      </c>
      <c r="N37" s="37">
        <f>+'当年度'!N37-'前年度'!N37</f>
        <v>-16593150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50" zoomScaleNormal="50" zoomScaleSheetLayoutView="65" zoomScalePageLayoutView="0" workbookViewId="0" topLeftCell="A1">
      <pane xSplit="2" ySplit="5" topLeftCell="C6" activePane="bottomRight" state="frozen"/>
      <selection pane="topLeft"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4" width="12.66015625" style="0" customWidth="1"/>
  </cols>
  <sheetData>
    <row r="1" spans="1:13" ht="17.25">
      <c r="A1" s="23"/>
      <c r="B1" s="86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ht="17.25">
      <c r="B2" s="14"/>
      <c r="C2" s="1"/>
      <c r="D2" s="1"/>
      <c r="E2" s="1"/>
      <c r="F2" s="1"/>
      <c r="G2" s="1"/>
      <c r="H2" s="1"/>
      <c r="I2" s="4"/>
      <c r="J2" s="1"/>
      <c r="K2" s="1"/>
      <c r="L2" s="1"/>
      <c r="M2" s="4" t="s">
        <v>51</v>
      </c>
      <c r="N2" s="4" t="s">
        <v>1</v>
      </c>
    </row>
    <row r="3" spans="1:14" ht="17.25" customHeight="1">
      <c r="A3" s="24"/>
      <c r="B3" s="15"/>
      <c r="C3" s="75"/>
      <c r="D3" s="75"/>
      <c r="E3" s="75"/>
      <c r="F3" s="75"/>
      <c r="G3" s="75"/>
      <c r="H3" s="75"/>
      <c r="I3" s="75"/>
      <c r="J3" s="75"/>
      <c r="K3" s="75"/>
      <c r="L3" s="76"/>
      <c r="M3" s="76"/>
      <c r="N3" s="76"/>
    </row>
    <row r="4" spans="1:14" ht="17.25">
      <c r="A4" s="24"/>
      <c r="B4" s="16"/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8" t="s">
        <v>11</v>
      </c>
      <c r="M4" s="78" t="s">
        <v>67</v>
      </c>
      <c r="N4" s="79" t="s">
        <v>68</v>
      </c>
    </row>
    <row r="5" spans="1:15" ht="17.25">
      <c r="A5" s="24"/>
      <c r="B5" s="17"/>
      <c r="C5" s="80"/>
      <c r="D5" s="80"/>
      <c r="E5" s="80"/>
      <c r="F5" s="80"/>
      <c r="G5" s="80"/>
      <c r="H5" s="80"/>
      <c r="I5" s="81" t="s">
        <v>12</v>
      </c>
      <c r="J5" s="80"/>
      <c r="K5" s="81" t="s">
        <v>13</v>
      </c>
      <c r="L5" s="82" t="s">
        <v>14</v>
      </c>
      <c r="M5" s="82" t="s">
        <v>60</v>
      </c>
      <c r="N5" s="81" t="s">
        <v>69</v>
      </c>
      <c r="O5" t="s">
        <v>52</v>
      </c>
    </row>
    <row r="6" spans="1:14" ht="21.75" customHeight="1">
      <c r="A6" s="24"/>
      <c r="B6" s="18" t="s">
        <v>15</v>
      </c>
      <c r="C6" s="41">
        <f>IF(AND('当年度'!C6=0,'前年度'!C6=0),"",IF('前年度'!C6=0,"皆増 ",IF('当年度'!C6=0,"皆減 ",ROUND('増減額'!C6/'前年度'!C6*100,1))))</f>
        <v>-1.7</v>
      </c>
      <c r="D6" s="41">
        <f>IF(AND('当年度'!D6=0,'前年度'!D6=0),"",IF('前年度'!D6=0,"皆増 ",IF('当年度'!D6=0,"皆減 ",ROUND('増減額'!D6/'前年度'!D6*100,1))))</f>
        <v>5.2</v>
      </c>
      <c r="E6" s="41">
        <f>IF(AND('当年度'!E6=0,'前年度'!E6=0),"",IF('前年度'!E6=0,"皆増 ",IF('当年度'!E6=0,"皆減 ",ROUND('増減額'!E6/'前年度'!E6*100,1))))</f>
        <v>0.9</v>
      </c>
      <c r="F6" s="41">
        <f>IF(AND('当年度'!F6=0,'前年度'!F6=0),"",IF('前年度'!F6=0,"皆増 ",IF('当年度'!F6=0,"皆減 ",ROUND('増減額'!F6/'前年度'!F6*100,1))))</f>
        <v>0</v>
      </c>
      <c r="G6" s="41">
        <f>IF(AND('当年度'!G6=0,'前年度'!G6=0),"",IF('前年度'!G6=0,"皆増 ",IF('当年度'!G6=0,"皆減 ",ROUND('増減額'!G6/'前年度'!G6*100,1))))</f>
        <v>0.7</v>
      </c>
      <c r="H6" s="42">
        <f>IF(AND('当年度'!H6=0,'前年度'!H6=0),"",IF('前年度'!H6=0,"皆増 ",IF('当年度'!H6=0,"皆減 ",ROUND('増減額'!H6/'前年度'!H6*100,1))))</f>
        <v>6.1</v>
      </c>
      <c r="I6" s="41">
        <f>IF(AND('当年度'!I6=0,'前年度'!I6=0),"",IF('前年度'!I6=0,"皆増 ",IF('当年度'!I6=0,"皆減 ",ROUND('増減額'!I6/'前年度'!I6*100,1))))</f>
      </c>
      <c r="J6" s="41">
        <f>IF(AND('当年度'!J6=0,'前年度'!J6=0),"",IF('前年度'!J6=0,"皆増 ",IF('当年度'!J6=0,"皆減 ",ROUND('増減額'!J6/'前年度'!J6*100,1))))</f>
        <v>-0.1</v>
      </c>
      <c r="K6" s="42">
        <f>IF(AND('当年度'!K6=0,'前年度'!K6=0),"",IF('前年度'!K6=0,"皆増 ",IF('当年度'!K6=0,"皆減 ",ROUND('増減額'!K6/'前年度'!K6*100,1))))</f>
        <v>1.5</v>
      </c>
      <c r="L6" s="41">
        <f>IF(AND('当年度'!L6=0,'前年度'!L6=0),"",IF('前年度'!L6=0,"皆増 ",IF('当年度'!L6=0,"皆減 ",ROUND('増減額'!L6/'前年度'!L6*100,1))))</f>
        <v>1.6</v>
      </c>
      <c r="M6" s="41">
        <f>IF(AND('当年度'!M6=0,'前年度'!M6=0),"",IF('前年度'!M6=0,"皆増 ",IF('当年度'!M6=0,"皆減 ",ROUND('増減額'!M6/'前年度'!M6*100,1))))</f>
      </c>
      <c r="N6" s="41">
        <f>IF(AND('当年度'!N6=0,'前年度'!N6=0),"",IF('前年度'!N6=0,"皆増 ",IF('当年度'!N6=0,"皆減 ",ROUND('増減額'!N6/'前年度'!N6*100,1))))</f>
        <v>-70.9</v>
      </c>
    </row>
    <row r="7" spans="1:14" ht="21.75" customHeight="1">
      <c r="A7" s="24"/>
      <c r="B7" s="19" t="s">
        <v>16</v>
      </c>
      <c r="C7" s="41">
        <f>IF(AND('当年度'!C7=0,'前年度'!C7=0),"",IF('前年度'!C7=0,"皆増 ",IF('当年度'!C7=0,"皆減 ",ROUND('増減額'!C7/'前年度'!C7*100,1))))</f>
        <v>-1.4</v>
      </c>
      <c r="D7" s="41">
        <f>IF(AND('当年度'!D7=0,'前年度'!D7=0),"",IF('前年度'!D7=0,"皆増 ",IF('当年度'!D7=0,"皆減 ",ROUND('増減額'!D7/'前年度'!D7*100,1))))</f>
        <v>4.7</v>
      </c>
      <c r="E7" s="41">
        <f>IF(AND('当年度'!E7=0,'前年度'!E7=0),"",IF('前年度'!E7=0,"皆増 ",IF('当年度'!E7=0,"皆減 ",ROUND('増減額'!E7/'前年度'!E7*100,1))))</f>
        <v>11.3</v>
      </c>
      <c r="F7" s="41">
        <f>IF(AND('当年度'!F7=0,'前年度'!F7=0),"",IF('前年度'!F7=0,"皆増 ",IF('当年度'!F7=0,"皆減 ",ROUND('増減額'!F7/'前年度'!F7*100,1))))</f>
        <v>3.5</v>
      </c>
      <c r="G7" s="41">
        <f>IF(AND('当年度'!G7=0,'前年度'!G7=0),"",IF('前年度'!G7=0,"皆増 ",IF('当年度'!G7=0,"皆減 ",ROUND('増減額'!G7/'前年度'!G7*100,1))))</f>
        <v>9.4</v>
      </c>
      <c r="H7" s="41">
        <f>IF(AND('当年度'!H7=0,'前年度'!H7=0),"",IF('前年度'!H7=0,"皆増 ",IF('当年度'!H7=0,"皆減 ",ROUND('増減額'!H7/'前年度'!H7*100,1))))</f>
        <v>-5.1</v>
      </c>
      <c r="I7" s="41">
        <f>IF(AND('当年度'!I7=0,'前年度'!I7=0),"",IF('前年度'!I7=0,"皆増 ",IF('当年度'!I7=0,"皆減 ",ROUND('増減額'!I7/'前年度'!I7*100,1))))</f>
      </c>
      <c r="J7" s="41">
        <f>IF(AND('当年度'!J7=0,'前年度'!J7=0),"",IF('前年度'!J7=0,"皆増 ",IF('当年度'!J7=0,"皆減 ",ROUND('増減額'!J7/'前年度'!J7*100,1))))</f>
        <v>4.5</v>
      </c>
      <c r="K7" s="41">
        <f>IF(AND('当年度'!K7=0,'前年度'!K7=0),"",IF('前年度'!K7=0,"皆増 ",IF('当年度'!K7=0,"皆減 ",ROUND('増減額'!K7/'前年度'!K7*100,1))))</f>
        <v>2.5</v>
      </c>
      <c r="L7" s="41">
        <f>IF(AND('当年度'!L7=0,'前年度'!L7=0),"",IF('前年度'!L7=0,"皆増 ",IF('当年度'!L7=0,"皆減 ",ROUND('増減額'!L7/'前年度'!L7*100,1))))</f>
        <v>-0.9</v>
      </c>
      <c r="M7" s="41">
        <f>IF(AND('当年度'!M7=0,'前年度'!M7=0),"",IF('前年度'!M7=0,"皆増 ",IF('当年度'!M7=0,"皆減 ",ROUND('増減額'!M7/'前年度'!M7*100,1))))</f>
      </c>
      <c r="N7" s="41">
        <f>IF(AND('当年度'!N7=0,'前年度'!N7=0),"",IF('前年度'!N7=0,"皆増 ",IF('当年度'!N7=0,"皆減 ",ROUND('増減額'!N7/'前年度'!N7*100,1))))</f>
      </c>
    </row>
    <row r="8" spans="1:14" ht="21.75" customHeight="1">
      <c r="A8" s="24"/>
      <c r="B8" s="19" t="s">
        <v>17</v>
      </c>
      <c r="C8" s="41">
        <f>IF(AND('当年度'!C8=0,'前年度'!C8=0),"",IF('前年度'!C8=0,"皆増 ",IF('当年度'!C8=0,"皆減 ",ROUND('増減額'!C8/'前年度'!C8*100,1))))</f>
        <v>-3.2</v>
      </c>
      <c r="D8" s="41">
        <f>IF(AND('当年度'!D8=0,'前年度'!D8=0),"",IF('前年度'!D8=0,"皆増 ",IF('当年度'!D8=0,"皆減 ",ROUND('増減額'!D8/'前年度'!D8*100,1))))</f>
        <v>6</v>
      </c>
      <c r="E8" s="41">
        <f>IF(AND('当年度'!E8=0,'前年度'!E8=0),"",IF('前年度'!E8=0,"皆増 ",IF('当年度'!E8=0,"皆減 ",ROUND('増減額'!E8/'前年度'!E8*100,1))))</f>
        <v>2.1</v>
      </c>
      <c r="F8" s="41">
        <f>IF(AND('当年度'!F8=0,'前年度'!F8=0),"",IF('前年度'!F8=0,"皆増 ",IF('当年度'!F8=0,"皆減 ",ROUND('増減額'!F8/'前年度'!F8*100,1))))</f>
        <v>-11.1</v>
      </c>
      <c r="G8" s="41">
        <f>IF(AND('当年度'!G8=0,'前年度'!G8=0),"",IF('前年度'!G8=0,"皆増 ",IF('当年度'!G8=0,"皆減 ",ROUND('増減額'!G8/'前年度'!G8*100,1))))</f>
        <v>-2.1</v>
      </c>
      <c r="H8" s="41">
        <f>IF(AND('当年度'!H8=0,'前年度'!H8=0),"",IF('前年度'!H8=0,"皆増 ",IF('当年度'!H8=0,"皆減 ",ROUND('増減額'!H8/'前年度'!H8*100,1))))</f>
        <v>2</v>
      </c>
      <c r="I8" s="41">
        <f>IF(AND('当年度'!I8=0,'前年度'!I8=0),"",IF('前年度'!I8=0,"皆増 ",IF('当年度'!I8=0,"皆減 ",ROUND('増減額'!I8/'前年度'!I8*100,1))))</f>
      </c>
      <c r="J8" s="41">
        <f>IF(AND('当年度'!J8=0,'前年度'!J8=0),"",IF('前年度'!J8=0,"皆増 ",IF('当年度'!J8=0,"皆減 ",ROUND('増減額'!J8/'前年度'!J8*100,1))))</f>
        <v>1.5</v>
      </c>
      <c r="K8" s="41">
        <f>IF(AND('当年度'!K8=0,'前年度'!K8=0),"",IF('前年度'!K8=0,"皆増 ",IF('当年度'!K8=0,"皆減 ",ROUND('増減額'!K8/'前年度'!K8*100,1))))</f>
        <v>-1.1</v>
      </c>
      <c r="L8" s="41">
        <f>IF(AND('当年度'!L8=0,'前年度'!L8=0),"",IF('前年度'!L8=0,"皆増 ",IF('当年度'!L8=0,"皆減 ",ROUND('増減額'!L8/'前年度'!L8*100,1))))</f>
        <v>1.3</v>
      </c>
      <c r="M8" s="41">
        <f>IF(AND('当年度'!M8=0,'前年度'!M8=0),"",IF('前年度'!M8=0,"皆増 ",IF('当年度'!M8=0,"皆減 ",ROUND('増減額'!M8/'前年度'!M8*100,1))))</f>
      </c>
      <c r="N8" s="41">
        <f>IF(AND('当年度'!N8=0,'前年度'!N8=0),"",IF('前年度'!N8=0,"皆増 ",IF('当年度'!N8=0,"皆減 ",ROUND('増減額'!N8/'前年度'!N8*100,1))))</f>
        <v>-71.6</v>
      </c>
    </row>
    <row r="9" spans="1:14" ht="21.75" customHeight="1">
      <c r="A9" s="24"/>
      <c r="B9" s="20" t="s">
        <v>18</v>
      </c>
      <c r="C9" s="41">
        <f>IF(AND('当年度'!C9=0,'前年度'!C9=0),"",IF('前年度'!C9=0,"皆増 ",IF('当年度'!C9=0,"皆減 ",ROUND('増減額'!C9/'前年度'!C9*100,1))))</f>
        <v>0.1</v>
      </c>
      <c r="D9" s="41">
        <f>IF(AND('当年度'!D9=0,'前年度'!D9=0),"",IF('前年度'!D9=0,"皆増 ",IF('当年度'!D9=0,"皆減 ",ROUND('増減額'!D9/'前年度'!D9*100,1))))</f>
        <v>4.3</v>
      </c>
      <c r="E9" s="41">
        <f>IF(AND('当年度'!E9=0,'前年度'!E9=0),"",IF('前年度'!E9=0,"皆増 ",IF('当年度'!E9=0,"皆減 ",ROUND('増減額'!E9/'前年度'!E9*100,1))))</f>
        <v>3.5</v>
      </c>
      <c r="F9" s="41">
        <f>IF(AND('当年度'!F9=0,'前年度'!F9=0),"",IF('前年度'!F9=0,"皆増 ",IF('当年度'!F9=0,"皆減 ",ROUND('増減額'!F9/'前年度'!F9*100,1))))</f>
        <v>-1.6</v>
      </c>
      <c r="G9" s="41">
        <f>IF(AND('当年度'!G9=0,'前年度'!G9=0),"",IF('前年度'!G9=0,"皆増 ",IF('当年度'!G9=0,"皆減 ",ROUND('増減額'!G9/'前年度'!G9*100,1))))</f>
        <v>-1.8</v>
      </c>
      <c r="H9" s="41">
        <f>IF(AND('当年度'!H9=0,'前年度'!H9=0),"",IF('前年度'!H9=0,"皆増 ",IF('当年度'!H9=0,"皆減 ",ROUND('増減額'!H9/'前年度'!H9*100,1))))</f>
        <v>4.9</v>
      </c>
      <c r="I9" s="41">
        <f>IF(AND('当年度'!I9=0,'前年度'!I9=0),"",IF('前年度'!I9=0,"皆増 ",IF('当年度'!I9=0,"皆減 ",ROUND('増減額'!I9/'前年度'!I9*100,1))))</f>
        <v>-3.1</v>
      </c>
      <c r="J9" s="41">
        <f>IF(AND('当年度'!J9=0,'前年度'!J9=0),"",IF('前年度'!J9=0,"皆増 ",IF('当年度'!J9=0,"皆減 ",ROUND('増減額'!J9/'前年度'!J9*100,1))))</f>
        <v>0.7</v>
      </c>
      <c r="K9" s="41">
        <f>IF(AND('当年度'!K9=0,'前年度'!K9=0),"",IF('前年度'!K9=0,"皆増 ",IF('当年度'!K9=0,"皆減 ",ROUND('増減額'!K9/'前年度'!K9*100,1))))</f>
        <v>0.9</v>
      </c>
      <c r="L9" s="41">
        <f>IF(AND('当年度'!L9=0,'前年度'!L9=0),"",IF('前年度'!L9=0,"皆増 ",IF('当年度'!L9=0,"皆減 ",ROUND('増減額'!L9/'前年度'!L9*100,1))))</f>
        <v>-0.9</v>
      </c>
      <c r="M9" s="41">
        <f>IF(AND('当年度'!M9=0,'前年度'!M9=0),"",IF('前年度'!M9=0,"皆増 ",IF('当年度'!M9=0,"皆減 ",ROUND('増減額'!M9/'前年度'!M9*100,1))))</f>
      </c>
      <c r="N9" s="41">
        <f>IF(AND('当年度'!N9=0,'前年度'!N9=0),"",IF('前年度'!N9=0,"皆増 ",IF('当年度'!N9=0,"皆減 ",ROUND('増減額'!N9/'前年度'!N9*100,1))))</f>
        <v>-73.8</v>
      </c>
    </row>
    <row r="10" spans="1:14" ht="21.75" customHeight="1">
      <c r="A10" s="24"/>
      <c r="B10" s="20" t="s">
        <v>19</v>
      </c>
      <c r="C10" s="41">
        <f>IF(AND('当年度'!C10=0,'前年度'!C10=0),"",IF('前年度'!C10=0,"皆増 ",IF('当年度'!C10=0,"皆減 ",ROUND('増減額'!C10/'前年度'!C10*100,1))))</f>
        <v>-1.2</v>
      </c>
      <c r="D10" s="41">
        <f>IF(AND('当年度'!D10=0,'前年度'!D10=0),"",IF('前年度'!D10=0,"皆増 ",IF('当年度'!D10=0,"皆減 ",ROUND('増減額'!D10/'前年度'!D10*100,1))))</f>
        <v>1.1</v>
      </c>
      <c r="E10" s="41">
        <f>IF(AND('当年度'!E10=0,'前年度'!E10=0),"",IF('前年度'!E10=0,"皆増 ",IF('当年度'!E10=0,"皆減 ",ROUND('増減額'!E10/'前年度'!E10*100,1))))</f>
        <v>16.9</v>
      </c>
      <c r="F10" s="41">
        <f>IF(AND('当年度'!F10=0,'前年度'!F10=0),"",IF('前年度'!F10=0,"皆増 ",IF('当年度'!F10=0,"皆減 ",ROUND('増減額'!F10/'前年度'!F10*100,1))))</f>
        <v>4.6</v>
      </c>
      <c r="G10" s="41">
        <f>IF(AND('当年度'!G10=0,'前年度'!G10=0),"",IF('前年度'!G10=0,"皆増 ",IF('当年度'!G10=0,"皆減 ",ROUND('増減額'!G10/'前年度'!G10*100,1))))</f>
        <v>18.7</v>
      </c>
      <c r="H10" s="41">
        <f>IF(AND('当年度'!H10=0,'前年度'!H10=0),"",IF('前年度'!H10=0,"皆増 ",IF('当年度'!H10=0,"皆減 ",ROUND('増減額'!H10/'前年度'!H10*100,1))))</f>
        <v>1.2</v>
      </c>
      <c r="I10" s="41">
        <f>IF(AND('当年度'!I10=0,'前年度'!I10=0),"",IF('前年度'!I10=0,"皆増 ",IF('当年度'!I10=0,"皆減 ",ROUND('増減額'!I10/'前年度'!I10*100,1))))</f>
      </c>
      <c r="J10" s="41">
        <f>IF(AND('当年度'!J10=0,'前年度'!J10=0),"",IF('前年度'!J10=0,"皆増 ",IF('当年度'!J10=0,"皆減 ",ROUND('増減額'!J10/'前年度'!J10*100,1))))</f>
        <v>0.7</v>
      </c>
      <c r="K10" s="41">
        <f>IF(AND('当年度'!K10=0,'前年度'!K10=0),"",IF('前年度'!K10=0,"皆増 ",IF('当年度'!K10=0,"皆減 ",ROUND('増減額'!K10/'前年度'!K10*100,1))))</f>
        <v>3</v>
      </c>
      <c r="L10" s="41">
        <f>IF(AND('当年度'!L10=0,'前年度'!L10=0),"",IF('前年度'!L10=0,"皆増 ",IF('当年度'!L10=0,"皆減 ",ROUND('増減額'!L10/'前年度'!L10*100,1))))</f>
        <v>4.7</v>
      </c>
      <c r="M10" s="41">
        <f>IF(AND('当年度'!M10=0,'前年度'!M10=0),"",IF('前年度'!M10=0,"皆増 ",IF('当年度'!M10=0,"皆減 ",ROUND('増減額'!M10/'前年度'!M10*100,1))))</f>
      </c>
      <c r="N10" s="41">
        <f>IF(AND('当年度'!N10=0,'前年度'!N10=0),"",IF('前年度'!N10=0,"皆増 ",IF('当年度'!N10=0,"皆減 ",ROUND('増減額'!N10/'前年度'!N10*100,1))))</f>
        <v>-72</v>
      </c>
    </row>
    <row r="11" spans="1:14" ht="21.75" customHeight="1">
      <c r="A11" s="24"/>
      <c r="B11" s="20" t="s">
        <v>20</v>
      </c>
      <c r="C11" s="41">
        <f>IF(AND('当年度'!C11=0,'前年度'!C11=0),"",IF('前年度'!C11=0,"皆増 ",IF('当年度'!C11=0,"皆減 ",ROUND('増減額'!C11/'前年度'!C11*100,1))))</f>
        <v>-0.1</v>
      </c>
      <c r="D11" s="41">
        <f>IF(AND('当年度'!D11=0,'前年度'!D11=0),"",IF('前年度'!D11=0,"皆増 ",IF('当年度'!D11=0,"皆減 ",ROUND('増減額'!D11/'前年度'!D11*100,1))))</f>
        <v>5.4</v>
      </c>
      <c r="E11" s="41">
        <f>IF(AND('当年度'!E11=0,'前年度'!E11=0),"",IF('前年度'!E11=0,"皆増 ",IF('当年度'!E11=0,"皆減 ",ROUND('増減額'!E11/'前年度'!E11*100,1))))</f>
        <v>13.4</v>
      </c>
      <c r="F11" s="41">
        <f>IF(AND('当年度'!F11=0,'前年度'!F11=0),"",IF('前年度'!F11=0,"皆増 ",IF('当年度'!F11=0,"皆減 ",ROUND('増減額'!F11/'前年度'!F11*100,1))))</f>
        <v>0.3</v>
      </c>
      <c r="G11" s="41">
        <f>IF(AND('当年度'!G11=0,'前年度'!G11=0),"",IF('前年度'!G11=0,"皆増 ",IF('当年度'!G11=0,"皆減 ",ROUND('増減額'!G11/'前年度'!G11*100,1))))</f>
        <v>12.2</v>
      </c>
      <c r="H11" s="41">
        <f>IF(AND('当年度'!H11=0,'前年度'!H11=0),"",IF('前年度'!H11=0,"皆増 ",IF('当年度'!H11=0,"皆減 ",ROUND('増減額'!H11/'前年度'!H11*100,1))))</f>
        <v>5.8</v>
      </c>
      <c r="I11" s="41">
        <f>IF(AND('当年度'!I11=0,'前年度'!I11=0),"",IF('前年度'!I11=0,"皆増 ",IF('当年度'!I11=0,"皆減 ",ROUND('増減額'!I11/'前年度'!I11*100,1))))</f>
      </c>
      <c r="J11" s="41">
        <f>IF(AND('当年度'!J11=0,'前年度'!J11=0),"",IF('前年度'!J11=0,"皆増 ",IF('当年度'!J11=0,"皆減 ",ROUND('増減額'!J11/'前年度'!J11*100,1))))</f>
        <v>0.3</v>
      </c>
      <c r="K11" s="41">
        <f>IF(AND('当年度'!K11=0,'前年度'!K11=0),"",IF('前年度'!K11=0,"皆増 ",IF('当年度'!K11=0,"皆減 ",ROUND('増減額'!K11/'前年度'!K11*100,1))))</f>
        <v>2.9</v>
      </c>
      <c r="L11" s="41">
        <f>IF(AND('当年度'!L11=0,'前年度'!L11=0),"",IF('前年度'!L11=0,"皆増 ",IF('当年度'!L11=0,"皆減 ",ROUND('増減額'!L11/'前年度'!L11*100,1))))</f>
        <v>1.6</v>
      </c>
      <c r="M11" s="41">
        <f>IF(AND('当年度'!M11=0,'前年度'!M11=0),"",IF('前年度'!M11=0,"皆増 ",IF('当年度'!M11=0,"皆減 ",ROUND('増減額'!M11/'前年度'!M11*100,1))))</f>
      </c>
      <c r="N11" s="41">
        <f>IF(AND('当年度'!N11=0,'前年度'!N11=0),"",IF('前年度'!N11=0,"皆増 ",IF('当年度'!N11=0,"皆減 ",ROUND('増減額'!N11/'前年度'!N11*100,1))))</f>
        <v>-50.8</v>
      </c>
    </row>
    <row r="12" spans="1:14" ht="21.75" customHeight="1">
      <c r="A12" s="24"/>
      <c r="B12" s="20" t="s">
        <v>21</v>
      </c>
      <c r="C12" s="41">
        <f>IF(AND('当年度'!C12=0,'前年度'!C12=0),"",IF('前年度'!C12=0,"皆増 ",IF('当年度'!C12=0,"皆減 ",ROUND('増減額'!C12/'前年度'!C12*100,1))))</f>
        <v>3.1</v>
      </c>
      <c r="D12" s="41">
        <f>IF(AND('当年度'!D12=0,'前年度'!D12=0),"",IF('前年度'!D12=0,"皆増 ",IF('当年度'!D12=0,"皆減 ",ROUND('増減額'!D12/'前年度'!D12*100,1))))</f>
        <v>10.2</v>
      </c>
      <c r="E12" s="41">
        <f>IF(AND('当年度'!E12=0,'前年度'!E12=0),"",IF('前年度'!E12=0,"皆増 ",IF('当年度'!E12=0,"皆減 ",ROUND('増減額'!E12/'前年度'!E12*100,1))))</f>
        <v>11.8</v>
      </c>
      <c r="F12" s="41">
        <f>IF(AND('当年度'!F12=0,'前年度'!F12=0),"",IF('前年度'!F12=0,"皆増 ",IF('当年度'!F12=0,"皆減 ",ROUND('増減額'!F12/'前年度'!F12*100,1))))</f>
        <v>1.8</v>
      </c>
      <c r="G12" s="41">
        <f>IF(AND('当年度'!G12=0,'前年度'!G12=0),"",IF('前年度'!G12=0,"皆増 ",IF('当年度'!G12=0,"皆減 ",ROUND('増減額'!G12/'前年度'!G12*100,1))))</f>
        <v>5.3</v>
      </c>
      <c r="H12" s="41">
        <f>IF(AND('当年度'!H12=0,'前年度'!H12=0),"",IF('前年度'!H12=0,"皆増 ",IF('当年度'!H12=0,"皆減 ",ROUND('増減額'!H12/'前年度'!H12*100,1))))</f>
        <v>-0.8</v>
      </c>
      <c r="I12" s="41">
        <f>IF(AND('当年度'!I12=0,'前年度'!I12=0),"",IF('前年度'!I12=0,"皆増 ",IF('当年度'!I12=0,"皆減 ",ROUND('増減額'!I12/'前年度'!I12*100,1))))</f>
      </c>
      <c r="J12" s="41">
        <f>IF(AND('当年度'!J12=0,'前年度'!J12=0),"",IF('前年度'!J12=0,"皆増 ",IF('当年度'!J12=0,"皆減 ",ROUND('増減額'!J12/'前年度'!J12*100,1))))</f>
        <v>-5.2</v>
      </c>
      <c r="K12" s="41">
        <f>IF(AND('当年度'!K12=0,'前年度'!K12=0),"",IF('前年度'!K12=0,"皆増 ",IF('当年度'!K12=0,"皆減 ",ROUND('増減額'!K12/'前年度'!K12*100,1))))</f>
        <v>2.5</v>
      </c>
      <c r="L12" s="41">
        <f>IF(AND('当年度'!L12=0,'前年度'!L12=0),"",IF('前年度'!L12=0,"皆増 ",IF('当年度'!L12=0,"皆減 ",ROUND('増減額'!L12/'前年度'!L12*100,1))))</f>
        <v>2.7</v>
      </c>
      <c r="M12" s="41">
        <f>IF(AND('当年度'!M12=0,'前年度'!M12=0),"",IF('前年度'!M12=0,"皆増 ",IF('当年度'!M12=0,"皆減 ",ROUND('増減額'!M12/'前年度'!M12*100,1))))</f>
      </c>
      <c r="N12" s="41">
        <f>IF(AND('当年度'!N12=0,'前年度'!N12=0),"",IF('前年度'!N12=0,"皆増 ",IF('当年度'!N12=0,"皆減 ",ROUND('増減額'!N12/'前年度'!N12*100,1))))</f>
        <v>-72.5</v>
      </c>
    </row>
    <row r="13" spans="1:14" ht="21.75" customHeight="1">
      <c r="A13" s="24"/>
      <c r="B13" s="20" t="s">
        <v>22</v>
      </c>
      <c r="C13" s="41">
        <f>IF(AND('当年度'!C13=0,'前年度'!C13=0),"",IF('前年度'!C13=0,"皆増 ",IF('当年度'!C13=0,"皆減 ",ROUND('増減額'!C13/'前年度'!C13*100,1))))</f>
        <v>1.1</v>
      </c>
      <c r="D13" s="41">
        <f>IF(AND('当年度'!D13=0,'前年度'!D13=0),"",IF('前年度'!D13=0,"皆増 ",IF('当年度'!D13=0,"皆減 ",ROUND('増減額'!D13/'前年度'!D13*100,1))))</f>
        <v>5.1</v>
      </c>
      <c r="E13" s="41">
        <f>IF(AND('当年度'!E13=0,'前年度'!E13=0),"",IF('前年度'!E13=0,"皆増 ",IF('当年度'!E13=0,"皆減 ",ROUND('増減額'!E13/'前年度'!E13*100,1))))</f>
        <v>30.5</v>
      </c>
      <c r="F13" s="41">
        <f>IF(AND('当年度'!F13=0,'前年度'!F13=0),"",IF('前年度'!F13=0,"皆増 ",IF('当年度'!F13=0,"皆減 ",ROUND('増減額'!F13/'前年度'!F13*100,1))))</f>
        <v>0.7</v>
      </c>
      <c r="G13" s="41">
        <f>IF(AND('当年度'!G13=0,'前年度'!G13=0),"",IF('前年度'!G13=0,"皆増 ",IF('当年度'!G13=0,"皆減 ",ROUND('増減額'!G13/'前年度'!G13*100,1))))</f>
        <v>5.2</v>
      </c>
      <c r="H13" s="41">
        <f>IF(AND('当年度'!H13=0,'前年度'!H13=0),"",IF('前年度'!H13=0,"皆増 ",IF('当年度'!H13=0,"皆減 ",ROUND('増減額'!H13/'前年度'!H13*100,1))))</f>
        <v>0.6</v>
      </c>
      <c r="I13" s="41" t="str">
        <f>IF(AND('当年度'!I13=0,'前年度'!I13=0),"",IF('前年度'!I13=0,"皆増 ",IF('当年度'!I13=0,"皆減 ",ROUND('増減額'!I13/'前年度'!I13*100,1))))</f>
        <v>皆増 </v>
      </c>
      <c r="J13" s="41">
        <f>IF(AND('当年度'!J13=0,'前年度'!J13=0),"",IF('前年度'!J13=0,"皆増 ",IF('当年度'!J13=0,"皆減 ",ROUND('増減額'!J13/'前年度'!J13*100,1))))</f>
        <v>-0.9</v>
      </c>
      <c r="K13" s="41">
        <f>IF(AND('当年度'!K13=0,'前年度'!K13=0),"",IF('前年度'!K13=0,"皆増 ",IF('当年度'!K13=0,"皆減 ",ROUND('増減額'!K13/'前年度'!K13*100,1))))</f>
        <v>2.2</v>
      </c>
      <c r="L13" s="41">
        <f>IF(AND('当年度'!L13=0,'前年度'!L13=0),"",IF('前年度'!L13=0,"皆増 ",IF('当年度'!L13=0,"皆減 ",ROUND('増減額'!L13/'前年度'!L13*100,1))))</f>
        <v>-0.3</v>
      </c>
      <c r="M13" s="41">
        <f>IF(AND('当年度'!M13=0,'前年度'!M13=0),"",IF('前年度'!M13=0,"皆増 ",IF('当年度'!M13=0,"皆減 ",ROUND('増減額'!M13/'前年度'!M13*100,1))))</f>
      </c>
      <c r="N13" s="41">
        <f>IF(AND('当年度'!N13=0,'前年度'!N13=0),"",IF('前年度'!N13=0,"皆増 ",IF('当年度'!N13=0,"皆減 ",ROUND('増減額'!N13/'前年度'!N13*100,1))))</f>
        <v>-73</v>
      </c>
    </row>
    <row r="14" spans="1:14" ht="21.75" customHeight="1">
      <c r="A14" s="24"/>
      <c r="B14" s="20" t="s">
        <v>23</v>
      </c>
      <c r="C14" s="41">
        <f>IF(AND('当年度'!C14=0,'前年度'!C14=0),"",IF('前年度'!C14=0,"皆増 ",IF('当年度'!C14=0,"皆減 ",ROUND('増減額'!C14/'前年度'!C14*100,1))))</f>
        <v>-3.2</v>
      </c>
      <c r="D14" s="41">
        <f>IF(AND('当年度'!D14=0,'前年度'!D14=0),"",IF('前年度'!D14=0,"皆増 ",IF('当年度'!D14=0,"皆減 ",ROUND('増減額'!D14/'前年度'!D14*100,1))))</f>
        <v>12.9</v>
      </c>
      <c r="E14" s="41">
        <f>IF(AND('当年度'!E14=0,'前年度'!E14=0),"",IF('前年度'!E14=0,"皆増 ",IF('当年度'!E14=0,"皆減 ",ROUND('増減額'!E14/'前年度'!E14*100,1))))</f>
        <v>10.6</v>
      </c>
      <c r="F14" s="41">
        <f>IF(AND('当年度'!F14=0,'前年度'!F14=0),"",IF('前年度'!F14=0,"皆増 ",IF('当年度'!F14=0,"皆減 ",ROUND('増減額'!F14/'前年度'!F14*100,1))))</f>
        <v>-0.2</v>
      </c>
      <c r="G14" s="41">
        <f>IF(AND('当年度'!G14=0,'前年度'!G14=0),"",IF('前年度'!G14=0,"皆増 ",IF('当年度'!G14=0,"皆減 ",ROUND('増減額'!G14/'前年度'!G14*100,1))))</f>
        <v>31.9</v>
      </c>
      <c r="H14" s="41">
        <f>IF(AND('当年度'!H14=0,'前年度'!H14=0),"",IF('前年度'!H14=0,"皆増 ",IF('当年度'!H14=0,"皆減 ",ROUND('増減額'!H14/'前年度'!H14*100,1))))</f>
        <v>4.1</v>
      </c>
      <c r="I14" s="41">
        <f>IF(AND('当年度'!I14=0,'前年度'!I14=0),"",IF('前年度'!I14=0,"皆増 ",IF('当年度'!I14=0,"皆減 ",ROUND('増減額'!I14/'前年度'!I14*100,1))))</f>
      </c>
      <c r="J14" s="41">
        <f>IF(AND('当年度'!J14=0,'前年度'!J14=0),"",IF('前年度'!J14=0,"皆増 ",IF('当年度'!J14=0,"皆減 ",ROUND('増減額'!J14/'前年度'!J14*100,1))))</f>
        <v>-18.7</v>
      </c>
      <c r="K14" s="41">
        <f>IF(AND('当年度'!K14=0,'前年度'!K14=0),"",IF('前年度'!K14=0,"皆増 ",IF('当年度'!K14=0,"皆減 ",ROUND('増減額'!K14/'前年度'!K14*100,1))))</f>
        <v>1.9</v>
      </c>
      <c r="L14" s="41">
        <f>IF(AND('当年度'!L14=0,'前年度'!L14=0),"",IF('前年度'!L14=0,"皆増 ",IF('当年度'!L14=0,"皆減 ",ROUND('増減額'!L14/'前年度'!L14*100,1))))</f>
        <v>2.8</v>
      </c>
      <c r="M14" s="41">
        <f>IF(AND('当年度'!M14=0,'前年度'!M14=0),"",IF('前年度'!M14=0,"皆増 ",IF('当年度'!M14=0,"皆減 ",ROUND('増減額'!M14/'前年度'!M14*100,1))))</f>
      </c>
      <c r="N14" s="41">
        <f>IF(AND('当年度'!N14=0,'前年度'!N14=0),"",IF('前年度'!N14=0,"皆増 ",IF('当年度'!N14=0,"皆減 ",ROUND('増減額'!N14/'前年度'!N14*100,1))))</f>
        <v>-70.7</v>
      </c>
    </row>
    <row r="15" spans="1:14" ht="21.75" customHeight="1">
      <c r="A15" s="24"/>
      <c r="B15" s="20" t="s">
        <v>24</v>
      </c>
      <c r="C15" s="41">
        <f>IF(AND('当年度'!C15=0,'前年度'!C15=0),"",IF('前年度'!C15=0,"皆増 ",IF('当年度'!C15=0,"皆減 ",ROUND('増減額'!C15/'前年度'!C15*100,1))))</f>
        <v>4.5</v>
      </c>
      <c r="D15" s="41">
        <f>IF(AND('当年度'!D15=0,'前年度'!D15=0),"",IF('前年度'!D15=0,"皆増 ",IF('当年度'!D15=0,"皆減 ",ROUND('増減額'!D15/'前年度'!D15*100,1))))</f>
        <v>7</v>
      </c>
      <c r="E15" s="41">
        <f>IF(AND('当年度'!E15=0,'前年度'!E15=0),"",IF('前年度'!E15=0,"皆増 ",IF('当年度'!E15=0,"皆減 ",ROUND('増減額'!E15/'前年度'!E15*100,1))))</f>
        <v>-37.7</v>
      </c>
      <c r="F15" s="41">
        <f>IF(AND('当年度'!F15=0,'前年度'!F15=0),"",IF('前年度'!F15=0,"皆増 ",IF('当年度'!F15=0,"皆減 ",ROUND('増減額'!F15/'前年度'!F15*100,1))))</f>
        <v>5.6</v>
      </c>
      <c r="G15" s="41">
        <f>IF(AND('当年度'!G15=0,'前年度'!G15=0),"",IF('前年度'!G15=0,"皆増 ",IF('当年度'!G15=0,"皆減 ",ROUND('増減額'!G15/'前年度'!G15*100,1))))</f>
        <v>-1.6</v>
      </c>
      <c r="H15" s="41">
        <f>IF(AND('当年度'!H15=0,'前年度'!H15=0),"",IF('前年度'!H15=0,"皆増 ",IF('当年度'!H15=0,"皆減 ",ROUND('増減額'!H15/'前年度'!H15*100,1))))</f>
        <v>1.7</v>
      </c>
      <c r="I15" s="41">
        <f>IF(AND('当年度'!I15=0,'前年度'!I15=0),"",IF('前年度'!I15=0,"皆増 ",IF('当年度'!I15=0,"皆減 ",ROUND('増減額'!I15/'前年度'!I15*100,1))))</f>
      </c>
      <c r="J15" s="41">
        <f>IF(AND('当年度'!J15=0,'前年度'!J15=0),"",IF('前年度'!J15=0,"皆増 ",IF('当年度'!J15=0,"皆減 ",ROUND('増減額'!J15/'前年度'!J15*100,1))))</f>
        <v>-3.3</v>
      </c>
      <c r="K15" s="41">
        <f>IF(AND('当年度'!K15=0,'前年度'!K15=0),"",IF('前年度'!K15=0,"皆増 ",IF('当年度'!K15=0,"皆減 ",ROUND('増減額'!K15/'前年度'!K15*100,1))))</f>
        <v>2.5</v>
      </c>
      <c r="L15" s="41">
        <f>IF(AND('当年度'!L15=0,'前年度'!L15=0),"",IF('前年度'!L15=0,"皆増 ",IF('当年度'!L15=0,"皆減 ",ROUND('増減額'!L15/'前年度'!L15*100,1))))</f>
        <v>-1.9</v>
      </c>
      <c r="M15" s="41">
        <f>IF(AND('当年度'!M15=0,'前年度'!M15=0),"",IF('前年度'!M15=0,"皆増 ",IF('当年度'!M15=0,"皆減 ",ROUND('増減額'!M15/'前年度'!M15*100,1))))</f>
      </c>
      <c r="N15" s="41">
        <f>IF(AND('当年度'!N15=0,'前年度'!N15=0),"",IF('前年度'!N15=0,"皆増 ",IF('当年度'!N15=0,"皆減 ",ROUND('増減額'!N15/'前年度'!N15*100,1))))</f>
        <v>-63.4</v>
      </c>
    </row>
    <row r="16" spans="1:14" ht="21.75" customHeight="1">
      <c r="A16" s="24"/>
      <c r="B16" s="19" t="s">
        <v>25</v>
      </c>
      <c r="C16" s="41">
        <f>IF(AND('当年度'!C16=0,'前年度'!C16=0),"",IF('前年度'!C16=0,"皆増 ",IF('当年度'!C16=0,"皆減 ",ROUND('増減額'!C16/'前年度'!C16*100,1))))</f>
        <v>-5.8</v>
      </c>
      <c r="D16" s="41">
        <f>IF(AND('当年度'!D16=0,'前年度'!D16=0),"",IF('前年度'!D16=0,"皆増 ",IF('当年度'!D16=0,"皆減 ",ROUND('増減額'!D16/'前年度'!D16*100,1))))</f>
        <v>3.2</v>
      </c>
      <c r="E16" s="41">
        <f>IF(AND('当年度'!E16=0,'前年度'!E16=0),"",IF('前年度'!E16=0,"皆増 ",IF('当年度'!E16=0,"皆減 ",ROUND('増減額'!E16/'前年度'!E16*100,1))))</f>
        <v>4.4</v>
      </c>
      <c r="F16" s="41">
        <f>IF(AND('当年度'!F16=0,'前年度'!F16=0),"",IF('前年度'!F16=0,"皆増 ",IF('当年度'!F16=0,"皆減 ",ROUND('増減額'!F16/'前年度'!F16*100,1))))</f>
        <v>2.9</v>
      </c>
      <c r="G16" s="41">
        <f>IF(AND('当年度'!G16=0,'前年度'!G16=0),"",IF('前年度'!G16=0,"皆増 ",IF('当年度'!G16=0,"皆減 ",ROUND('増減額'!G16/'前年度'!G16*100,1))))</f>
        <v>12.1</v>
      </c>
      <c r="H16" s="41">
        <f>IF(AND('当年度'!H16=0,'前年度'!H16=0),"",IF('前年度'!H16=0,"皆増 ",IF('当年度'!H16=0,"皆減 ",ROUND('増減額'!H16/'前年度'!H16*100,1))))</f>
        <v>-2.6</v>
      </c>
      <c r="I16" s="41">
        <f>IF(AND('当年度'!I16=0,'前年度'!I16=0),"",IF('前年度'!I16=0,"皆増 ",IF('当年度'!I16=0,"皆減 ",ROUND('増減額'!I16/'前年度'!I16*100,1))))</f>
        <v>3.5</v>
      </c>
      <c r="J16" s="41">
        <f>IF(AND('当年度'!J16=0,'前年度'!J16=0),"",IF('前年度'!J16=0,"皆増 ",IF('当年度'!J16=0,"皆減 ",ROUND('増減額'!J16/'前年度'!J16*100,1))))</f>
        <v>-1.6</v>
      </c>
      <c r="K16" s="41">
        <f>IF(AND('当年度'!K16=0,'前年度'!K16=0),"",IF('前年度'!K16=0,"皆増 ",IF('当年度'!K16=0,"皆減 ",ROUND('増減額'!K16/'前年度'!K16*100,1))))</f>
        <v>-1.8</v>
      </c>
      <c r="L16" s="41">
        <f>IF(AND('当年度'!L16=0,'前年度'!L16=0),"",IF('前年度'!L16=0,"皆増 ",IF('当年度'!L16=0,"皆減 ",ROUND('増減額'!L16/'前年度'!L16*100,1))))</f>
        <v>-0.8</v>
      </c>
      <c r="M16" s="41">
        <f>IF(AND('当年度'!M16=0,'前年度'!M16=0),"",IF('前年度'!M16=0,"皆増 ",IF('当年度'!M16=0,"皆減 ",ROUND('増減額'!M16/'前年度'!M16*100,1))))</f>
      </c>
      <c r="N16" s="41">
        <f>IF(AND('当年度'!N16=0,'前年度'!N16=0),"",IF('前年度'!N16=0,"皆増 ",IF('当年度'!N16=0,"皆減 ",ROUND('増減額'!N16/'前年度'!N16*100,1))))</f>
      </c>
    </row>
    <row r="17" spans="1:14" ht="21.75" customHeight="1">
      <c r="A17" s="24"/>
      <c r="B17" s="20" t="s">
        <v>54</v>
      </c>
      <c r="C17" s="41">
        <f>IF(AND('当年度'!C17=0,'前年度'!C17=0),"",IF('前年度'!C17=0,"皆増 ",IF('当年度'!C17=0,"皆減 ",ROUND('増減額'!C17/'前年度'!C17*100,1))))</f>
        <v>-2.7</v>
      </c>
      <c r="D17" s="41">
        <f>IF(AND('当年度'!D17=0,'前年度'!D17=0),"",IF('前年度'!D17=0,"皆増 ",IF('当年度'!D17=0,"皆減 ",ROUND('増減額'!D17/'前年度'!D17*100,1))))</f>
        <v>10.8</v>
      </c>
      <c r="E17" s="41">
        <f>IF(AND('当年度'!E17=0,'前年度'!E17=0),"",IF('前年度'!E17=0,"皆増 ",IF('当年度'!E17=0,"皆減 ",ROUND('増減額'!E17/'前年度'!E17*100,1))))</f>
        <v>-53</v>
      </c>
      <c r="F17" s="41">
        <f>IF(AND('当年度'!F17=0,'前年度'!F17=0),"",IF('前年度'!F17=0,"皆増 ",IF('当年度'!F17=0,"皆減 ",ROUND('増減額'!F17/'前年度'!F17*100,1))))</f>
        <v>-2</v>
      </c>
      <c r="G17" s="41">
        <f>IF(AND('当年度'!G17=0,'前年度'!G17=0),"",IF('前年度'!G17=0,"皆増 ",IF('当年度'!G17=0,"皆減 ",ROUND('増減額'!G17/'前年度'!G17*100,1))))</f>
        <v>-4.4</v>
      </c>
      <c r="H17" s="41">
        <f>IF(AND('当年度'!H17=0,'前年度'!H17=0),"",IF('前年度'!H17=0,"皆増 ",IF('当年度'!H17=0,"皆減 ",ROUND('増減額'!H17/'前年度'!H17*100,1))))</f>
        <v>4.1</v>
      </c>
      <c r="I17" s="41">
        <f>IF(AND('当年度'!I17=0,'前年度'!I17=0),"",IF('前年度'!I17=0,"皆増 ",IF('当年度'!I17=0,"皆減 ",ROUND('増減額'!I17/'前年度'!I17*100,1))))</f>
        <v>8.7</v>
      </c>
      <c r="J17" s="41">
        <f>IF(AND('当年度'!J17=0,'前年度'!J17=0),"",IF('前年度'!J17=0,"皆増 ",IF('当年度'!J17=0,"皆減 ",ROUND('増減額'!J17/'前年度'!J17*100,1))))</f>
        <v>-3.2</v>
      </c>
      <c r="K17" s="41">
        <f>IF(AND('当年度'!K17=0,'前年度'!K17=0),"",IF('前年度'!K17=0,"皆増 ",IF('当年度'!K17=0,"皆減 ",ROUND('増減額'!K17/'前年度'!K17*100,1))))</f>
        <v>1</v>
      </c>
      <c r="L17" s="41">
        <f>IF(AND('当年度'!L17=0,'前年度'!L17=0),"",IF('前年度'!L17=0,"皆増 ",IF('当年度'!L17=0,"皆減 ",ROUND('増減額'!L17/'前年度'!L17*100,1))))</f>
        <v>5.5</v>
      </c>
      <c r="M17" s="41">
        <f>IF(AND('当年度'!M17=0,'前年度'!M17=0),"",IF('前年度'!M17=0,"皆増 ",IF('当年度'!M17=0,"皆減 ",ROUND('増減額'!M17/'前年度'!M17*100,1))))</f>
      </c>
      <c r="N17" s="41">
        <f>IF(AND('当年度'!N17=0,'前年度'!N17=0),"",IF('前年度'!N17=0,"皆増 ",IF('当年度'!N17=0,"皆減 ",ROUND('増減額'!N17/'前年度'!N17*100,1))))</f>
        <v>-50</v>
      </c>
    </row>
    <row r="18" spans="1:14" ht="21.75" customHeight="1">
      <c r="A18" s="24"/>
      <c r="B18" s="20" t="s">
        <v>55</v>
      </c>
      <c r="C18" s="43">
        <f>IF(AND('当年度'!C18=0,'前年度'!C18=0),"",IF('前年度'!C18=0,"皆増 ",IF('当年度'!C18=0,"皆減 ",ROUND('増減額'!C18/'前年度'!C18*100,1))))</f>
        <v>-1.9</v>
      </c>
      <c r="D18" s="43">
        <f>IF(AND('当年度'!D18=0,'前年度'!D18=0),"",IF('前年度'!D18=0,"皆増 ",IF('当年度'!D18=0,"皆減 ",ROUND('増減額'!D18/'前年度'!D18*100,1))))</f>
        <v>4.6</v>
      </c>
      <c r="E18" s="43">
        <f>IF(AND('当年度'!E18=0,'前年度'!E18=0),"",IF('前年度'!E18=0,"皆増 ",IF('当年度'!E18=0,"皆減 ",ROUND('増減額'!E18/'前年度'!E18*100,1))))</f>
        <v>13</v>
      </c>
      <c r="F18" s="43">
        <f>IF(AND('当年度'!F18=0,'前年度'!F18=0),"",IF('前年度'!F18=0,"皆増 ",IF('当年度'!F18=0,"皆減 ",ROUND('増減額'!F18/'前年度'!F18*100,1))))</f>
        <v>-9</v>
      </c>
      <c r="G18" s="43">
        <f>IF(AND('当年度'!G18=0,'前年度'!G18=0),"",IF('前年度'!G18=0,"皆増 ",IF('当年度'!G18=0,"皆減 ",ROUND('増減額'!G18/'前年度'!G18*100,1))))</f>
        <v>0.8</v>
      </c>
      <c r="H18" s="43">
        <f>IF(AND('当年度'!H18=0,'前年度'!H18=0),"",IF('前年度'!H18=0,"皆増 ",IF('当年度'!H18=0,"皆減 ",ROUND('増減額'!H18/'前年度'!H18*100,1))))</f>
        <v>-10.5</v>
      </c>
      <c r="I18" s="43">
        <f>IF(AND('当年度'!I18=0,'前年度'!I18=0),"",IF('前年度'!I18=0,"皆増 ",IF('当年度'!I18=0,"皆減 ",ROUND('増減額'!I18/'前年度'!I18*100,1))))</f>
      </c>
      <c r="J18" s="43">
        <f>IF(AND('当年度'!J18=0,'前年度'!J18=0),"",IF('前年度'!J18=0,"皆増 ",IF('当年度'!J18=0,"皆減 ",ROUND('増減額'!J18/'前年度'!J18*100,1))))</f>
        <v>-0.6</v>
      </c>
      <c r="K18" s="43">
        <f>IF(AND('当年度'!K18=0,'前年度'!K18=0),"",IF('前年度'!K18=0,"皆増 ",IF('当年度'!K18=0,"皆減 ",ROUND('増減額'!K18/'前年度'!K18*100,1))))</f>
        <v>-3.3</v>
      </c>
      <c r="L18" s="43">
        <f>IF(AND('当年度'!L18=0,'前年度'!L18=0),"",IF('前年度'!L18=0,"皆増 ",IF('当年度'!L18=0,"皆減 ",ROUND('増減額'!L18/'前年度'!L18*100,1))))</f>
        <v>-3.5</v>
      </c>
      <c r="M18" s="43">
        <f>IF(AND('当年度'!M18=0,'前年度'!M18=0),"",IF('前年度'!M18=0,"皆増 ",IF('当年度'!M18=0,"皆減 ",ROUND('増減額'!M18/'前年度'!M18*100,1))))</f>
      </c>
      <c r="N18" s="43">
        <f>IF(AND('当年度'!N18=0,'前年度'!N18=0),"",IF('前年度'!N18=0,"皆増 ",IF('当年度'!N18=0,"皆減 ",ROUND('増減額'!N18/'前年度'!N18*100,1))))</f>
        <v>-63.8</v>
      </c>
    </row>
    <row r="19" spans="1:14" ht="21.75" customHeight="1">
      <c r="A19" s="24"/>
      <c r="B19" s="21" t="s">
        <v>56</v>
      </c>
      <c r="C19" s="44">
        <f>IF(AND('当年度'!C19=0,'前年度'!C19=0),"",IF('前年度'!C19=0,"皆増 ",IF('当年度'!C19=0,"皆減 ",ROUND('増減額'!C19/'前年度'!C19*100,1))))</f>
        <v>-8.9</v>
      </c>
      <c r="D19" s="44">
        <f>IF(AND('当年度'!D19=0,'前年度'!D19=0),"",IF('前年度'!D19=0,"皆増 ",IF('当年度'!D19=0,"皆減 ",ROUND('増減額'!D19/'前年度'!D19*100,1))))</f>
        <v>15.4</v>
      </c>
      <c r="E19" s="44">
        <f>IF(AND('当年度'!E19=0,'前年度'!E19=0),"",IF('前年度'!E19=0,"皆増 ",IF('当年度'!E19=0,"皆減 ",ROUND('増減額'!E19/'前年度'!E19*100,1))))</f>
        <v>0.4</v>
      </c>
      <c r="F19" s="44">
        <f>IF(AND('当年度'!F19=0,'前年度'!F19=0),"",IF('前年度'!F19=0,"皆増 ",IF('当年度'!F19=0,"皆減 ",ROUND('増減額'!F19/'前年度'!F19*100,1))))</f>
        <v>13.8</v>
      </c>
      <c r="G19" s="44">
        <f>IF(AND('当年度'!G19=0,'前年度'!G19=0),"",IF('前年度'!G19=0,"皆増 ",IF('当年度'!G19=0,"皆減 ",ROUND('増減額'!G19/'前年度'!G19*100,1))))</f>
        <v>5.7</v>
      </c>
      <c r="H19" s="45">
        <f>IF(AND('当年度'!H19=0,'前年度'!H19=0),"",IF('前年度'!H19=0,"皆増 ",IF('当年度'!H19=0,"皆減 ",ROUND('増減額'!H19/'前年度'!H19*100,1))))</f>
        <v>2.4</v>
      </c>
      <c r="I19" s="44">
        <f>IF(AND('当年度'!I19=0,'前年度'!I19=0),"",IF('前年度'!I19=0,"皆増 ",IF('当年度'!I19=0,"皆減 ",ROUND('増減額'!I19/'前年度'!I19*100,1))))</f>
      </c>
      <c r="J19" s="44">
        <f>IF(AND('当年度'!J19=0,'前年度'!J19=0),"",IF('前年度'!J19=0,"皆増 ",IF('当年度'!J19=0,"皆減 ",ROUND('増減額'!J19/'前年度'!J19*100,1))))</f>
        <v>-3.2</v>
      </c>
      <c r="K19" s="45">
        <f>IF(AND('当年度'!K19=0,'前年度'!K19=0),"",IF('前年度'!K19=0,"皆増 ",IF('当年度'!K19=0,"皆減 ",ROUND('増減額'!K19/'前年度'!K19*100,1))))</f>
        <v>1.5</v>
      </c>
      <c r="L19" s="44">
        <f>IF(AND('当年度'!L19=0,'前年度'!L19=0),"",IF('前年度'!L19=0,"皆増 ",IF('当年度'!L19=0,"皆減 ",ROUND('増減額'!L19/'前年度'!L19*100,1))))</f>
        <v>1.1</v>
      </c>
      <c r="M19" s="44">
        <f>IF(AND('当年度'!M19=0,'前年度'!M19=0),"",IF('前年度'!M19=0,"皆増 ",IF('当年度'!M19=0,"皆減 ",ROUND('増減額'!M19/'前年度'!M19*100,1))))</f>
      </c>
      <c r="N19" s="44">
        <f>IF(AND('当年度'!N19=0,'前年度'!N19=0),"",IF('前年度'!N19=0,"皆増 ",IF('当年度'!N19=0,"皆減 ",ROUND('増減額'!N19/'前年度'!N19*100,1))))</f>
        <v>-71.3</v>
      </c>
    </row>
    <row r="20" spans="1:14" ht="21.75" customHeight="1">
      <c r="A20" s="24"/>
      <c r="B20" s="20" t="s">
        <v>26</v>
      </c>
      <c r="C20" s="43">
        <f>IF(AND('当年度'!C20=0,'前年度'!C20=0),"",IF('前年度'!C20=0,"皆増 ",IF('当年度'!C20=0,"皆減 ",ROUND('増減額'!C20/'前年度'!C20*100,1))))</f>
        <v>-2.5</v>
      </c>
      <c r="D20" s="43">
        <f>IF(AND('当年度'!D20=0,'前年度'!D20=0),"",IF('前年度'!D20=0,"皆増 ",IF('当年度'!D20=0,"皆減 ",ROUND('増減額'!D20/'前年度'!D20*100,1))))</f>
        <v>6.5</v>
      </c>
      <c r="E20" s="43" t="str">
        <f>IF(AND('当年度'!E20=0,'前年度'!E20=0),"",IF('前年度'!E20=0,"皆増 ",IF('当年度'!E20=0,"皆減 ",ROUND('増減額'!E20/'前年度'!E20*100,1))))</f>
        <v>皆減 </v>
      </c>
      <c r="F20" s="43">
        <f>IF(AND('当年度'!F20=0,'前年度'!F20=0),"",IF('前年度'!F20=0,"皆増 ",IF('当年度'!F20=0,"皆減 ",ROUND('増減額'!F20/'前年度'!F20*100,1))))</f>
        <v>12.4</v>
      </c>
      <c r="G20" s="43">
        <f>IF(AND('当年度'!G20=0,'前年度'!G20=0),"",IF('前年度'!G20=0,"皆増 ",IF('当年度'!G20=0,"皆減 ",ROUND('増減額'!G20/'前年度'!G20*100,1))))</f>
        <v>-37.4</v>
      </c>
      <c r="H20" s="43">
        <f>IF(AND('当年度'!H20=0,'前年度'!H20=0),"",IF('前年度'!H20=0,"皆増 ",IF('当年度'!H20=0,"皆減 ",ROUND('増減額'!H20/'前年度'!H20*100,1))))</f>
        <v>4.6</v>
      </c>
      <c r="I20" s="43">
        <f>IF(AND('当年度'!I20=0,'前年度'!I20=0),"",IF('前年度'!I20=0,"皆増 ",IF('当年度'!I20=0,"皆減 ",ROUND('増減額'!I20/'前年度'!I20*100,1))))</f>
      </c>
      <c r="J20" s="43">
        <f>IF(AND('当年度'!J20=0,'前年度'!J20=0),"",IF('前年度'!J20=0,"皆増 ",IF('当年度'!J20=0,"皆減 ",ROUND('増減額'!J20/'前年度'!J20*100,1))))</f>
        <v>-8.3</v>
      </c>
      <c r="K20" s="43">
        <f>IF(AND('当年度'!K20=0,'前年度'!K20=0),"",IF('前年度'!K20=0,"皆増 ",IF('当年度'!K20=0,"皆減 ",ROUND('増減額'!K20/'前年度'!K20*100,1))))</f>
        <v>-5.7</v>
      </c>
      <c r="L20" s="43">
        <f>IF(AND('当年度'!L20=0,'前年度'!L20=0),"",IF('前年度'!L20=0,"皆増 ",IF('当年度'!L20=0,"皆減 ",ROUND('増減額'!L20/'前年度'!L20*100,1))))</f>
        <v>4.2</v>
      </c>
      <c r="M20" s="43">
        <f>IF(AND('当年度'!M20=0,'前年度'!M20=0),"",IF('前年度'!M20=0,"皆増 ",IF('当年度'!M20=0,"皆減 ",ROUND('増減額'!M20/'前年度'!M20*100,1))))</f>
      </c>
      <c r="N20" s="43">
        <f>IF(AND('当年度'!N20=0,'前年度'!N20=0),"",IF('前年度'!N20=0,"皆増 ",IF('当年度'!N20=0,"皆減 ",ROUND('増減額'!N20/'前年度'!N20*100,1))))</f>
        <v>-70.3</v>
      </c>
    </row>
    <row r="21" spans="1:14" ht="21.75" customHeight="1">
      <c r="A21" s="24"/>
      <c r="B21" s="20" t="s">
        <v>27</v>
      </c>
      <c r="C21" s="43">
        <f>IF(AND('当年度'!C21=0,'前年度'!C21=0),"",IF('前年度'!C21=0,"皆増 ",IF('当年度'!C21=0,"皆減 ",ROUND('増減額'!C21/'前年度'!C21*100,1))))</f>
        <v>1</v>
      </c>
      <c r="D21" s="43">
        <f>IF(AND('当年度'!D21=0,'前年度'!D21=0),"",IF('前年度'!D21=0,"皆増 ",IF('当年度'!D21=0,"皆減 ",ROUND('増減額'!D21/'前年度'!D21*100,1))))</f>
        <v>2.4</v>
      </c>
      <c r="E21" s="43">
        <f>IF(AND('当年度'!E21=0,'前年度'!E21=0),"",IF('前年度'!E21=0,"皆増 ",IF('当年度'!E21=0,"皆減 ",ROUND('増減額'!E21/'前年度'!E21*100,1))))</f>
        <v>36.4</v>
      </c>
      <c r="F21" s="43">
        <f>IF(AND('当年度'!F21=0,'前年度'!F21=0),"",IF('前年度'!F21=0,"皆増 ",IF('当年度'!F21=0,"皆減 ",ROUND('増減額'!F21/'前年度'!F21*100,1))))</f>
        <v>12.2</v>
      </c>
      <c r="G21" s="43">
        <f>IF(AND('当年度'!G21=0,'前年度'!G21=0),"",IF('前年度'!G21=0,"皆増 ",IF('当年度'!G21=0,"皆減 ",ROUND('増減額'!G21/'前年度'!G21*100,1))))</f>
        <v>6.2</v>
      </c>
      <c r="H21" s="43">
        <f>IF(AND('当年度'!H21=0,'前年度'!H21=0),"",IF('前年度'!H21=0,"皆増 ",IF('当年度'!H21=0,"皆減 ",ROUND('増減額'!H21/'前年度'!H21*100,1))))</f>
        <v>3.5</v>
      </c>
      <c r="I21" s="43">
        <f>IF(AND('当年度'!I21=0,'前年度'!I21=0),"",IF('前年度'!I21=0,"皆増 ",IF('当年度'!I21=0,"皆減 ",ROUND('増減額'!I21/'前年度'!I21*100,1))))</f>
      </c>
      <c r="J21" s="43">
        <f>IF(AND('当年度'!J21=0,'前年度'!J21=0),"",IF('前年度'!J21=0,"皆増 ",IF('当年度'!J21=0,"皆減 ",ROUND('増減額'!J21/'前年度'!J21*100,1))))</f>
        <v>-3.3</v>
      </c>
      <c r="K21" s="43">
        <f>IF(AND('当年度'!K21=0,'前年度'!K21=0),"",IF('前年度'!K21=0,"皆増 ",IF('当年度'!K21=0,"皆減 ",ROUND('増減額'!K21/'前年度'!K21*100,1))))</f>
        <v>2.9</v>
      </c>
      <c r="L21" s="43">
        <f>IF(AND('当年度'!L21=0,'前年度'!L21=0),"",IF('前年度'!L21=0,"皆増 ",IF('当年度'!L21=0,"皆減 ",ROUND('増減額'!L21/'前年度'!L21*100,1))))</f>
        <v>6.4</v>
      </c>
      <c r="M21" s="43">
        <f>IF(AND('当年度'!M21=0,'前年度'!M21=0),"",IF('前年度'!M21=0,"皆増 ",IF('当年度'!M21=0,"皆減 ",ROUND('増減額'!M21/'前年度'!M21*100,1))))</f>
      </c>
      <c r="N21" s="43">
        <f>IF(AND('当年度'!N21=0,'前年度'!N21=0),"",IF('前年度'!N21=0,"皆増 ",IF('当年度'!N21=0,"皆減 ",ROUND('増減額'!N21/'前年度'!N21*100,1))))</f>
        <v>-64.4</v>
      </c>
    </row>
    <row r="22" spans="1:14" ht="21.75" customHeight="1">
      <c r="A22" s="24"/>
      <c r="B22" s="20" t="s">
        <v>28</v>
      </c>
      <c r="C22" s="43">
        <f>IF(AND('当年度'!C22=0,'前年度'!C22=0),"",IF('前年度'!C22=0,"皆増 ",IF('当年度'!C22=0,"皆減 ",ROUND('増減額'!C22/'前年度'!C22*100,1))))</f>
        <v>0</v>
      </c>
      <c r="D22" s="43">
        <f>IF(AND('当年度'!D22=0,'前年度'!D22=0),"",IF('前年度'!D22=0,"皆増 ",IF('当年度'!D22=0,"皆減 ",ROUND('増減額'!D22/'前年度'!D22*100,1))))</f>
        <v>2.3</v>
      </c>
      <c r="E22" s="43">
        <f>IF(AND('当年度'!E22=0,'前年度'!E22=0),"",IF('前年度'!E22=0,"皆増 ",IF('当年度'!E22=0,"皆減 ",ROUND('増減額'!E22/'前年度'!E22*100,1))))</f>
        <v>6.9</v>
      </c>
      <c r="F22" s="43">
        <f>IF(AND('当年度'!F22=0,'前年度'!F22=0),"",IF('前年度'!F22=0,"皆増 ",IF('当年度'!F22=0,"皆減 ",ROUND('増減額'!F22/'前年度'!F22*100,1))))</f>
        <v>10.7</v>
      </c>
      <c r="G22" s="43">
        <f>IF(AND('当年度'!G22=0,'前年度'!G22=0),"",IF('前年度'!G22=0,"皆増 ",IF('当年度'!G22=0,"皆減 ",ROUND('増減額'!G22/'前年度'!G22*100,1))))</f>
        <v>2.3</v>
      </c>
      <c r="H22" s="43">
        <f>IF(AND('当年度'!H22=0,'前年度'!H22=0),"",IF('前年度'!H22=0,"皆増 ",IF('当年度'!H22=0,"皆減 ",ROUND('増減額'!H22/'前年度'!H22*100,1))))</f>
        <v>6.1</v>
      </c>
      <c r="I22" s="43">
        <f>IF(AND('当年度'!I22=0,'前年度'!I22=0),"",IF('前年度'!I22=0,"皆増 ",IF('当年度'!I22=0,"皆減 ",ROUND('増減額'!I22/'前年度'!I22*100,1))))</f>
        <v>2</v>
      </c>
      <c r="J22" s="43">
        <f>IF(AND('当年度'!J22=0,'前年度'!J22=0),"",IF('前年度'!J22=0,"皆増 ",IF('当年度'!J22=0,"皆減 ",ROUND('増減額'!J22/'前年度'!J22*100,1))))</f>
        <v>0.9</v>
      </c>
      <c r="K22" s="43">
        <f>IF(AND('当年度'!K22=0,'前年度'!K22=0),"",IF('前年度'!K22=0,"皆増 ",IF('当年度'!K22=0,"皆減 ",ROUND('増減額'!K22/'前年度'!K22*100,1))))</f>
        <v>2.4</v>
      </c>
      <c r="L22" s="43">
        <f>IF(AND('当年度'!L22=0,'前年度'!L22=0),"",IF('前年度'!L22=0,"皆増 ",IF('当年度'!L22=0,"皆減 ",ROUND('増減額'!L22/'前年度'!L22*100,1))))</f>
        <v>1.9</v>
      </c>
      <c r="M22" s="43">
        <f>IF(AND('当年度'!M22=0,'前年度'!M22=0),"",IF('前年度'!M22=0,"皆増 ",IF('当年度'!M22=0,"皆減 ",ROUND('増減額'!M22/'前年度'!M22*100,1))))</f>
      </c>
      <c r="N22" s="43">
        <f>IF(AND('当年度'!N22=0,'前年度'!N22=0),"",IF('前年度'!N22=0,"皆増 ",IF('当年度'!N22=0,"皆減 ",ROUND('増減額'!N22/'前年度'!N22*100,1))))</f>
        <v>-72.8</v>
      </c>
    </row>
    <row r="23" spans="1:14" ht="21.75" customHeight="1">
      <c r="A23" s="24"/>
      <c r="B23" s="20" t="s">
        <v>29</v>
      </c>
      <c r="C23" s="43">
        <f>IF(AND('当年度'!C23=0,'前年度'!C23=0),"",IF('前年度'!C23=0,"皆増 ",IF('当年度'!C23=0,"皆減 ",ROUND('増減額'!C23/'前年度'!C23*100,1))))</f>
        <v>-0.2</v>
      </c>
      <c r="D23" s="43">
        <f>IF(AND('当年度'!D23=0,'前年度'!D23=0),"",IF('前年度'!D23=0,"皆増 ",IF('当年度'!D23=0,"皆減 ",ROUND('増減額'!D23/'前年度'!D23*100,1))))</f>
        <v>15.8</v>
      </c>
      <c r="E23" s="43">
        <f>IF(AND('当年度'!E23=0,'前年度'!E23=0),"",IF('前年度'!E23=0,"皆増 ",IF('当年度'!E23=0,"皆減 ",ROUND('増減額'!E23/'前年度'!E23*100,1))))</f>
        <v>34.1</v>
      </c>
      <c r="F23" s="43">
        <f>IF(AND('当年度'!F23=0,'前年度'!F23=0),"",IF('前年度'!F23=0,"皆増 ",IF('当年度'!F23=0,"皆減 ",ROUND('増減額'!F23/'前年度'!F23*100,1))))</f>
        <v>-5.1</v>
      </c>
      <c r="G23" s="43">
        <f>IF(AND('当年度'!G23=0,'前年度'!G23=0),"",IF('前年度'!G23=0,"皆増 ",IF('当年度'!G23=0,"皆減 ",ROUND('増減額'!G23/'前年度'!G23*100,1))))</f>
        <v>-3.3</v>
      </c>
      <c r="H23" s="43">
        <f>IF(AND('当年度'!H23=0,'前年度'!H23=0),"",IF('前年度'!H23=0,"皆増 ",IF('当年度'!H23=0,"皆減 ",ROUND('増減額'!H23/'前年度'!H23*100,1))))</f>
        <v>6.3</v>
      </c>
      <c r="I23" s="43">
        <f>IF(AND('当年度'!I23=0,'前年度'!I23=0),"",IF('前年度'!I23=0,"皆増 ",IF('当年度'!I23=0,"皆減 ",ROUND('増減額'!I23/'前年度'!I23*100,1))))</f>
      </c>
      <c r="J23" s="43">
        <f>IF(AND('当年度'!J23=0,'前年度'!J23=0),"",IF('前年度'!J23=0,"皆増 ",IF('当年度'!J23=0,"皆減 ",ROUND('増減額'!J23/'前年度'!J23*100,1))))</f>
        <v>-29.9</v>
      </c>
      <c r="K23" s="43">
        <f>IF(AND('当年度'!K23=0,'前年度'!K23=0),"",IF('前年度'!K23=0,"皆増 ",IF('当年度'!K23=0,"皆減 ",ROUND('増減額'!K23/'前年度'!K23*100,1))))</f>
        <v>-1.8</v>
      </c>
      <c r="L23" s="43">
        <f>IF(AND('当年度'!L23=0,'前年度'!L23=0),"",IF('前年度'!L23=0,"皆増 ",IF('当年度'!L23=0,"皆減 ",ROUND('増減額'!L23/'前年度'!L23*100,1))))</f>
        <v>4.3</v>
      </c>
      <c r="M23" s="43">
        <f>IF(AND('当年度'!M23=0,'前年度'!M23=0),"",IF('前年度'!M23=0,"皆増 ",IF('当年度'!M23=0,"皆減 ",ROUND('増減額'!M23/'前年度'!M23*100,1))))</f>
      </c>
      <c r="N23" s="43">
        <f>IF(AND('当年度'!N23=0,'前年度'!N23=0),"",IF('前年度'!N23=0,"皆増 ",IF('当年度'!N23=0,"皆減 ",ROUND('増減額'!N23/'前年度'!N23*100,1))))</f>
        <v>-70.9</v>
      </c>
    </row>
    <row r="24" spans="1:14" ht="21.75" customHeight="1">
      <c r="A24" s="24"/>
      <c r="B24" s="20" t="s">
        <v>30</v>
      </c>
      <c r="C24" s="43">
        <f>IF(AND('当年度'!C24=0,'前年度'!C24=0),"",IF('前年度'!C24=0,"皆増 ",IF('当年度'!C24=0,"皆減 ",ROUND('増減額'!C24/'前年度'!C24*100,1))))</f>
        <v>-1</v>
      </c>
      <c r="D24" s="43">
        <f>IF(AND('当年度'!D24=0,'前年度'!D24=0),"",IF('前年度'!D24=0,"皆増 ",IF('当年度'!D24=0,"皆減 ",ROUND('増減額'!D24/'前年度'!D24*100,1))))</f>
        <v>10.3</v>
      </c>
      <c r="E24" s="43">
        <f>IF(AND('当年度'!E24=0,'前年度'!E24=0),"",IF('前年度'!E24=0,"皆増 ",IF('当年度'!E24=0,"皆減 ",ROUND('増減額'!E24/'前年度'!E24*100,1))))</f>
        <v>25.4</v>
      </c>
      <c r="F24" s="43">
        <f>IF(AND('当年度'!F24=0,'前年度'!F24=0),"",IF('前年度'!F24=0,"皆増 ",IF('当年度'!F24=0,"皆減 ",ROUND('増減額'!F24/'前年度'!F24*100,1))))</f>
        <v>8.8</v>
      </c>
      <c r="G24" s="43">
        <f>IF(AND('当年度'!G24=0,'前年度'!G24=0),"",IF('前年度'!G24=0,"皆増 ",IF('当年度'!G24=0,"皆減 ",ROUND('増減額'!G24/'前年度'!G24*100,1))))</f>
        <v>-5.2</v>
      </c>
      <c r="H24" s="43">
        <f>IF(AND('当年度'!H24=0,'前年度'!H24=0),"",IF('前年度'!H24=0,"皆増 ",IF('当年度'!H24=0,"皆減 ",ROUND('増減額'!H24/'前年度'!H24*100,1))))</f>
        <v>0</v>
      </c>
      <c r="I24" s="43">
        <f>IF(AND('当年度'!I24=0,'前年度'!I24=0),"",IF('前年度'!I24=0,"皆増 ",IF('当年度'!I24=0,"皆減 ",ROUND('増減額'!I24/'前年度'!I24*100,1))))</f>
      </c>
      <c r="J24" s="43">
        <f>IF(AND('当年度'!J24=0,'前年度'!J24=0),"",IF('前年度'!J24=0,"皆増 ",IF('当年度'!J24=0,"皆減 ",ROUND('増減額'!J24/'前年度'!J24*100,1))))</f>
        <v>-3.8</v>
      </c>
      <c r="K24" s="43">
        <f>IF(AND('当年度'!K24=0,'前年度'!K24=0),"",IF('前年度'!K24=0,"皆増 ",IF('当年度'!K24=0,"皆減 ",ROUND('増減額'!K24/'前年度'!K24*100,1))))</f>
        <v>1.4</v>
      </c>
      <c r="L24" s="43">
        <f>IF(AND('当年度'!L24=0,'前年度'!L24=0),"",IF('前年度'!L24=0,"皆増 ",IF('当年度'!L24=0,"皆減 ",ROUND('増減額'!L24/'前年度'!L24*100,1))))</f>
        <v>-0.2</v>
      </c>
      <c r="M24" s="43">
        <f>IF(AND('当年度'!M24=0,'前年度'!M24=0),"",IF('前年度'!M24=0,"皆増 ",IF('当年度'!M24=0,"皆減 ",ROUND('増減額'!M24/'前年度'!M24*100,1))))</f>
      </c>
      <c r="N24" s="43">
        <f>IF(AND('当年度'!N24=0,'前年度'!N24=0),"",IF('前年度'!N24=0,"皆増 ",IF('当年度'!N24=0,"皆減 ",ROUND('増減額'!N24/'前年度'!N24*100,1))))</f>
      </c>
    </row>
    <row r="25" spans="1:14" ht="21.75" customHeight="1">
      <c r="A25" s="24"/>
      <c r="B25" s="19" t="s">
        <v>31</v>
      </c>
      <c r="C25" s="43">
        <f>IF(AND('当年度'!C25=0,'前年度'!C25=0),"",IF('前年度'!C25=0,"皆増 ",IF('当年度'!C25=0,"皆減 ",ROUND('増減額'!C25/'前年度'!C25*100,1))))</f>
        <v>2.1</v>
      </c>
      <c r="D25" s="43">
        <f>IF(AND('当年度'!D25=0,'前年度'!D25=0),"",IF('前年度'!D25=0,"皆増 ",IF('当年度'!D25=0,"皆減 ",ROUND('増減額'!D25/'前年度'!D25*100,1))))</f>
        <v>7</v>
      </c>
      <c r="E25" s="43">
        <f>IF(AND('当年度'!E25=0,'前年度'!E25=0),"",IF('前年度'!E25=0,"皆増 ",IF('当年度'!E25=0,"皆減 ",ROUND('増減額'!E25/'前年度'!E25*100,1))))</f>
        <v>1.1</v>
      </c>
      <c r="F25" s="43">
        <f>IF(AND('当年度'!F25=0,'前年度'!F25=0),"",IF('前年度'!F25=0,"皆増 ",IF('当年度'!F25=0,"皆減 ",ROUND('増減額'!F25/'前年度'!F25*100,1))))</f>
        <v>-1.1</v>
      </c>
      <c r="G25" s="43">
        <f>IF(AND('当年度'!G25=0,'前年度'!G25=0),"",IF('前年度'!G25=0,"皆増 ",IF('当年度'!G25=0,"皆減 ",ROUND('増減額'!G25/'前年度'!G25*100,1))))</f>
        <v>6.3</v>
      </c>
      <c r="H25" s="43">
        <f>IF(AND('当年度'!H25=0,'前年度'!H25=0),"",IF('前年度'!H25=0,"皆増 ",IF('当年度'!H25=0,"皆減 ",ROUND('増減額'!H25/'前年度'!H25*100,1))))</f>
        <v>-5</v>
      </c>
      <c r="I25" s="43" t="str">
        <f>IF(AND('当年度'!I25=0,'前年度'!I25=0),"",IF('前年度'!I25=0,"皆増 ",IF('当年度'!I25=0,"皆減 ",ROUND('増減額'!I25/'前年度'!I25*100,1))))</f>
        <v>皆減 </v>
      </c>
      <c r="J25" s="43">
        <f>IF(AND('当年度'!J25=0,'前年度'!J25=0),"",IF('前年度'!J25=0,"皆増 ",IF('当年度'!J25=0,"皆減 ",ROUND('増減額'!J25/'前年度'!J25*100,1))))</f>
        <v>1.9</v>
      </c>
      <c r="K25" s="43">
        <f>IF(AND('当年度'!K25=0,'前年度'!K25=0),"",IF('前年度'!K25=0,"皆増 ",IF('当年度'!K25=0,"皆減 ",ROUND('増減額'!K25/'前年度'!K25*100,1))))</f>
        <v>2.4</v>
      </c>
      <c r="L25" s="43">
        <f>IF(AND('当年度'!L25=0,'前年度'!L25=0),"",IF('前年度'!L25=0,"皆増 ",IF('当年度'!L25=0,"皆減 ",ROUND('増減額'!L25/'前年度'!L25*100,1))))</f>
        <v>-0.9</v>
      </c>
      <c r="M25" s="43">
        <f>IF(AND('当年度'!M25=0,'前年度'!M25=0),"",IF('前年度'!M25=0,"皆増 ",IF('当年度'!M25=0,"皆減 ",ROUND('増減額'!M25/'前年度'!M25*100,1))))</f>
      </c>
      <c r="N25" s="43">
        <f>IF(AND('当年度'!N25=0,'前年度'!N25=0),"",IF('前年度'!N25=0,"皆増 ",IF('当年度'!N25=0,"皆減 ",ROUND('増減額'!N25/'前年度'!N25*100,1))))</f>
      </c>
    </row>
    <row r="26" spans="1:14" ht="21.75" customHeight="1">
      <c r="A26" s="24"/>
      <c r="B26" s="20" t="s">
        <v>32</v>
      </c>
      <c r="C26" s="43">
        <f>IF(AND('当年度'!C26=0,'前年度'!C26=0),"",IF('前年度'!C26=0,"皆増 ",IF('当年度'!C26=0,"皆減 ",ROUND('増減額'!C26/'前年度'!C26*100,1))))</f>
        <v>-1.8</v>
      </c>
      <c r="D26" s="43">
        <f>IF(AND('当年度'!D26=0,'前年度'!D26=0),"",IF('前年度'!D26=0,"皆増 ",IF('当年度'!D26=0,"皆減 ",ROUND('増減額'!D26/'前年度'!D26*100,1))))</f>
        <v>2.3</v>
      </c>
      <c r="E26" s="43">
        <f>IF(AND('当年度'!E26=0,'前年度'!E26=0),"",IF('前年度'!E26=0,"皆増 ",IF('当年度'!E26=0,"皆減 ",ROUND('増減額'!E26/'前年度'!E26*100,1))))</f>
        <v>37.3</v>
      </c>
      <c r="F26" s="43">
        <f>IF(AND('当年度'!F26=0,'前年度'!F26=0),"",IF('前年度'!F26=0,"皆増 ",IF('当年度'!F26=0,"皆減 ",ROUND('増減額'!F26/'前年度'!F26*100,1))))</f>
        <v>4.2</v>
      </c>
      <c r="G26" s="43">
        <f>IF(AND('当年度'!G26=0,'前年度'!G26=0),"",IF('前年度'!G26=0,"皆増 ",IF('当年度'!G26=0,"皆減 ",ROUND('増減額'!G26/'前年度'!G26*100,1))))</f>
        <v>10.6</v>
      </c>
      <c r="H26" s="43">
        <f>IF(AND('当年度'!H26=0,'前年度'!H26=0),"",IF('前年度'!H26=0,"皆増 ",IF('当年度'!H26=0,"皆減 ",ROUND('増減額'!H26/'前年度'!H26*100,1))))</f>
        <v>8.6</v>
      </c>
      <c r="I26" s="43">
        <f>IF(AND('当年度'!I26=0,'前年度'!I26=0),"",IF('前年度'!I26=0,"皆増 ",IF('当年度'!I26=0,"皆減 ",ROUND('増減額'!I26/'前年度'!I26*100,1))))</f>
      </c>
      <c r="J26" s="43">
        <f>IF(AND('当年度'!J26=0,'前年度'!J26=0),"",IF('前年度'!J26=0,"皆増 ",IF('当年度'!J26=0,"皆減 ",ROUND('増減額'!J26/'前年度'!J26*100,1))))</f>
        <v>3.1</v>
      </c>
      <c r="K26" s="43">
        <f>IF(AND('当年度'!K26=0,'前年度'!K26=0),"",IF('前年度'!K26=0,"皆増 ",IF('当年度'!K26=0,"皆減 ",ROUND('増減額'!K26/'前年度'!K26*100,1))))</f>
        <v>4.5</v>
      </c>
      <c r="L26" s="43">
        <f>IF(AND('当年度'!L26=0,'前年度'!L26=0),"",IF('前年度'!L26=0,"皆増 ",IF('当年度'!L26=0,"皆減 ",ROUND('増減額'!L26/'前年度'!L26*100,1))))</f>
        <v>1.7</v>
      </c>
      <c r="M26" s="43">
        <f>IF(AND('当年度'!M26=0,'前年度'!M26=0),"",IF('前年度'!M26=0,"皆増 ",IF('当年度'!M26=0,"皆減 ",ROUND('増減額'!M26/'前年度'!M26*100,1))))</f>
      </c>
      <c r="N26" s="43">
        <f>IF(AND('当年度'!N26=0,'前年度'!N26=0),"",IF('前年度'!N26=0,"皆増 ",IF('当年度'!N26=0,"皆減 ",ROUND('増減額'!N26/'前年度'!N26*100,1))))</f>
        <v>-61.6</v>
      </c>
    </row>
    <row r="27" spans="1:14" ht="21.75" customHeight="1">
      <c r="A27" s="24"/>
      <c r="B27" s="19" t="s">
        <v>33</v>
      </c>
      <c r="C27" s="43">
        <f>IF(AND('当年度'!C27=0,'前年度'!C27=0),"",IF('前年度'!C27=0,"皆増 ",IF('当年度'!C27=0,"皆減 ",ROUND('増減額'!C27/'前年度'!C27*100,1))))</f>
        <v>-1.8</v>
      </c>
      <c r="D27" s="43">
        <f>IF(AND('当年度'!D27=0,'前年度'!D27=0),"",IF('前年度'!D27=0,"皆増 ",IF('当年度'!D27=0,"皆減 ",ROUND('増減額'!D27/'前年度'!D27*100,1))))</f>
        <v>14.1</v>
      </c>
      <c r="E27" s="43">
        <f>IF(AND('当年度'!E27=0,'前年度'!E27=0),"",IF('前年度'!E27=0,"皆増 ",IF('当年度'!E27=0,"皆減 ",ROUND('増減額'!E27/'前年度'!E27*100,1))))</f>
        <v>22.2</v>
      </c>
      <c r="F27" s="43">
        <f>IF(AND('当年度'!F27=0,'前年度'!F27=0),"",IF('前年度'!F27=0,"皆増 ",IF('当年度'!F27=0,"皆減 ",ROUND('増減額'!F27/'前年度'!F27*100,1))))</f>
        <v>1.1</v>
      </c>
      <c r="G27" s="43">
        <f>IF(AND('当年度'!G27=0,'前年度'!G27=0),"",IF('前年度'!G27=0,"皆増 ",IF('当年度'!G27=0,"皆減 ",ROUND('増減額'!G27/'前年度'!G27*100,1))))</f>
        <v>-3.6</v>
      </c>
      <c r="H27" s="43">
        <f>IF(AND('当年度'!H27=0,'前年度'!H27=0),"",IF('前年度'!H27=0,"皆増 ",IF('当年度'!H27=0,"皆減 ",ROUND('増減額'!H27/'前年度'!H27*100,1))))</f>
        <v>-0.3</v>
      </c>
      <c r="I27" s="43">
        <f>IF(AND('当年度'!I27=0,'前年度'!I27=0),"",IF('前年度'!I27=0,"皆増 ",IF('当年度'!I27=0,"皆減 ",ROUND('増減額'!I27/'前年度'!I27*100,1))))</f>
      </c>
      <c r="J27" s="43">
        <f>IF(AND('当年度'!J27=0,'前年度'!J27=0),"",IF('前年度'!J27=0,"皆増 ",IF('当年度'!J27=0,"皆減 ",ROUND('増減額'!J27/'前年度'!J27*100,1))))</f>
        <v>1.6</v>
      </c>
      <c r="K27" s="43">
        <f>IF(AND('当年度'!K27=0,'前年度'!K27=0),"",IF('前年度'!K27=0,"皆増 ",IF('当年度'!K27=0,"皆減 ",ROUND('増減額'!K27/'前年度'!K27*100,1))))</f>
        <v>1</v>
      </c>
      <c r="L27" s="43">
        <f>IF(AND('当年度'!L27=0,'前年度'!L27=0),"",IF('前年度'!L27=0,"皆増 ",IF('当年度'!L27=0,"皆減 ",ROUND('増減額'!L27/'前年度'!L27*100,1))))</f>
        <v>-1.1</v>
      </c>
      <c r="M27" s="43">
        <f>IF(AND('当年度'!M27=0,'前年度'!M27=0),"",IF('前年度'!M27=0,"皆増 ",IF('当年度'!M27=0,"皆減 ",ROUND('増減額'!M27/'前年度'!M27*100,1))))</f>
      </c>
      <c r="N27" s="43">
        <f>IF(AND('当年度'!N27=0,'前年度'!N27=0),"",IF('前年度'!N27=0,"皆増 ",IF('当年度'!N27=0,"皆減 ",ROUND('増減額'!N27/'前年度'!N27*100,1))))</f>
        <v>-73.6</v>
      </c>
    </row>
    <row r="28" spans="1:14" ht="21.75" customHeight="1">
      <c r="A28" s="24"/>
      <c r="B28" s="20" t="s">
        <v>34</v>
      </c>
      <c r="C28" s="43">
        <f>IF(AND('当年度'!C28=0,'前年度'!C28=0),"",IF('前年度'!C28=0,"皆増 ",IF('当年度'!C28=0,"皆減 ",ROUND('増減額'!C28/'前年度'!C28*100,1))))</f>
        <v>-0.7</v>
      </c>
      <c r="D28" s="43">
        <f>IF(AND('当年度'!D28=0,'前年度'!D28=0),"",IF('前年度'!D28=0,"皆増 ",IF('当年度'!D28=0,"皆減 ",ROUND('増減額'!D28/'前年度'!D28*100,1))))</f>
        <v>19.9</v>
      </c>
      <c r="E28" s="43">
        <f>IF(AND('当年度'!E28=0,'前年度'!E28=0),"",IF('前年度'!E28=0,"皆増 ",IF('当年度'!E28=0,"皆減 ",ROUND('増減額'!E28/'前年度'!E28*100,1))))</f>
        <v>587</v>
      </c>
      <c r="F28" s="43">
        <f>IF(AND('当年度'!F28=0,'前年度'!F28=0),"",IF('前年度'!F28=0,"皆増 ",IF('当年度'!F28=0,"皆減 ",ROUND('増減額'!F28/'前年度'!F28*100,1))))</f>
        <v>4</v>
      </c>
      <c r="G28" s="43">
        <f>IF(AND('当年度'!G28=0,'前年度'!G28=0),"",IF('前年度'!G28=0,"皆増 ",IF('当年度'!G28=0,"皆減 ",ROUND('増減額'!G28/'前年度'!G28*100,1))))</f>
        <v>-4.1</v>
      </c>
      <c r="H28" s="43">
        <f>IF(AND('当年度'!H28=0,'前年度'!H28=0),"",IF('前年度'!H28=0,"皆増 ",IF('当年度'!H28=0,"皆減 ",ROUND('増減額'!H28/'前年度'!H28*100,1))))</f>
        <v>7.3</v>
      </c>
      <c r="I28" s="43">
        <f>IF(AND('当年度'!I28=0,'前年度'!I28=0),"",IF('前年度'!I28=0,"皆増 ",IF('当年度'!I28=0,"皆減 ",ROUND('増減額'!I28/'前年度'!I28*100,1))))</f>
      </c>
      <c r="J28" s="43">
        <f>IF(AND('当年度'!J28=0,'前年度'!J28=0),"",IF('前年度'!J28=0,"皆増 ",IF('当年度'!J28=0,"皆減 ",ROUND('増減額'!J28/'前年度'!J28*100,1))))</f>
        <v>1.3</v>
      </c>
      <c r="K28" s="43">
        <f>IF(AND('当年度'!K28=0,'前年度'!K28=0),"",IF('前年度'!K28=0,"皆増 ",IF('当年度'!K28=0,"皆減 ",ROUND('増減額'!K28/'前年度'!K28*100,1))))</f>
        <v>5.9</v>
      </c>
      <c r="L28" s="43">
        <f>IF(AND('当年度'!L28=0,'前年度'!L28=0),"",IF('前年度'!L28=0,"皆増 ",IF('当年度'!L28=0,"皆減 ",ROUND('増減額'!L28/'前年度'!L28*100,1))))</f>
        <v>2.5</v>
      </c>
      <c r="M28" s="43">
        <f>IF(AND('当年度'!M28=0,'前年度'!M28=0),"",IF('前年度'!M28=0,"皆増 ",IF('当年度'!M28=0,"皆減 ",ROUND('増減額'!M28/'前年度'!M28*100,1))))</f>
      </c>
      <c r="N28" s="43">
        <f>IF(AND('当年度'!N28=0,'前年度'!N28=0),"",IF('前年度'!N28=0,"皆増 ",IF('当年度'!N28=0,"皆減 ",ROUND('増減額'!N28/'前年度'!N28*100,1))))</f>
        <v>-38.2</v>
      </c>
    </row>
    <row r="29" spans="1:14" ht="21.75" customHeight="1">
      <c r="A29" s="24"/>
      <c r="B29" s="20" t="s">
        <v>35</v>
      </c>
      <c r="C29" s="43">
        <f>IF(AND('当年度'!C29=0,'前年度'!C29=0),"",IF('前年度'!C29=0,"皆増 ",IF('当年度'!C29=0,"皆減 ",ROUND('増減額'!C29/'前年度'!C29*100,1))))</f>
        <v>-5</v>
      </c>
      <c r="D29" s="43">
        <f>IF(AND('当年度'!D29=0,'前年度'!D29=0),"",IF('前年度'!D29=0,"皆増 ",IF('当年度'!D29=0,"皆減 ",ROUND('増減額'!D29/'前年度'!D29*100,1))))</f>
        <v>0.8</v>
      </c>
      <c r="E29" s="43">
        <f>IF(AND('当年度'!E29=0,'前年度'!E29=0),"",IF('前年度'!E29=0,"皆増 ",IF('当年度'!E29=0,"皆減 ",ROUND('増減額'!E29/'前年度'!E29*100,1))))</f>
        <v>-1.5</v>
      </c>
      <c r="F29" s="43">
        <f>IF(AND('当年度'!F29=0,'前年度'!F29=0),"",IF('前年度'!F29=0,"皆増 ",IF('当年度'!F29=0,"皆減 ",ROUND('増減額'!F29/'前年度'!F29*100,1))))</f>
        <v>13.8</v>
      </c>
      <c r="G29" s="43">
        <f>IF(AND('当年度'!G29=0,'前年度'!G29=0),"",IF('前年度'!G29=0,"皆増 ",IF('当年度'!G29=0,"皆減 ",ROUND('増減額'!G29/'前年度'!G29*100,1))))</f>
        <v>-2.1</v>
      </c>
      <c r="H29" s="43">
        <f>IF(AND('当年度'!H29=0,'前年度'!H29=0),"",IF('前年度'!H29=0,"皆増 ",IF('当年度'!H29=0,"皆減 ",ROUND('増減額'!H29/'前年度'!H29*100,1))))</f>
        <v>-0.3</v>
      </c>
      <c r="I29" s="43">
        <f>IF(AND('当年度'!I29=0,'前年度'!I29=0),"",IF('前年度'!I29=0,"皆増 ",IF('当年度'!I29=0,"皆減 ",ROUND('増減額'!I29/'前年度'!I29*100,1))))</f>
        <v>-10.1</v>
      </c>
      <c r="J29" s="43">
        <f>IF(AND('当年度'!J29=0,'前年度'!J29=0),"",IF('前年度'!J29=0,"皆増 ",IF('当年度'!J29=0,"皆減 ",ROUND('増減額'!J29/'前年度'!J29*100,1))))</f>
        <v>1.5</v>
      </c>
      <c r="K29" s="43">
        <f>IF(AND('当年度'!K29=0,'前年度'!K29=0),"",IF('前年度'!K29=0,"皆増 ",IF('当年度'!K29=0,"皆減 ",ROUND('増減額'!K29/'前年度'!K29*100,1))))</f>
        <v>-1</v>
      </c>
      <c r="L29" s="43">
        <f>IF(AND('当年度'!L29=0,'前年度'!L29=0),"",IF('前年度'!L29=0,"皆増 ",IF('当年度'!L29=0,"皆減 ",ROUND('増減額'!L29/'前年度'!L29*100,1))))</f>
        <v>-1.1</v>
      </c>
      <c r="M29" s="43">
        <f>IF(AND('当年度'!M29=0,'前年度'!M29=0),"",IF('前年度'!M29=0,"皆増 ",IF('当年度'!M29=0,"皆減 ",ROUND('増減額'!M29/'前年度'!M29*100,1))))</f>
      </c>
      <c r="N29" s="43">
        <f>IF(AND('当年度'!N29=0,'前年度'!N29=0),"",IF('前年度'!N29=0,"皆増 ",IF('当年度'!N29=0,"皆減 ",ROUND('増減額'!N29/'前年度'!N29*100,1))))</f>
        <v>-61.7</v>
      </c>
    </row>
    <row r="30" spans="1:14" ht="21.75" customHeight="1">
      <c r="A30" s="24"/>
      <c r="B30" s="20" t="s">
        <v>57</v>
      </c>
      <c r="C30" s="43">
        <f>IF(AND('当年度'!C30=0,'前年度'!C30=0),"",IF('前年度'!C30=0,"皆増 ",IF('当年度'!C30=0,"皆減 ",ROUND('増減額'!C30/'前年度'!C30*100,1))))</f>
        <v>-0.7</v>
      </c>
      <c r="D30" s="43">
        <f>IF(AND('当年度'!D30=0,'前年度'!D30=0),"",IF('前年度'!D30=0,"皆増 ",IF('当年度'!D30=0,"皆減 ",ROUND('増減額'!D30/'前年度'!D30*100,1))))</f>
        <v>13.1</v>
      </c>
      <c r="E30" s="43">
        <f>IF(AND('当年度'!E30=0,'前年度'!E30=0),"",IF('前年度'!E30=0,"皆増 ",IF('当年度'!E30=0,"皆減 ",ROUND('増減額'!E30/'前年度'!E30*100,1))))</f>
        <v>11.4</v>
      </c>
      <c r="F30" s="43">
        <f>IF(AND('当年度'!F30=0,'前年度'!F30=0),"",IF('前年度'!F30=0,"皆増 ",IF('当年度'!F30=0,"皆減 ",ROUND('増減額'!F30/'前年度'!F30*100,1))))</f>
        <v>6.9</v>
      </c>
      <c r="G30" s="43">
        <f>IF(AND('当年度'!G30=0,'前年度'!G30=0),"",IF('前年度'!G30=0,"皆増 ",IF('当年度'!G30=0,"皆減 ",ROUND('増減額'!G30/'前年度'!G30*100,1))))</f>
        <v>20.2</v>
      </c>
      <c r="H30" s="43">
        <f>IF(AND('当年度'!H30=0,'前年度'!H30=0),"",IF('前年度'!H30=0,"皆増 ",IF('当年度'!H30=0,"皆減 ",ROUND('増減額'!H30/'前年度'!H30*100,1))))</f>
        <v>-2.6</v>
      </c>
      <c r="I30" s="43">
        <f>IF(AND('当年度'!I30=0,'前年度'!I30=0),"",IF('前年度'!I30=0,"皆増 ",IF('当年度'!I30=0,"皆減 ",ROUND('増減額'!I30/'前年度'!I30*100,1))))</f>
      </c>
      <c r="J30" s="43">
        <f>IF(AND('当年度'!J30=0,'前年度'!J30=0),"",IF('前年度'!J30=0,"皆増 ",IF('当年度'!J30=0,"皆減 ",ROUND('増減額'!J30/'前年度'!J30*100,1))))</f>
        <v>-2.1</v>
      </c>
      <c r="K30" s="43">
        <f>IF(AND('当年度'!K30=0,'前年度'!K30=0),"",IF('前年度'!K30=0,"皆増 ",IF('当年度'!K30=0,"皆減 ",ROUND('増減額'!K30/'前年度'!K30*100,1))))</f>
        <v>4.1</v>
      </c>
      <c r="L30" s="43">
        <f>IF(AND('当年度'!L30=0,'前年度'!L30=0),"",IF('前年度'!L30=0,"皆増 ",IF('当年度'!L30=0,"皆減 ",ROUND('増減額'!L30/'前年度'!L30*100,1))))</f>
        <v>-2.5</v>
      </c>
      <c r="M30" s="43">
        <f>IF(AND('当年度'!M30=0,'前年度'!M30=0),"",IF('前年度'!M30=0,"皆増 ",IF('当年度'!M30=0,"皆減 ",ROUND('増減額'!M30/'前年度'!M30*100,1))))</f>
      </c>
      <c r="N30" s="43">
        <f>IF(AND('当年度'!N30=0,'前年度'!N30=0),"",IF('前年度'!N30=0,"皆増 ",IF('当年度'!N30=0,"皆減 ",ROUND('増減額'!N30/'前年度'!N30*100,1))))</f>
        <v>-65.2</v>
      </c>
    </row>
    <row r="31" spans="1:14" ht="21.75" customHeight="1">
      <c r="A31" s="24"/>
      <c r="B31" s="19" t="s">
        <v>58</v>
      </c>
      <c r="C31" s="43">
        <f>IF(AND('当年度'!C31=0,'前年度'!C31=0),"",IF('前年度'!C31=0,"皆増 ",IF('当年度'!C31=0,"皆減 ",ROUND('増減額'!C31/'前年度'!C31*100,1))))</f>
        <v>-8.5</v>
      </c>
      <c r="D31" s="43">
        <f>IF(AND('当年度'!D31=0,'前年度'!D31=0),"",IF('前年度'!D31=0,"皆増 ",IF('当年度'!D31=0,"皆減 ",ROUND('増減額'!D31/'前年度'!D31*100,1))))</f>
        <v>0.4</v>
      </c>
      <c r="E31" s="43">
        <f>IF(AND('当年度'!E31=0,'前年度'!E31=0),"",IF('前年度'!E31=0,"皆増 ",IF('当年度'!E31=0,"皆減 ",ROUND('増減額'!E31/'前年度'!E31*100,1))))</f>
        <v>-8.9</v>
      </c>
      <c r="F31" s="43">
        <f>IF(AND('当年度'!F31=0,'前年度'!F31=0),"",IF('前年度'!F31=0,"皆増 ",IF('当年度'!F31=0,"皆減 ",ROUND('増減額'!F31/'前年度'!F31*100,1))))</f>
        <v>0.4</v>
      </c>
      <c r="G31" s="43">
        <f>IF(AND('当年度'!G31=0,'前年度'!G31=0),"",IF('前年度'!G31=0,"皆増 ",IF('当年度'!G31=0,"皆減 ",ROUND('増減額'!G31/'前年度'!G31*100,1))))</f>
        <v>-6</v>
      </c>
      <c r="H31" s="43">
        <f>IF(AND('当年度'!H31=0,'前年度'!H31=0),"",IF('前年度'!H31=0,"皆増 ",IF('当年度'!H31=0,"皆減 ",ROUND('増減額'!H31/'前年度'!H31*100,1))))</f>
        <v>1</v>
      </c>
      <c r="I31" s="43" t="str">
        <f>IF(AND('当年度'!I31=0,'前年度'!I31=0),"",IF('前年度'!I31=0,"皆増 ",IF('当年度'!I31=0,"皆減 ",ROUND('増減額'!I31/'前年度'!I31*100,1))))</f>
        <v>皆減 </v>
      </c>
      <c r="J31" s="43">
        <f>IF(AND('当年度'!J31=0,'前年度'!J31=0),"",IF('前年度'!J31=0,"皆増 ",IF('当年度'!J31=0,"皆減 ",ROUND('増減額'!J31/'前年度'!J31*100,1))))</f>
        <v>11</v>
      </c>
      <c r="K31" s="43">
        <f>IF(AND('当年度'!K31=0,'前年度'!K31=0),"",IF('前年度'!K31=0,"皆増 ",IF('当年度'!K31=0,"皆減 ",ROUND('増減額'!K31/'前年度'!K31*100,1))))</f>
        <v>-1.4</v>
      </c>
      <c r="L31" s="43">
        <f>IF(AND('当年度'!L31=0,'前年度'!L31=0),"",IF('前年度'!L31=0,"皆増 ",IF('当年度'!L31=0,"皆減 ",ROUND('増減額'!L31/'前年度'!L31*100,1))))</f>
        <v>-1.9</v>
      </c>
      <c r="M31" s="43">
        <f>IF(AND('当年度'!M31=0,'前年度'!M31=0),"",IF('前年度'!M31=0,"皆増 ",IF('当年度'!M31=0,"皆減 ",ROUND('増減額'!M31/'前年度'!M31*100,1))))</f>
      </c>
      <c r="N31" s="43">
        <f>IF(AND('当年度'!N31=0,'前年度'!N31=0),"",IF('前年度'!N31=0,"皆増 ",IF('当年度'!N31=0,"皆減 ",ROUND('増減額'!N31/'前年度'!N31*100,1))))</f>
        <v>-64.7</v>
      </c>
    </row>
    <row r="32" spans="1:14" ht="21.75" customHeight="1">
      <c r="A32" s="24"/>
      <c r="B32" s="19" t="s">
        <v>59</v>
      </c>
      <c r="C32" s="43">
        <f>IF(AND('当年度'!C32=0,'前年度'!C32=0),"",IF('前年度'!C32=0,"皆増 ",IF('当年度'!C32=0,"皆減 ",ROUND('増減額'!C32/'前年度'!C32*100,1))))</f>
        <v>0</v>
      </c>
      <c r="D32" s="43">
        <f>IF(AND('当年度'!D32=0,'前年度'!D32=0),"",IF('前年度'!D32=0,"皆増 ",IF('当年度'!D32=0,"皆減 ",ROUND('増減額'!D32/'前年度'!D32*100,1))))</f>
        <v>13.6</v>
      </c>
      <c r="E32" s="43">
        <f>IF(AND('当年度'!E32=0,'前年度'!E32=0),"",IF('前年度'!E32=0,"皆増 ",IF('当年度'!E32=0,"皆減 ",ROUND('増減額'!E32/'前年度'!E32*100,1))))</f>
        <v>-14.8</v>
      </c>
      <c r="F32" s="43">
        <f>IF(AND('当年度'!F32=0,'前年度'!F32=0),"",IF('前年度'!F32=0,"皆増 ",IF('当年度'!F32=0,"皆減 ",ROUND('増減額'!F32/'前年度'!F32*100,1))))</f>
        <v>-42</v>
      </c>
      <c r="G32" s="43">
        <f>IF(AND('当年度'!G32=0,'前年度'!G32=0),"",IF('前年度'!G32=0,"皆増 ",IF('当年度'!G32=0,"皆減 ",ROUND('増減額'!G32/'前年度'!G32*100,1))))</f>
        <v>7.8</v>
      </c>
      <c r="H32" s="43">
        <f>IF(AND('当年度'!H32=0,'前年度'!H32=0),"",IF('前年度'!H32=0,"皆増 ",IF('当年度'!H32=0,"皆減 ",ROUND('増減額'!H32/'前年度'!H32*100,1))))</f>
        <v>3</v>
      </c>
      <c r="I32" s="43">
        <f>IF(AND('当年度'!I32=0,'前年度'!I32=0),"",IF('前年度'!I32=0,"皆増 ",IF('当年度'!I32=0,"皆減 ",ROUND('増減額'!I32/'前年度'!I32*100,1))))</f>
      </c>
      <c r="J32" s="43">
        <f>IF(AND('当年度'!J32=0,'前年度'!J32=0),"",IF('前年度'!J32=0,"皆増 ",IF('当年度'!J32=0,"皆減 ",ROUND('増減額'!J32/'前年度'!J32*100,1))))</f>
        <v>-14.4</v>
      </c>
      <c r="K32" s="43">
        <f>IF(AND('当年度'!K32=0,'前年度'!K32=0),"",IF('前年度'!K32=0,"皆増 ",IF('当年度'!K32=0,"皆減 ",ROUND('増減額'!K32/'前年度'!K32*100,1))))</f>
        <v>-1.2</v>
      </c>
      <c r="L32" s="43">
        <f>IF(AND('当年度'!L32=0,'前年度'!L32=0),"",IF('前年度'!L32=0,"皆増 ",IF('当年度'!L32=0,"皆減 ",ROUND('増減額'!L32/'前年度'!L32*100,1))))</f>
        <v>-1</v>
      </c>
      <c r="M32" s="43">
        <f>IF(AND('当年度'!M32=0,'前年度'!M32=0),"",IF('前年度'!M32=0,"皆増 ",IF('当年度'!M32=0,"皆減 ",ROUND('増減額'!M32/'前年度'!M32*100,1))))</f>
      </c>
      <c r="N32" s="43">
        <f>IF(AND('当年度'!N32=0,'前年度'!N32=0),"",IF('前年度'!N32=0,"皆増 ",IF('当年度'!N32=0,"皆減 ",ROUND('増減額'!N32/'前年度'!N32*100,1))))</f>
        <v>-73.1</v>
      </c>
    </row>
    <row r="33" spans="1:14" ht="21.75" customHeight="1">
      <c r="A33" s="24"/>
      <c r="B33" s="20" t="s">
        <v>36</v>
      </c>
      <c r="C33" s="43">
        <f>IF(AND('当年度'!C33=0,'前年度'!C33=0),"",IF('前年度'!C33=0,"皆増 ",IF('当年度'!C33=0,"皆減 ",ROUND('増減額'!C33/'前年度'!C33*100,1))))</f>
        <v>-0.7</v>
      </c>
      <c r="D33" s="43">
        <f>IF(AND('当年度'!D33=0,'前年度'!D33=0),"",IF('前年度'!D33=0,"皆増 ",IF('当年度'!D33=0,"皆減 ",ROUND('増減額'!D33/'前年度'!D33*100,1))))</f>
        <v>5.2</v>
      </c>
      <c r="E33" s="43">
        <f>IF(AND('当年度'!E33=0,'前年度'!E33=0),"",IF('前年度'!E33=0,"皆増 ",IF('当年度'!E33=0,"皆減 ",ROUND('増減額'!E33/'前年度'!E33*100,1))))</f>
        <v>19.7</v>
      </c>
      <c r="F33" s="43">
        <f>IF(AND('当年度'!F33=0,'前年度'!F33=0),"",IF('前年度'!F33=0,"皆増 ",IF('当年度'!F33=0,"皆減 ",ROUND('増減額'!F33/'前年度'!F33*100,1))))</f>
        <v>-4</v>
      </c>
      <c r="G33" s="43">
        <f>IF(AND('当年度'!G33=0,'前年度'!G33=0),"",IF('前年度'!G33=0,"皆増 ",IF('当年度'!G33=0,"皆減 ",ROUND('増減額'!G33/'前年度'!G33*100,1))))</f>
        <v>0.7</v>
      </c>
      <c r="H33" s="43">
        <f>IF(AND('当年度'!H33=0,'前年度'!H33=0),"",IF('前年度'!H33=0,"皆増 ",IF('当年度'!H33=0,"皆減 ",ROUND('増減額'!H33/'前年度'!H33*100,1))))</f>
        <v>2.1</v>
      </c>
      <c r="I33" s="43">
        <f>IF(AND('当年度'!I33=0,'前年度'!I33=0),"",IF('前年度'!I33=0,"皆増 ",IF('当年度'!I33=0,"皆減 ",ROUND('増減額'!I33/'前年度'!I33*100,1))))</f>
        <v>1.9</v>
      </c>
      <c r="J33" s="43">
        <f>IF(AND('当年度'!J33=0,'前年度'!J33=0),"",IF('前年度'!J33=0,"皆増 ",IF('当年度'!J33=0,"皆減 ",ROUND('増減額'!J33/'前年度'!J33*100,1))))</f>
        <v>-0.4</v>
      </c>
      <c r="K33" s="43">
        <f>IF(AND('当年度'!K33=0,'前年度'!K33=0),"",IF('前年度'!K33=0,"皆増 ",IF('当年度'!K33=0,"皆減 ",ROUND('増減額'!K33/'前年度'!K33*100,1))))</f>
        <v>0.8</v>
      </c>
      <c r="L33" s="43">
        <f>IF(AND('当年度'!L33=0,'前年度'!L33=0),"",IF('前年度'!L33=0,"皆増 ",IF('当年度'!L33=0,"皆減 ",ROUND('増減額'!L33/'前年度'!L33*100,1))))</f>
        <v>-0.8</v>
      </c>
      <c r="M33" s="43">
        <f>IF(AND('当年度'!M33=0,'前年度'!M33=0),"",IF('前年度'!M33=0,"皆増 ",IF('当年度'!M33=0,"皆減 ",ROUND('増減額'!M33/'前年度'!M33*100,1))))</f>
      </c>
      <c r="N33" s="43">
        <f>IF(AND('当年度'!N33=0,'前年度'!N33=0),"",IF('前年度'!N33=0,"皆増 ",IF('当年度'!N33=0,"皆減 ",ROUND('増減額'!N33/'前年度'!N33*100,1))))</f>
        <v>-64.8</v>
      </c>
    </row>
    <row r="34" spans="1:14" ht="21.75" customHeight="1">
      <c r="A34" s="24"/>
      <c r="B34" s="19" t="s">
        <v>37</v>
      </c>
      <c r="C34" s="43">
        <f>IF(AND('当年度'!C34=0,'前年度'!C34=0),"",IF('前年度'!C34=0,"皆増 ",IF('当年度'!C34=0,"皆減 ",ROUND('増減額'!C34/'前年度'!C34*100,1))))</f>
        <v>0.1</v>
      </c>
      <c r="D34" s="43">
        <f>IF(AND('当年度'!D34=0,'前年度'!D34=0),"",IF('前年度'!D34=0,"皆増 ",IF('当年度'!D34=0,"皆減 ",ROUND('増減額'!D34/'前年度'!D34*100,1))))</f>
        <v>-4.2</v>
      </c>
      <c r="E34" s="43">
        <f>IF(AND('当年度'!E34=0,'前年度'!E34=0),"",IF('前年度'!E34=0,"皆増 ",IF('当年度'!E34=0,"皆減 ",ROUND('増減額'!E34/'前年度'!E34*100,1))))</f>
        <v>6.7</v>
      </c>
      <c r="F34" s="43">
        <f>IF(AND('当年度'!F34=0,'前年度'!F34=0),"",IF('前年度'!F34=0,"皆増 ",IF('当年度'!F34=0,"皆減 ",ROUND('増減額'!F34/'前年度'!F34*100,1))))</f>
        <v>-9.6</v>
      </c>
      <c r="G34" s="43">
        <f>IF(AND('当年度'!G34=0,'前年度'!G34=0),"",IF('前年度'!G34=0,"皆増 ",IF('当年度'!G34=0,"皆減 ",ROUND('増減額'!G34/'前年度'!G34*100,1))))</f>
        <v>-0.6</v>
      </c>
      <c r="H34" s="43">
        <f>IF(AND('当年度'!H34=0,'前年度'!H34=0),"",IF('前年度'!H34=0,"皆増 ",IF('当年度'!H34=0,"皆減 ",ROUND('増減額'!H34/'前年度'!H34*100,1))))</f>
        <v>2.2</v>
      </c>
      <c r="I34" s="43">
        <f>IF(AND('当年度'!I34=0,'前年度'!I34=0),"",IF('前年度'!I34=0,"皆増 ",IF('当年度'!I34=0,"皆減 ",ROUND('増減額'!I34/'前年度'!I34*100,1))))</f>
      </c>
      <c r="J34" s="43">
        <f>IF(AND('当年度'!J34=0,'前年度'!J34=0),"",IF('前年度'!J34=0,"皆増 ",IF('当年度'!J34=0,"皆減 ",ROUND('増減額'!J34/'前年度'!J34*100,1))))</f>
        <v>0.4</v>
      </c>
      <c r="K34" s="43">
        <f>IF(AND('当年度'!K34=0,'前年度'!K34=0),"",IF('前年度'!K34=0,"皆増 ",IF('当年度'!K34=0,"皆減 ",ROUND('増減額'!K34/'前年度'!K34*100,1))))</f>
        <v>-0.4</v>
      </c>
      <c r="L34" s="43">
        <f>IF(AND('当年度'!L34=0,'前年度'!L34=0),"",IF('前年度'!L34=0,"皆増 ",IF('当年度'!L34=0,"皆減 ",ROUND('増減額'!L34/'前年度'!L34*100,1))))</f>
        <v>0.9</v>
      </c>
      <c r="M34" s="43">
        <f>IF(AND('当年度'!M34=0,'前年度'!M34=0),"",IF('前年度'!M34=0,"皆増 ",IF('当年度'!M34=0,"皆減 ",ROUND('増減額'!M34/'前年度'!M34*100,1))))</f>
      </c>
      <c r="N34" s="43" t="str">
        <f>IF(AND('当年度'!N34=0,'前年度'!N34=0),"",IF('前年度'!N34=0,"皆増 ",IF('当年度'!N34=0,"皆減 ",ROUND('増減額'!N34/'前年度'!N34*100,1))))</f>
        <v>皆減 </v>
      </c>
    </row>
    <row r="35" spans="1:14" ht="24.75" customHeight="1">
      <c r="A35" s="24"/>
      <c r="B35" s="22" t="s">
        <v>38</v>
      </c>
      <c r="C35" s="46">
        <f>IF(AND('当年度'!C35=0,'前年度'!C35=0),"",IF('前年度'!C35=0,"皆増 ",IF('当年度'!C35=0,"皆減 ",ROUND('増減額'!C35/'前年度'!C35*100,1))))</f>
        <v>-1.8</v>
      </c>
      <c r="D35" s="46">
        <f>IF(AND('当年度'!D35=0,'前年度'!D35=0),"",IF('前年度'!D35=0,"皆増 ",IF('当年度'!D35=0,"皆減 ",ROUND('増減額'!D35/'前年度'!D35*100,1))))</f>
        <v>6.3</v>
      </c>
      <c r="E35" s="46">
        <f>IF(AND('当年度'!E35=0,'前年度'!E35=0),"",IF('前年度'!E35=0,"皆増 ",IF('当年度'!E35=0,"皆減 ",ROUND('増減額'!E35/'前年度'!E35*100,1))))</f>
        <v>7.8</v>
      </c>
      <c r="F35" s="46">
        <f>IF(AND('当年度'!F35=0,'前年度'!F35=0),"",IF('前年度'!F35=0,"皆増 ",IF('当年度'!F35=0,"皆減 ",ROUND('増減額'!F35/'前年度'!F35*100,1))))</f>
        <v>0.5</v>
      </c>
      <c r="G35" s="46">
        <f>IF(AND('当年度'!G35=0,'前年度'!G35=0),"",IF('前年度'!G35=0,"皆増 ",IF('当年度'!G35=0,"皆減 ",ROUND('増減額'!G35/'前年度'!G35*100,1))))</f>
        <v>5.1</v>
      </c>
      <c r="H35" s="46">
        <f>IF(AND('当年度'!H35=0,'前年度'!H35=0),"",IF('前年度'!H35=0,"皆増 ",IF('当年度'!H35=0,"皆減 ",ROUND('増減額'!H35/'前年度'!H35*100,1))))</f>
        <v>1.4</v>
      </c>
      <c r="I35" s="46">
        <f>IF(AND('当年度'!I35=0,'前年度'!I35=0),"",IF('前年度'!I35=0,"皆増 ",IF('当年度'!I35=0,"皆減 ",ROUND('増減額'!I35/'前年度'!I35*100,1))))</f>
        <v>4.9</v>
      </c>
      <c r="J35" s="46">
        <f>IF(AND('当年度'!J35=0,'前年度'!J35=0),"",IF('前年度'!J35=0,"皆増 ",IF('当年度'!J35=0,"皆減 ",ROUND('増減額'!J35/'前年度'!J35*100,1))))</f>
        <v>-0.3</v>
      </c>
      <c r="K35" s="46">
        <f>IF(AND('当年度'!K35=0,'前年度'!K35=0),"",IF('前年度'!K35=0,"皆増 ",IF('当年度'!K35=0,"皆減 ",ROUND('増減額'!K35/'前年度'!K35*100,1))))</f>
        <v>1.5</v>
      </c>
      <c r="L35" s="46">
        <f>IF(AND('当年度'!L35=0,'前年度'!L35=0),"",IF('前年度'!L35=0,"皆増 ",IF('当年度'!L35=0,"皆減 ",ROUND('増減額'!L35/'前年度'!L35*100,1))))</f>
        <v>0.9</v>
      </c>
      <c r="M35" s="46">
        <f>IF(AND('当年度'!M35=0,'前年度'!M35=0),"",IF('前年度'!M35=0,"皆増 ",IF('当年度'!M35=0,"皆減 ",ROUND('増減額'!M35/'前年度'!M35*100,1))))</f>
      </c>
      <c r="N35" s="46">
        <f>IF(AND('当年度'!N35=0,'前年度'!N35=0),"",IF('前年度'!N35=0,"皆増 ",IF('当年度'!N35=0,"皆減 ",ROUND('増減額'!N35/'前年度'!N35*100,1))))</f>
        <v>-68.8</v>
      </c>
    </row>
    <row r="36" spans="1:14" ht="24.75" customHeight="1">
      <c r="A36" s="24"/>
      <c r="B36" s="22" t="s">
        <v>72</v>
      </c>
      <c r="C36" s="46">
        <f>IF(AND('当年度'!C36=0,'前年度'!C36=0),"",IF('前年度'!C36=0,"皆増 ",IF('当年度'!C36=0,"皆減 ",ROUND('増減額'!C36/'前年度'!C36*100,1))))</f>
        <v>-1</v>
      </c>
      <c r="D36" s="46">
        <f>IF(AND('当年度'!D36=0,'前年度'!D36=0),"",IF('前年度'!D36=0,"皆増 ",IF('当年度'!D36=0,"皆減 ",ROUND('増減額'!D36/'前年度'!D36*100,1))))</f>
        <v>6.4</v>
      </c>
      <c r="E36" s="46">
        <f>IF(AND('当年度'!E36=0,'前年度'!E36=0),"",IF('前年度'!E36=0,"皆増 ",IF('当年度'!E36=0,"皆減 ",ROUND('増減額'!E36/'前年度'!E36*100,1))))</f>
        <v>16.5</v>
      </c>
      <c r="F36" s="46">
        <f>IF(AND('当年度'!F36=0,'前年度'!F36=0),"",IF('前年度'!F36=0,"皆増 ",IF('当年度'!F36=0,"皆減 ",ROUND('増減額'!F36/'前年度'!F36*100,1))))</f>
        <v>-1.5</v>
      </c>
      <c r="G36" s="46">
        <f>IF(AND('当年度'!G36=0,'前年度'!G36=0),"",IF('前年度'!G36=0,"皆増 ",IF('当年度'!G36=0,"皆減 ",ROUND('増減額'!G36/'前年度'!G36*100,1))))</f>
        <v>1.5</v>
      </c>
      <c r="H36" s="46">
        <f>IF(AND('当年度'!H36=0,'前年度'!H36=0),"",IF('前年度'!H36=0,"皆増 ",IF('当年度'!H36=0,"皆減 ",ROUND('増減額'!H36/'前年度'!H36*100,1))))</f>
        <v>2.2</v>
      </c>
      <c r="I36" s="46">
        <f>IF(AND('当年度'!I36=0,'前年度'!I36=0),"",IF('前年度'!I36=0,"皆増 ",IF('当年度'!I36=0,"皆減 ",ROUND('増減額'!I36/'前年度'!I36*100,1))))</f>
        <v>-8.2</v>
      </c>
      <c r="J36" s="46">
        <f>IF(AND('当年度'!J36=0,'前年度'!J36=0),"",IF('前年度'!J36=0,"皆増 ",IF('当年度'!J36=0,"皆減 ",ROUND('増減額'!J36/'前年度'!J36*100,1))))</f>
        <v>-1.3</v>
      </c>
      <c r="K36" s="46">
        <f>IF(AND('当年度'!K36=0,'前年度'!K36=0),"",IF('前年度'!K36=0,"皆増 ",IF('当年度'!K36=0,"皆減 ",ROUND('増減額'!K36/'前年度'!K36*100,1))))</f>
        <v>1.3</v>
      </c>
      <c r="L36" s="46">
        <f>IF(AND('当年度'!L36=0,'前年度'!L36=0),"",IF('前年度'!L36=0,"皆増 ",IF('当年度'!L36=0,"皆減 ",ROUND('増減額'!L36/'前年度'!L36*100,1))))</f>
        <v>0.8</v>
      </c>
      <c r="M36" s="46">
        <f>IF(AND('当年度'!M36=0,'前年度'!M36=0),"",IF('前年度'!M36=0,"皆増 ",IF('当年度'!M36=0,"皆減 ",ROUND('増減額'!M36/'前年度'!M36*100,1))))</f>
      </c>
      <c r="N36" s="46">
        <f>IF(AND('当年度'!N36=0,'前年度'!N36=0),"",IF('前年度'!N36=0,"皆増 ",IF('当年度'!N36=0,"皆減 ",ROUND('増減額'!N36/'前年度'!N36*100,1))))</f>
        <v>-69.1</v>
      </c>
    </row>
    <row r="37" spans="1:14" ht="24.75" customHeight="1">
      <c r="A37" s="24"/>
      <c r="B37" s="22" t="s">
        <v>39</v>
      </c>
      <c r="C37" s="46">
        <f>IF(AND('当年度'!C37=0,'前年度'!C37=0),"",IF('前年度'!C37=0,"皆増 ",IF('当年度'!C37=0,"皆減 ",ROUND('増減額'!C37/'前年度'!C37*100,1))))</f>
        <v>-1.7</v>
      </c>
      <c r="D37" s="46">
        <f>IF(AND('当年度'!D37=0,'前年度'!D37=0),"",IF('前年度'!D37=0,"皆増 ",IF('当年度'!D37=0,"皆減 ",ROUND('増減額'!D37/'前年度'!D37*100,1))))</f>
        <v>6.3</v>
      </c>
      <c r="E37" s="46">
        <f>IF(AND('当年度'!E37=0,'前年度'!E37=0),"",IF('前年度'!E37=0,"皆増 ",IF('当年度'!E37=0,"皆減 ",ROUND('増減額'!E37/'前年度'!E37*100,1))))</f>
        <v>8.9</v>
      </c>
      <c r="F37" s="46">
        <f>IF(AND('当年度'!F37=0,'前年度'!F37=0),"",IF('前年度'!F37=0,"皆増 ",IF('当年度'!F37=0,"皆減 ",ROUND('増減額'!F37/'前年度'!F37*100,1))))</f>
        <v>0.3</v>
      </c>
      <c r="G37" s="46">
        <f>IF(AND('当年度'!G37=0,'前年度'!G37=0),"",IF('前年度'!G37=0,"皆増 ",IF('当年度'!G37=0,"皆減 ",ROUND('増減額'!G37/'前年度'!G37*100,1))))</f>
        <v>4.4</v>
      </c>
      <c r="H37" s="47">
        <f>IF(AND('当年度'!H37=0,'前年度'!H37=0),"",IF('前年度'!H37=0,"皆増 ",IF('当年度'!H37=0,"皆減 ",ROUND('増減額'!H37/'前年度'!H37*100,1))))</f>
        <v>1.5</v>
      </c>
      <c r="I37" s="46">
        <f>IF(AND('当年度'!I37=0,'前年度'!I37=0),"",IF('前年度'!I37=0,"皆増 ",IF('当年度'!I37=0,"皆減 ",ROUND('増減額'!I37/'前年度'!I37*100,1))))</f>
        <v>3.2</v>
      </c>
      <c r="J37" s="46">
        <f>IF(AND('当年度'!J37=0,'前年度'!J37=0),"",IF('前年度'!J37=0,"皆増 ",IF('当年度'!J37=0,"皆減 ",ROUND('増減額'!J37/'前年度'!J37*100,1))))</f>
        <v>-0.5</v>
      </c>
      <c r="K37" s="46">
        <f>IF(AND('当年度'!K37=0,'前年度'!K37=0),"",IF('前年度'!K37=0,"皆増 ",IF('当年度'!K37=0,"皆減 ",ROUND('増減額'!K37/'前年度'!K37*100,1))))</f>
        <v>1.4</v>
      </c>
      <c r="L37" s="46">
        <f>IF(AND('当年度'!L37=0,'前年度'!L37=0),"",IF('前年度'!L37=0,"皆増 ",IF('当年度'!L37=0,"皆減 ",ROUND('増減額'!L37/'前年度'!L37*100,1))))</f>
        <v>0.9</v>
      </c>
      <c r="M37" s="46">
        <f>IF(AND('当年度'!M37=0,'前年度'!M37=0),"",IF('前年度'!M37=0,"皆増 ",IF('当年度'!M37=0,"皆減 ",ROUND('増減額'!M37/'前年度'!M37*100,1))))</f>
      </c>
      <c r="N37" s="46">
        <f>IF(AND('当年度'!N37=0,'前年度'!N37=0),"",IF('前年度'!N37=0,"皆増 ",IF('当年度'!N37=0,"皆減 ",ROUND('増減額'!N37/'前年度'!N37*100,1))))</f>
        <v>-68.9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  <rowBreaks count="1" manualBreakCount="1">
    <brk id="37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3"/>
  <sheetViews>
    <sheetView showGridLines="0" zoomScale="70" zoomScaleNormal="70" zoomScaleSheetLayoutView="65" workbookViewId="0" topLeftCell="B1">
      <selection activeCell="M6" sqref="M6:N34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2.33203125" style="0" customWidth="1"/>
  </cols>
  <sheetData>
    <row r="1" spans="2:14" ht="17.25">
      <c r="B1" s="87" t="s">
        <v>79</v>
      </c>
      <c r="M1" s="84" t="s">
        <v>83</v>
      </c>
      <c r="N1" s="84" t="s">
        <v>83</v>
      </c>
    </row>
    <row r="2" spans="2:15" ht="17.25">
      <c r="B2" s="14"/>
      <c r="C2" s="1"/>
      <c r="D2" s="1"/>
      <c r="E2" s="1"/>
      <c r="F2" s="1"/>
      <c r="G2" s="1"/>
      <c r="H2" s="1"/>
      <c r="I2" s="4"/>
      <c r="K2" s="4" t="s">
        <v>40</v>
      </c>
      <c r="M2" s="4"/>
      <c r="N2" s="4"/>
      <c r="O2" s="4" t="s">
        <v>71</v>
      </c>
    </row>
    <row r="3" spans="2:15" ht="17.25">
      <c r="B3" s="15"/>
      <c r="C3" s="5"/>
      <c r="D3" s="5"/>
      <c r="E3" s="5"/>
      <c r="F3" s="5"/>
      <c r="G3" s="5"/>
      <c r="H3" s="5"/>
      <c r="I3" s="5"/>
      <c r="J3" s="5"/>
      <c r="K3" s="5"/>
      <c r="M3" s="27"/>
      <c r="N3" s="28"/>
      <c r="O3" s="5"/>
    </row>
    <row r="4" spans="2:15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9" t="s">
        <v>8</v>
      </c>
      <c r="J4" s="6" t="s">
        <v>9</v>
      </c>
      <c r="K4" s="6" t="s">
        <v>41</v>
      </c>
      <c r="M4" s="6" t="s">
        <v>42</v>
      </c>
      <c r="N4" s="6" t="s">
        <v>61</v>
      </c>
      <c r="O4" s="6" t="s">
        <v>11</v>
      </c>
    </row>
    <row r="5" spans="2:18" ht="17.25">
      <c r="B5" s="17"/>
      <c r="C5" s="9"/>
      <c r="D5" s="9"/>
      <c r="E5" s="9"/>
      <c r="F5" s="9"/>
      <c r="G5" s="9"/>
      <c r="H5" s="9"/>
      <c r="I5" s="7" t="s">
        <v>12</v>
      </c>
      <c r="J5" s="9"/>
      <c r="K5" s="7" t="s">
        <v>43</v>
      </c>
      <c r="M5" s="9"/>
      <c r="N5" s="9" t="s">
        <v>62</v>
      </c>
      <c r="O5" s="7" t="s">
        <v>44</v>
      </c>
      <c r="Q5" s="85" t="s">
        <v>75</v>
      </c>
      <c r="R5" t="s">
        <v>84</v>
      </c>
    </row>
    <row r="6" spans="2:18" ht="19.5" customHeight="1">
      <c r="B6" s="18" t="s">
        <v>15</v>
      </c>
      <c r="C6" s="48">
        <f>ROUND('当年度'!C6/'当年度'!$L6*100,1)</f>
        <v>29.4</v>
      </c>
      <c r="D6" s="48">
        <f>ROUND('当年度'!D6/'当年度'!$L6*100,1)</f>
        <v>19.6</v>
      </c>
      <c r="E6" s="48">
        <f>ROUND('当年度'!E6/'当年度'!$L6*100,1)</f>
        <v>0.8</v>
      </c>
      <c r="F6" s="48">
        <f>ROUND('当年度'!F6/'当年度'!$L6*100,1)</f>
        <v>10.9</v>
      </c>
      <c r="G6" s="48">
        <f>ROUND('当年度'!G6/'当年度'!$L6*100,1)</f>
        <v>10.4</v>
      </c>
      <c r="H6" s="48">
        <f>ROUND('当年度'!H6/'当年度'!$L6*100,1)</f>
        <v>16.9</v>
      </c>
      <c r="I6" s="48">
        <f>ROUND('当年度'!I6/'当年度'!$L6*100,1)</f>
        <v>0</v>
      </c>
      <c r="J6" s="48">
        <f>ROUND('当年度'!J6/'当年度'!$L6*100,1)</f>
        <v>11.7</v>
      </c>
      <c r="K6" s="49">
        <f>ROUND('当年度'!K6/'当年度'!$L6*100,1)</f>
        <v>99.6</v>
      </c>
      <c r="M6" s="60">
        <v>69752728</v>
      </c>
      <c r="N6" s="61">
        <v>1516664</v>
      </c>
      <c r="O6" s="59">
        <f>ROUND('当年度'!L6/M6*100,1)</f>
        <v>99.8</v>
      </c>
      <c r="Q6" s="90">
        <f>ROUND('当年度'!K6/'当年度'!$L6*100,4)</f>
        <v>99.6398</v>
      </c>
      <c r="R6">
        <f>RANK(Q6,$Q$6:$Q$34,0)</f>
        <v>3</v>
      </c>
    </row>
    <row r="7" spans="2:18" ht="19.5" customHeight="1">
      <c r="B7" s="19" t="s">
        <v>16</v>
      </c>
      <c r="C7" s="48">
        <f>ROUND('当年度'!C7/'当年度'!$L7*100,1)</f>
        <v>24</v>
      </c>
      <c r="D7" s="48">
        <f>ROUND('当年度'!D7/'当年度'!$L7*100,1)</f>
        <v>16.1</v>
      </c>
      <c r="E7" s="48">
        <f>ROUND('当年度'!E7/'当年度'!$L7*100,1)</f>
        <v>3.3</v>
      </c>
      <c r="F7" s="48">
        <f>ROUND('当年度'!F7/'当年度'!$L7*100,1)</f>
        <v>10.9</v>
      </c>
      <c r="G7" s="48">
        <f>ROUND('当年度'!G7/'当年度'!$L7*100,1)</f>
        <v>10.2</v>
      </c>
      <c r="H7" s="48">
        <f>ROUND('当年度'!H7/'当年度'!$L7*100,1)</f>
        <v>7.5</v>
      </c>
      <c r="I7" s="48">
        <f>ROUND('当年度'!I7/'当年度'!$L7*100,1)</f>
        <v>0</v>
      </c>
      <c r="J7" s="48">
        <f>ROUND('当年度'!J7/'当年度'!$L7*100,1)</f>
        <v>8.9</v>
      </c>
      <c r="K7" s="48">
        <f>ROUND('当年度'!K7/'当年度'!$L7*100,1)</f>
        <v>80.8</v>
      </c>
      <c r="M7" s="62">
        <v>76681662</v>
      </c>
      <c r="N7" s="63">
        <v>0</v>
      </c>
      <c r="O7" s="59">
        <f>ROUND('当年度'!L7/M7*100,1)</f>
        <v>106.2</v>
      </c>
      <c r="Q7" s="90">
        <f>ROUND('当年度'!K7/'当年度'!$L7*100,4)</f>
        <v>80.7759</v>
      </c>
      <c r="R7">
        <f aca="true" t="shared" si="0" ref="R7:R34">RANK(Q7,$Q$6:$Q$34,0)</f>
        <v>25</v>
      </c>
    </row>
    <row r="8" spans="2:18" ht="19.5" customHeight="1">
      <c r="B8" s="19" t="s">
        <v>17</v>
      </c>
      <c r="C8" s="48">
        <f>ROUND('当年度'!C8/'当年度'!$L8*100,1)</f>
        <v>26.4</v>
      </c>
      <c r="D8" s="48">
        <f>ROUND('当年度'!D8/'当年度'!$L8*100,1)</f>
        <v>15.2</v>
      </c>
      <c r="E8" s="48">
        <f>ROUND('当年度'!E8/'当年度'!$L8*100,1)</f>
        <v>0.6</v>
      </c>
      <c r="F8" s="48">
        <f>ROUND('当年度'!F8/'当年度'!$L8*100,1)</f>
        <v>10.7</v>
      </c>
      <c r="G8" s="48">
        <f>ROUND('当年度'!G8/'当年度'!$L8*100,1)</f>
        <v>10.8</v>
      </c>
      <c r="H8" s="48">
        <f>ROUND('当年度'!H8/'当年度'!$L8*100,1)</f>
        <v>18.5</v>
      </c>
      <c r="I8" s="48">
        <f>ROUND('当年度'!I8/'当年度'!$L8*100,1)</f>
        <v>0</v>
      </c>
      <c r="J8" s="48">
        <f>ROUND('当年度'!J8/'当年度'!$L8*100,1)</f>
        <v>12.5</v>
      </c>
      <c r="K8" s="48">
        <f>ROUND('当年度'!K8/'当年度'!$L8*100,1)</f>
        <v>94.7</v>
      </c>
      <c r="M8" s="62">
        <v>30686666</v>
      </c>
      <c r="N8" s="61">
        <v>569995</v>
      </c>
      <c r="O8" s="59">
        <f>ROUND('当年度'!L8/M8*100,1)</f>
        <v>100.6</v>
      </c>
      <c r="Q8" s="90">
        <f>ROUND('当年度'!K8/'当年度'!$L8*100,4)</f>
        <v>94.6817</v>
      </c>
      <c r="R8">
        <f t="shared" si="0"/>
        <v>8</v>
      </c>
    </row>
    <row r="9" spans="2:18" ht="19.5" customHeight="1">
      <c r="B9" s="20" t="s">
        <v>18</v>
      </c>
      <c r="C9" s="48">
        <f>ROUND('当年度'!C9/'当年度'!$L9*100,1)</f>
        <v>26.3</v>
      </c>
      <c r="D9" s="48">
        <f>ROUND('当年度'!D9/'当年度'!$L9*100,1)</f>
        <v>12.9</v>
      </c>
      <c r="E9" s="48">
        <f>ROUND('当年度'!E9/'当年度'!$L9*100,1)</f>
        <v>1.5</v>
      </c>
      <c r="F9" s="48">
        <f>ROUND('当年度'!F9/'当年度'!$L9*100,1)</f>
        <v>11</v>
      </c>
      <c r="G9" s="48">
        <f>ROUND('当年度'!G9/'当年度'!$L9*100,1)</f>
        <v>12.4</v>
      </c>
      <c r="H9" s="48">
        <f>ROUND('当年度'!H9/'当年度'!$L9*100,1)</f>
        <v>11.3</v>
      </c>
      <c r="I9" s="48">
        <f>ROUND('当年度'!I9/'当年度'!$L9*100,1)</f>
        <v>0.2</v>
      </c>
      <c r="J9" s="48">
        <f>ROUND('当年度'!J9/'当年度'!$L9*100,1)</f>
        <v>12.9</v>
      </c>
      <c r="K9" s="48">
        <f>ROUND('当年度'!K9/'当年度'!$L9*100,1)</f>
        <v>88.5</v>
      </c>
      <c r="M9" s="63">
        <v>41321684</v>
      </c>
      <c r="N9" s="64">
        <v>687251</v>
      </c>
      <c r="O9" s="59">
        <f>ROUND('当年度'!L9/M9*100,1)</f>
        <v>99.8</v>
      </c>
      <c r="Q9" s="90">
        <f>ROUND('当年度'!K9/'当年度'!$L9*100,4)</f>
        <v>88.4984</v>
      </c>
      <c r="R9">
        <f t="shared" si="0"/>
        <v>18</v>
      </c>
    </row>
    <row r="10" spans="2:18" ht="19.5" customHeight="1">
      <c r="B10" s="20" t="s">
        <v>19</v>
      </c>
      <c r="C10" s="48">
        <f>ROUND('当年度'!C10/'当年度'!$L10*100,1)</f>
        <v>25.2</v>
      </c>
      <c r="D10" s="48">
        <f>ROUND('当年度'!D10/'当年度'!$L10*100,1)</f>
        <v>14.2</v>
      </c>
      <c r="E10" s="48">
        <f>ROUND('当年度'!E10/'当年度'!$L10*100,1)</f>
        <v>0.7</v>
      </c>
      <c r="F10" s="48">
        <f>ROUND('当年度'!F10/'当年度'!$L10*100,1)</f>
        <v>10.6</v>
      </c>
      <c r="G10" s="48">
        <f>ROUND('当年度'!G10/'当年度'!$L10*100,1)</f>
        <v>12.3</v>
      </c>
      <c r="H10" s="48">
        <f>ROUND('当年度'!H10/'当年度'!$L10*100,1)</f>
        <v>18.1</v>
      </c>
      <c r="I10" s="48">
        <f>ROUND('当年度'!I10/'当年度'!$L10*100,1)</f>
        <v>0</v>
      </c>
      <c r="J10" s="48">
        <f>ROUND('当年度'!J10/'当年度'!$L10*100,1)</f>
        <v>10.5</v>
      </c>
      <c r="K10" s="48">
        <f>ROUND('当年度'!K10/'当年度'!$L10*100,1)</f>
        <v>91.7</v>
      </c>
      <c r="M10" s="63">
        <v>31953151</v>
      </c>
      <c r="N10" s="64">
        <v>758503</v>
      </c>
      <c r="O10" s="59">
        <f>ROUND('当年度'!L10/M10*100,1)</f>
        <v>101.7</v>
      </c>
      <c r="Q10" s="90">
        <f>ROUND('当年度'!K10/'当年度'!$L10*100,4)</f>
        <v>91.6625</v>
      </c>
      <c r="R10">
        <f t="shared" si="0"/>
        <v>13</v>
      </c>
    </row>
    <row r="11" spans="2:18" ht="19.5" customHeight="1">
      <c r="B11" s="20" t="s">
        <v>20</v>
      </c>
      <c r="C11" s="48">
        <f>ROUND('当年度'!C11/'当年度'!$L11*100,1)</f>
        <v>31.3</v>
      </c>
      <c r="D11" s="48">
        <f>ROUND('当年度'!D11/'当年度'!$L11*100,1)</f>
        <v>19</v>
      </c>
      <c r="E11" s="48">
        <f>ROUND('当年度'!E11/'当年度'!$L11*100,1)</f>
        <v>2.7</v>
      </c>
      <c r="F11" s="48">
        <f>ROUND('当年度'!F11/'当年度'!$L11*100,1)</f>
        <v>12.6</v>
      </c>
      <c r="G11" s="48">
        <f>ROUND('当年度'!G11/'当年度'!$L11*100,1)</f>
        <v>6.7</v>
      </c>
      <c r="H11" s="48">
        <f>ROUND('当年度'!H11/'当年度'!$L11*100,1)</f>
        <v>10.9</v>
      </c>
      <c r="I11" s="48">
        <f>ROUND('当年度'!I11/'当年度'!$L11*100,1)</f>
        <v>0</v>
      </c>
      <c r="J11" s="48">
        <f>ROUND('当年度'!J11/'当年度'!$L11*100,1)</f>
        <v>10.8</v>
      </c>
      <c r="K11" s="48">
        <f>ROUND('当年度'!K11/'当年度'!$L11*100,1)</f>
        <v>94</v>
      </c>
      <c r="M11" s="63">
        <v>39784572</v>
      </c>
      <c r="N11" s="64">
        <v>856770</v>
      </c>
      <c r="O11" s="59">
        <f>ROUND('当年度'!L11/M11*100,1)</f>
        <v>100.5</v>
      </c>
      <c r="Q11" s="90">
        <f>ROUND('当年度'!K11/'当年度'!$L11*100,4)</f>
        <v>94.0167</v>
      </c>
      <c r="R11">
        <f t="shared" si="0"/>
        <v>9</v>
      </c>
    </row>
    <row r="12" spans="2:18" ht="19.5" customHeight="1">
      <c r="B12" s="20" t="s">
        <v>21</v>
      </c>
      <c r="C12" s="48">
        <f>ROUND('当年度'!C12/'当年度'!$L12*100,1)</f>
        <v>26.1</v>
      </c>
      <c r="D12" s="48">
        <f>ROUND('当年度'!D12/'当年度'!$L12*100,1)</f>
        <v>11.5</v>
      </c>
      <c r="E12" s="48">
        <f>ROUND('当年度'!E12/'当年度'!$L12*100,1)</f>
        <v>1.5</v>
      </c>
      <c r="F12" s="48">
        <f>ROUND('当年度'!F12/'当年度'!$L12*100,1)</f>
        <v>14</v>
      </c>
      <c r="G12" s="48">
        <f>ROUND('当年度'!G12/'当年度'!$L12*100,1)</f>
        <v>19</v>
      </c>
      <c r="H12" s="48">
        <f>ROUND('当年度'!H12/'当年度'!$L12*100,1)</f>
        <v>18.3</v>
      </c>
      <c r="I12" s="48">
        <f>ROUND('当年度'!I12/'当年度'!$L12*100,1)</f>
        <v>0</v>
      </c>
      <c r="J12" s="48">
        <f>ROUND('当年度'!J12/'当年度'!$L12*100,1)</f>
        <v>11</v>
      </c>
      <c r="K12" s="48">
        <f>ROUND('当年度'!K12/'当年度'!$L12*100,1)</f>
        <v>101.5</v>
      </c>
      <c r="M12" s="63">
        <v>16929980</v>
      </c>
      <c r="N12" s="64">
        <v>388900</v>
      </c>
      <c r="O12" s="59">
        <f>ROUND('当年度'!L12/M12*100,1)</f>
        <v>101.9</v>
      </c>
      <c r="Q12" s="90">
        <f>ROUND('当年度'!K12/'当年度'!$L12*100,4)</f>
        <v>101.4771</v>
      </c>
      <c r="R12">
        <f t="shared" si="0"/>
        <v>1</v>
      </c>
    </row>
    <row r="13" spans="2:18" ht="19.5" customHeight="1">
      <c r="B13" s="20" t="s">
        <v>22</v>
      </c>
      <c r="C13" s="48">
        <f>ROUND('当年度'!C13/'当年度'!$L13*100,1)</f>
        <v>24.5</v>
      </c>
      <c r="D13" s="48">
        <f>ROUND('当年度'!D13/'当年度'!$L13*100,1)</f>
        <v>15</v>
      </c>
      <c r="E13" s="48">
        <f>ROUND('当年度'!E13/'当年度'!$L13*100,1)</f>
        <v>1</v>
      </c>
      <c r="F13" s="48">
        <f>ROUND('当年度'!F13/'当年度'!$L13*100,1)</f>
        <v>7.9</v>
      </c>
      <c r="G13" s="48">
        <f>ROUND('当年度'!G13/'当年度'!$L13*100,1)</f>
        <v>15.8</v>
      </c>
      <c r="H13" s="48">
        <f>ROUND('当年度'!H13/'当年度'!$L13*100,1)</f>
        <v>17.9</v>
      </c>
      <c r="I13" s="48">
        <f>ROUND('当年度'!I13/'当年度'!$L13*100,1)</f>
        <v>0</v>
      </c>
      <c r="J13" s="48">
        <f>ROUND('当年度'!J13/'当年度'!$L13*100,1)</f>
        <v>14</v>
      </c>
      <c r="K13" s="48">
        <f>ROUND('当年度'!K13/'当年度'!$L13*100,1)</f>
        <v>96.2</v>
      </c>
      <c r="M13" s="63">
        <v>6184832</v>
      </c>
      <c r="N13" s="64">
        <v>77548</v>
      </c>
      <c r="O13" s="59">
        <f>ROUND('当年度'!L13/M13*100,1)</f>
        <v>100.1</v>
      </c>
      <c r="Q13" s="90">
        <f>ROUND('当年度'!K13/'当年度'!$L13*100,4)</f>
        <v>96.1561</v>
      </c>
      <c r="R13">
        <f t="shared" si="0"/>
        <v>5</v>
      </c>
    </row>
    <row r="14" spans="2:18" ht="19.5" customHeight="1">
      <c r="B14" s="20" t="s">
        <v>23</v>
      </c>
      <c r="C14" s="48">
        <f>ROUND('当年度'!C14/'当年度'!$L14*100,1)</f>
        <v>29.6</v>
      </c>
      <c r="D14" s="48">
        <f>ROUND('当年度'!D14/'当年度'!$L14*100,1)</f>
        <v>19.3</v>
      </c>
      <c r="E14" s="48">
        <f>ROUND('当年度'!E14/'当年度'!$L14*100,1)</f>
        <v>1</v>
      </c>
      <c r="F14" s="48">
        <f>ROUND('当年度'!F14/'当年度'!$L14*100,1)</f>
        <v>5.7</v>
      </c>
      <c r="G14" s="48">
        <f>ROUND('当年度'!G14/'当年度'!$L14*100,1)</f>
        <v>7.8</v>
      </c>
      <c r="H14" s="48">
        <f>ROUND('当年度'!H14/'当年度'!$L14*100,1)</f>
        <v>14.8</v>
      </c>
      <c r="I14" s="48">
        <f>ROUND('当年度'!I14/'当年度'!$L14*100,1)</f>
        <v>0</v>
      </c>
      <c r="J14" s="48">
        <f>ROUND('当年度'!J14/'当年度'!$L14*100,1)</f>
        <v>9.3</v>
      </c>
      <c r="K14" s="48">
        <f>ROUND('当年度'!K14/'当年度'!$L14*100,1)</f>
        <v>87.5</v>
      </c>
      <c r="M14" s="63">
        <v>13268996</v>
      </c>
      <c r="N14" s="64">
        <v>359951</v>
      </c>
      <c r="O14" s="59">
        <f>ROUND('当年度'!L14/M14*100,1)</f>
        <v>100.1</v>
      </c>
      <c r="Q14" s="90">
        <f>ROUND('当年度'!K14/'当年度'!$L14*100,4)</f>
        <v>87.4826</v>
      </c>
      <c r="R14">
        <f t="shared" si="0"/>
        <v>20</v>
      </c>
    </row>
    <row r="15" spans="2:18" ht="19.5" customHeight="1">
      <c r="B15" s="20" t="s">
        <v>24</v>
      </c>
      <c r="C15" s="48">
        <f>ROUND('当年度'!C15/'当年度'!$L15*100,1)</f>
        <v>32</v>
      </c>
      <c r="D15" s="48">
        <f>ROUND('当年度'!D15/'当年度'!$L15*100,1)</f>
        <v>11.7</v>
      </c>
      <c r="E15" s="48">
        <f>ROUND('当年度'!E15/'当年度'!$L15*100,1)</f>
        <v>0.3</v>
      </c>
      <c r="F15" s="48">
        <f>ROUND('当年度'!F15/'当年度'!$L15*100,1)</f>
        <v>6.6</v>
      </c>
      <c r="G15" s="48">
        <f>ROUND('当年度'!G15/'当年度'!$L15*100,1)</f>
        <v>5.2</v>
      </c>
      <c r="H15" s="48">
        <f>ROUND('当年度'!H15/'当年度'!$L15*100,1)</f>
        <v>19.3</v>
      </c>
      <c r="I15" s="48">
        <f>ROUND('当年度'!I15/'当年度'!$L15*100,1)</f>
        <v>0</v>
      </c>
      <c r="J15" s="48">
        <f>ROUND('当年度'!J15/'当年度'!$L15*100,1)</f>
        <v>11.9</v>
      </c>
      <c r="K15" s="48">
        <f>ROUND('当年度'!K15/'当年度'!$L15*100,1)</f>
        <v>87.1</v>
      </c>
      <c r="M15" s="63">
        <v>6784699</v>
      </c>
      <c r="N15" s="64">
        <v>94613</v>
      </c>
      <c r="O15" s="59">
        <f>ROUND('当年度'!L15/M15*100,1)</f>
        <v>102.3</v>
      </c>
      <c r="Q15" s="90">
        <f>ROUND('当年度'!K15/'当年度'!$L15*100,4)</f>
        <v>87.129</v>
      </c>
      <c r="R15">
        <f t="shared" si="0"/>
        <v>21</v>
      </c>
    </row>
    <row r="16" spans="2:18" ht="19.5" customHeight="1">
      <c r="B16" s="19" t="s">
        <v>25</v>
      </c>
      <c r="C16" s="48">
        <f>ROUND('当年度'!C16/'当年度'!$L16*100,1)</f>
        <v>27.6</v>
      </c>
      <c r="D16" s="48">
        <f>ROUND('当年度'!D16/'当年度'!$L16*100,1)</f>
        <v>9.2</v>
      </c>
      <c r="E16" s="48">
        <f>ROUND('当年度'!E16/'当年度'!$L16*100,1)</f>
        <v>0.3</v>
      </c>
      <c r="F16" s="48">
        <f>ROUND('当年度'!F16/'当年度'!$L16*100,1)</f>
        <v>4.8</v>
      </c>
      <c r="G16" s="48">
        <f>ROUND('当年度'!G16/'当年度'!$L16*100,1)</f>
        <v>4.3</v>
      </c>
      <c r="H16" s="48">
        <f>ROUND('当年度'!H16/'当年度'!$L16*100,1)</f>
        <v>21.6</v>
      </c>
      <c r="I16" s="48">
        <f>ROUND('当年度'!I16/'当年度'!$L16*100,1)</f>
        <v>2.2</v>
      </c>
      <c r="J16" s="48">
        <f>ROUND('当年度'!J16/'当年度'!$L16*100,1)</f>
        <v>12.2</v>
      </c>
      <c r="K16" s="48">
        <f>ROUND('当年度'!K16/'当年度'!$L16*100,1)</f>
        <v>82.2</v>
      </c>
      <c r="M16" s="62">
        <v>7506340</v>
      </c>
      <c r="N16" s="61">
        <v>71347</v>
      </c>
      <c r="O16" s="59">
        <f>ROUND('当年度'!L16/M16*100,1)</f>
        <v>100.4</v>
      </c>
      <c r="Q16" s="90">
        <f>ROUND('当年度'!K16/'当年度'!$L16*100,4)</f>
        <v>82.19</v>
      </c>
      <c r="R16">
        <f t="shared" si="0"/>
        <v>24</v>
      </c>
    </row>
    <row r="17" spans="2:18" ht="19.5" customHeight="1">
      <c r="B17" s="20" t="s">
        <v>54</v>
      </c>
      <c r="C17" s="50">
        <f>ROUND('当年度'!C17/'当年度'!$L17*100,1)</f>
        <v>22.2</v>
      </c>
      <c r="D17" s="50">
        <f>ROUND('当年度'!D17/'当年度'!$L17*100,1)</f>
        <v>20.1</v>
      </c>
      <c r="E17" s="50">
        <f>ROUND('当年度'!E17/'当年度'!$L17*100,1)</f>
        <v>0.4</v>
      </c>
      <c r="F17" s="50">
        <f>ROUND('当年度'!F17/'当年度'!$L17*100,1)</f>
        <v>6.2</v>
      </c>
      <c r="G17" s="50">
        <f>ROUND('当年度'!G17/'当年度'!$L17*100,1)</f>
        <v>12.3</v>
      </c>
      <c r="H17" s="50">
        <f>ROUND('当年度'!H17/'当年度'!$L17*100,1)</f>
        <v>21.5</v>
      </c>
      <c r="I17" s="50">
        <f>ROUND('当年度'!I17/'当年度'!$L17*100,1)</f>
        <v>1.6</v>
      </c>
      <c r="J17" s="50">
        <f>ROUND('当年度'!J17/'当年度'!$L17*100,1)</f>
        <v>8</v>
      </c>
      <c r="K17" s="48">
        <f>ROUND('当年度'!K17/'当年度'!$L17*100,1)</f>
        <v>92.3</v>
      </c>
      <c r="M17" s="63">
        <v>14196498</v>
      </c>
      <c r="N17" s="63">
        <v>430973</v>
      </c>
      <c r="O17" s="59">
        <f>ROUND('当年度'!L17/M17*100,1)</f>
        <v>101</v>
      </c>
      <c r="Q17" s="90">
        <f>ROUND('当年度'!K17/'当年度'!$L17*100,4)</f>
        <v>92.2519</v>
      </c>
      <c r="R17">
        <f t="shared" si="0"/>
        <v>11</v>
      </c>
    </row>
    <row r="18" spans="2:18" ht="19.5" customHeight="1">
      <c r="B18" s="20" t="s">
        <v>55</v>
      </c>
      <c r="C18" s="50">
        <f>ROUND('当年度'!C18/'当年度'!$L18*100,1)</f>
        <v>31.5</v>
      </c>
      <c r="D18" s="50">
        <f>ROUND('当年度'!D18/'当年度'!$L18*100,1)</f>
        <v>11.3</v>
      </c>
      <c r="E18" s="50">
        <f>ROUND('当年度'!E18/'当年度'!$L18*100,1)</f>
        <v>1</v>
      </c>
      <c r="F18" s="50">
        <f>ROUND('当年度'!F18/'当年度'!$L18*100,1)</f>
        <v>6.7</v>
      </c>
      <c r="G18" s="50">
        <f>ROUND('当年度'!G18/'当年度'!$L18*100,1)</f>
        <v>13.2</v>
      </c>
      <c r="H18" s="50">
        <f>ROUND('当年度'!H18/'当年度'!$L18*100,1)</f>
        <v>23.7</v>
      </c>
      <c r="I18" s="50">
        <f>ROUND('当年度'!I18/'当年度'!$L18*100,1)</f>
        <v>0</v>
      </c>
      <c r="J18" s="50">
        <f>ROUND('当年度'!J18/'当年度'!$L18*100,1)</f>
        <v>13.2</v>
      </c>
      <c r="K18" s="48">
        <f>ROUND('当年度'!K18/'当年度'!$L18*100,1)</f>
        <v>100.7</v>
      </c>
      <c r="M18" s="63">
        <v>15955927</v>
      </c>
      <c r="N18" s="63">
        <v>194921</v>
      </c>
      <c r="O18" s="59">
        <f>ROUND('当年度'!L18/M18*100,1)</f>
        <v>100</v>
      </c>
      <c r="Q18" s="90">
        <f>ROUND('当年度'!K18/'当年度'!$L18*100,4)</f>
        <v>100.6987</v>
      </c>
      <c r="R18">
        <f t="shared" si="0"/>
        <v>2</v>
      </c>
    </row>
    <row r="19" spans="2:18" ht="19.5" customHeight="1">
      <c r="B19" s="21" t="s">
        <v>56</v>
      </c>
      <c r="C19" s="51">
        <f>ROUND('当年度'!C19/'当年度'!$L19*100,1)</f>
        <v>30</v>
      </c>
      <c r="D19" s="51">
        <f>ROUND('当年度'!D19/'当年度'!$L19*100,1)</f>
        <v>20.5</v>
      </c>
      <c r="E19" s="51">
        <f>ROUND('当年度'!E19/'当年度'!$L19*100,1)</f>
        <v>1</v>
      </c>
      <c r="F19" s="51">
        <f>ROUND('当年度'!F19/'当年度'!$L19*100,1)</f>
        <v>8.4</v>
      </c>
      <c r="G19" s="51">
        <f>ROUND('当年度'!G19/'当年度'!$L19*100,1)</f>
        <v>8.8</v>
      </c>
      <c r="H19" s="52">
        <f>ROUND('当年度'!H19/'当年度'!$L19*100,1)</f>
        <v>20.5</v>
      </c>
      <c r="I19" s="51">
        <f>ROUND('当年度'!I19/'当年度'!$L19*100,1)</f>
        <v>0</v>
      </c>
      <c r="J19" s="51">
        <f>ROUND('当年度'!J19/'当年度'!$L19*100,1)</f>
        <v>9.7</v>
      </c>
      <c r="K19" s="52">
        <f>ROUND('当年度'!K19/'当年度'!$L19*100,1)</f>
        <v>98.9</v>
      </c>
      <c r="M19" s="65">
        <v>27608387</v>
      </c>
      <c r="N19" s="65">
        <v>541854</v>
      </c>
      <c r="O19" s="51">
        <f>ROUND('当年度'!L19/M19*100,1)</f>
        <v>100.3</v>
      </c>
      <c r="Q19" s="90">
        <f>ROUND('当年度'!K19/'当年度'!$L19*100,4)</f>
        <v>98.9033</v>
      </c>
      <c r="R19">
        <f t="shared" si="0"/>
        <v>4</v>
      </c>
    </row>
    <row r="20" spans="2:18" ht="19.5" customHeight="1">
      <c r="B20" s="20" t="s">
        <v>26</v>
      </c>
      <c r="C20" s="50">
        <f>ROUND('当年度'!C20/'当年度'!$L20*100,1)</f>
        <v>21.8</v>
      </c>
      <c r="D20" s="50">
        <f>ROUND('当年度'!D20/'当年度'!$L20*100,1)</f>
        <v>18.4</v>
      </c>
      <c r="E20" s="50">
        <f>ROUND('当年度'!E20/'当年度'!$L20*100,1)</f>
        <v>0</v>
      </c>
      <c r="F20" s="50">
        <f>ROUND('当年度'!F20/'当年度'!$L20*100,1)</f>
        <v>2.7</v>
      </c>
      <c r="G20" s="50">
        <f>ROUND('当年度'!G20/'当年度'!$L20*100,1)</f>
        <v>7</v>
      </c>
      <c r="H20" s="50">
        <f>ROUND('当年度'!H20/'当年度'!$L20*100,1)</f>
        <v>10.3</v>
      </c>
      <c r="I20" s="50">
        <f>ROUND('当年度'!I20/'当年度'!$L20*100,1)</f>
        <v>0</v>
      </c>
      <c r="J20" s="50">
        <f>ROUND('当年度'!J20/'当年度'!$L20*100,1)</f>
        <v>12.5</v>
      </c>
      <c r="K20" s="48">
        <f>ROUND('当年度'!K20/'当年度'!$L20*100,1)</f>
        <v>72.7</v>
      </c>
      <c r="M20" s="63">
        <v>2317296</v>
      </c>
      <c r="N20" s="63">
        <v>50618</v>
      </c>
      <c r="O20" s="58">
        <f>ROUND('当年度'!L20/M20*100,1)</f>
        <v>101.5</v>
      </c>
      <c r="Q20" s="90">
        <f>ROUND('当年度'!K20/'当年度'!$L20*100,4)</f>
        <v>72.6654</v>
      </c>
      <c r="R20">
        <f t="shared" si="0"/>
        <v>28</v>
      </c>
    </row>
    <row r="21" spans="2:18" ht="19.5" customHeight="1">
      <c r="B21" s="20" t="s">
        <v>27</v>
      </c>
      <c r="C21" s="50">
        <f>ROUND('当年度'!C21/'当年度'!$L21*100,1)</f>
        <v>30.5</v>
      </c>
      <c r="D21" s="50">
        <f>ROUND('当年度'!D21/'当年度'!$L21*100,1)</f>
        <v>18.3</v>
      </c>
      <c r="E21" s="50">
        <f>ROUND('当年度'!E21/'当年度'!$L21*100,1)</f>
        <v>1.1</v>
      </c>
      <c r="F21" s="50">
        <f>ROUND('当年度'!F21/'当年度'!$L21*100,1)</f>
        <v>6.7</v>
      </c>
      <c r="G21" s="50">
        <f>ROUND('当年度'!G21/'当年度'!$L21*100,1)</f>
        <v>11.1</v>
      </c>
      <c r="H21" s="50">
        <f>ROUND('当年度'!H21/'当年度'!$L21*100,1)</f>
        <v>8.6</v>
      </c>
      <c r="I21" s="50">
        <f>ROUND('当年度'!I21/'当年度'!$L21*100,1)</f>
        <v>0</v>
      </c>
      <c r="J21" s="50">
        <f>ROUND('当年度'!J21/'当年度'!$L21*100,1)</f>
        <v>8.4</v>
      </c>
      <c r="K21" s="48">
        <f>ROUND('当年度'!K21/'当年度'!$L21*100,1)</f>
        <v>84.7</v>
      </c>
      <c r="M21" s="63">
        <v>6495946</v>
      </c>
      <c r="N21" s="63">
        <v>160580</v>
      </c>
      <c r="O21" s="59">
        <f>ROUND('当年度'!L21/M21*100,1)</f>
        <v>101.1</v>
      </c>
      <c r="Q21" s="90">
        <f>ROUND('当年度'!K21/'当年度'!$L21*100,4)</f>
        <v>84.7222</v>
      </c>
      <c r="R21">
        <f t="shared" si="0"/>
        <v>23</v>
      </c>
    </row>
    <row r="22" spans="2:18" ht="19.5" customHeight="1">
      <c r="B22" s="20" t="s">
        <v>28</v>
      </c>
      <c r="C22" s="50">
        <f>ROUND('当年度'!C22/'当年度'!$L22*100,1)</f>
        <v>33.8</v>
      </c>
      <c r="D22" s="50">
        <f>ROUND('当年度'!D22/'当年度'!$L22*100,1)</f>
        <v>18.7</v>
      </c>
      <c r="E22" s="50">
        <f>ROUND('当年度'!E22/'当年度'!$L22*100,1)</f>
        <v>2.1</v>
      </c>
      <c r="F22" s="50">
        <f>ROUND('当年度'!F22/'当年度'!$L22*100,1)</f>
        <v>7</v>
      </c>
      <c r="G22" s="50">
        <f>ROUND('当年度'!G22/'当年度'!$L22*100,1)</f>
        <v>9.4</v>
      </c>
      <c r="H22" s="50">
        <f>ROUND('当年度'!H22/'当年度'!$L22*100,1)</f>
        <v>10.3</v>
      </c>
      <c r="I22" s="50">
        <f>ROUND('当年度'!I22/'当年度'!$L22*100,1)</f>
        <v>0</v>
      </c>
      <c r="J22" s="50">
        <f>ROUND('当年度'!J22/'当年度'!$L22*100,1)</f>
        <v>10.5</v>
      </c>
      <c r="K22" s="48">
        <f>ROUND('当年度'!K22/'当年度'!$L22*100,1)</f>
        <v>91.8</v>
      </c>
      <c r="M22" s="63">
        <v>9529389</v>
      </c>
      <c r="N22" s="63">
        <v>236982</v>
      </c>
      <c r="O22" s="59">
        <f>ROUND('当年度'!L22/M22*100,1)</f>
        <v>99.5</v>
      </c>
      <c r="Q22" s="90">
        <f>ROUND('当年度'!K22/'当年度'!$L22*100,4)</f>
        <v>91.7864</v>
      </c>
      <c r="R22">
        <f t="shared" si="0"/>
        <v>12</v>
      </c>
    </row>
    <row r="23" spans="2:18" ht="19.5" customHeight="1">
      <c r="B23" s="20" t="s">
        <v>29</v>
      </c>
      <c r="C23" s="50">
        <f>ROUND('当年度'!C23/'当年度'!$L23*100,1)</f>
        <v>34.4</v>
      </c>
      <c r="D23" s="50">
        <f>ROUND('当年度'!D23/'当年度'!$L23*100,1)</f>
        <v>16.1</v>
      </c>
      <c r="E23" s="50">
        <f>ROUND('当年度'!E23/'当年度'!$L23*100,1)</f>
        <v>0.7</v>
      </c>
      <c r="F23" s="50">
        <f>ROUND('当年度'!F23/'当年度'!$L23*100,1)</f>
        <v>5.4</v>
      </c>
      <c r="G23" s="50">
        <f>ROUND('当年度'!G23/'当年度'!$L23*100,1)</f>
        <v>8.9</v>
      </c>
      <c r="H23" s="50">
        <f>ROUND('当年度'!H23/'当年度'!$L23*100,1)</f>
        <v>12.2</v>
      </c>
      <c r="I23" s="50">
        <f>ROUND('当年度'!I23/'当年度'!$L23*100,1)</f>
        <v>0</v>
      </c>
      <c r="J23" s="50">
        <f>ROUND('当年度'!J23/'当年度'!$L23*100,1)</f>
        <v>9.4</v>
      </c>
      <c r="K23" s="48">
        <f>ROUND('当年度'!K23/'当年度'!$L23*100,1)</f>
        <v>87.1</v>
      </c>
      <c r="M23" s="63">
        <v>3187410</v>
      </c>
      <c r="N23" s="63">
        <v>106395</v>
      </c>
      <c r="O23" s="59">
        <f>ROUND('当年度'!L23/M23*100,1)</f>
        <v>99</v>
      </c>
      <c r="Q23" s="90">
        <f>ROUND('当年度'!K23/'当年度'!$L23*100,4)</f>
        <v>87.0827</v>
      </c>
      <c r="R23">
        <f t="shared" si="0"/>
        <v>22</v>
      </c>
    </row>
    <row r="24" spans="2:18" ht="19.5" customHeight="1">
      <c r="B24" s="20" t="s">
        <v>30</v>
      </c>
      <c r="C24" s="50">
        <f>ROUND('当年度'!C24/'当年度'!$L24*100,1)</f>
        <v>23.7</v>
      </c>
      <c r="D24" s="50">
        <f>ROUND('当年度'!D24/'当年度'!$L24*100,1)</f>
        <v>18.6</v>
      </c>
      <c r="E24" s="50">
        <f>ROUND('当年度'!E24/'当年度'!$L24*100,1)</f>
        <v>0.7</v>
      </c>
      <c r="F24" s="50">
        <f>ROUND('当年度'!F24/'当年度'!$L24*100,1)</f>
        <v>6.2</v>
      </c>
      <c r="G24" s="50">
        <f>ROUND('当年度'!G24/'当年度'!$L24*100,1)</f>
        <v>8.9</v>
      </c>
      <c r="H24" s="50">
        <f>ROUND('当年度'!H24/'当年度'!$L24*100,1)</f>
        <v>1</v>
      </c>
      <c r="I24" s="50">
        <f>ROUND('当年度'!I24/'当年度'!$L24*100,1)</f>
        <v>0</v>
      </c>
      <c r="J24" s="50">
        <f>ROUND('当年度'!J24/'当年度'!$L24*100,1)</f>
        <v>15.3</v>
      </c>
      <c r="K24" s="48">
        <f>ROUND('当年度'!K24/'当年度'!$L24*100,1)</f>
        <v>74.4</v>
      </c>
      <c r="M24" s="63">
        <v>4980063</v>
      </c>
      <c r="N24" s="63">
        <v>0</v>
      </c>
      <c r="O24" s="59">
        <f>ROUND('当年度'!L24/M24*100,1)</f>
        <v>102</v>
      </c>
      <c r="Q24" s="90">
        <f>ROUND('当年度'!K24/'当年度'!$L24*100,4)</f>
        <v>74.3777</v>
      </c>
      <c r="R24">
        <f t="shared" si="0"/>
        <v>27</v>
      </c>
    </row>
    <row r="25" spans="2:18" ht="19.5" customHeight="1">
      <c r="B25" s="19" t="s">
        <v>31</v>
      </c>
      <c r="C25" s="50">
        <f>ROUND('当年度'!C25/'当年度'!$L25*100,1)</f>
        <v>26.5</v>
      </c>
      <c r="D25" s="50">
        <f>ROUND('当年度'!D25/'当年度'!$L25*100,1)</f>
        <v>13.3</v>
      </c>
      <c r="E25" s="50">
        <f>ROUND('当年度'!E25/'当年度'!$L25*100,1)</f>
        <v>2.3</v>
      </c>
      <c r="F25" s="50">
        <f>ROUND('当年度'!F25/'当年度'!$L25*100,1)</f>
        <v>6.6</v>
      </c>
      <c r="G25" s="50">
        <f>ROUND('当年度'!G25/'当年度'!$L25*100,1)</f>
        <v>19.6</v>
      </c>
      <c r="H25" s="50">
        <f>ROUND('当年度'!H25/'当年度'!$L25*100,1)</f>
        <v>11.3</v>
      </c>
      <c r="I25" s="50">
        <f>ROUND('当年度'!I25/'当年度'!$L25*100,1)</f>
        <v>0</v>
      </c>
      <c r="J25" s="50">
        <f>ROUND('当年度'!J25/'当年度'!$L25*100,1)</f>
        <v>10</v>
      </c>
      <c r="K25" s="48">
        <f>ROUND('当年度'!K25/'当年度'!$L25*100,1)</f>
        <v>89.6</v>
      </c>
      <c r="M25" s="62">
        <v>5467433</v>
      </c>
      <c r="N25" s="62">
        <v>88192</v>
      </c>
      <c r="O25" s="59">
        <f>ROUND('当年度'!L25/M25*100,1)</f>
        <v>97.4</v>
      </c>
      <c r="Q25" s="90">
        <f>ROUND('当年度'!K25/'当年度'!$L25*100,4)</f>
        <v>89.6438</v>
      </c>
      <c r="R25">
        <f t="shared" si="0"/>
        <v>15</v>
      </c>
    </row>
    <row r="26" spans="2:18" ht="19.5" customHeight="1">
      <c r="B26" s="20" t="s">
        <v>32</v>
      </c>
      <c r="C26" s="50">
        <f>ROUND('当年度'!C26/'当年度'!$L26*100,1)</f>
        <v>20.3</v>
      </c>
      <c r="D26" s="50">
        <f>ROUND('当年度'!D26/'当年度'!$L26*100,1)</f>
        <v>12.8</v>
      </c>
      <c r="E26" s="50">
        <f>ROUND('当年度'!E26/'当年度'!$L26*100,1)</f>
        <v>1.9</v>
      </c>
      <c r="F26" s="50">
        <f>ROUND('当年度'!F26/'当年度'!$L26*100,1)</f>
        <v>7.5</v>
      </c>
      <c r="G26" s="50">
        <f>ROUND('当年度'!G26/'当年度'!$L26*100,1)</f>
        <v>13.7</v>
      </c>
      <c r="H26" s="50">
        <f>ROUND('当年度'!H26/'当年度'!$L26*100,1)</f>
        <v>17.4</v>
      </c>
      <c r="I26" s="50">
        <f>ROUND('当年度'!I26/'当年度'!$L26*100,1)</f>
        <v>0</v>
      </c>
      <c r="J26" s="50">
        <f>ROUND('当年度'!J26/'当年度'!$L26*100,1)</f>
        <v>17.3</v>
      </c>
      <c r="K26" s="48">
        <f>ROUND('当年度'!K26/'当年度'!$L26*100,1)</f>
        <v>90.9</v>
      </c>
      <c r="M26" s="63">
        <v>5976966</v>
      </c>
      <c r="N26" s="63">
        <v>107614</v>
      </c>
      <c r="O26" s="59">
        <f>ROUND('当年度'!L26/M26*100,1)</f>
        <v>100.7</v>
      </c>
      <c r="Q26" s="90">
        <f>ROUND('当年度'!K26/'当年度'!$L26*100,4)</f>
        <v>90.869</v>
      </c>
      <c r="R26">
        <f t="shared" si="0"/>
        <v>14</v>
      </c>
    </row>
    <row r="27" spans="2:18" ht="19.5" customHeight="1">
      <c r="B27" s="19" t="s">
        <v>33</v>
      </c>
      <c r="C27" s="50">
        <f>ROUND('当年度'!C27/'当年度'!$L27*100,1)</f>
        <v>23.9</v>
      </c>
      <c r="D27" s="50">
        <f>ROUND('当年度'!D27/'当年度'!$L27*100,1)</f>
        <v>12.4</v>
      </c>
      <c r="E27" s="50">
        <f>ROUND('当年度'!E27/'当年度'!$L27*100,1)</f>
        <v>0.9</v>
      </c>
      <c r="F27" s="50">
        <f>ROUND('当年度'!F27/'当年度'!$L27*100,1)</f>
        <v>3.7</v>
      </c>
      <c r="G27" s="50">
        <f>ROUND('当年度'!G27/'当年度'!$L27*100,1)</f>
        <v>14.4</v>
      </c>
      <c r="H27" s="50">
        <f>ROUND('当年度'!H27/'当年度'!$L27*100,1)</f>
        <v>21.7</v>
      </c>
      <c r="I27" s="50">
        <f>ROUND('当年度'!I27/'当年度'!$L27*100,1)</f>
        <v>0</v>
      </c>
      <c r="J27" s="50">
        <f>ROUND('当年度'!J27/'当年度'!$L27*100,1)</f>
        <v>10.8</v>
      </c>
      <c r="K27" s="48">
        <f>ROUND('当年度'!K27/'当年度'!$L27*100,1)</f>
        <v>87.8</v>
      </c>
      <c r="M27" s="62">
        <v>4986072</v>
      </c>
      <c r="N27" s="62">
        <v>48294</v>
      </c>
      <c r="O27" s="59">
        <f>ROUND('当年度'!L27/M27*100,1)</f>
        <v>100.8</v>
      </c>
      <c r="Q27" s="90">
        <f>ROUND('当年度'!K27/'当年度'!$L27*100,4)</f>
        <v>87.8213</v>
      </c>
      <c r="R27">
        <f t="shared" si="0"/>
        <v>19</v>
      </c>
    </row>
    <row r="28" spans="2:18" ht="19.5" customHeight="1">
      <c r="B28" s="20" t="s">
        <v>34</v>
      </c>
      <c r="C28" s="50">
        <f>ROUND('当年度'!C28/'当年度'!$L28*100,1)</f>
        <v>21.9</v>
      </c>
      <c r="D28" s="50">
        <f>ROUND('当年度'!D28/'当年度'!$L28*100,1)</f>
        <v>17.5</v>
      </c>
      <c r="E28" s="50">
        <f>ROUND('当年度'!E28/'当年度'!$L28*100,1)</f>
        <v>1.6</v>
      </c>
      <c r="F28" s="50">
        <f>ROUND('当年度'!F28/'当年度'!$L28*100,1)</f>
        <v>5.6</v>
      </c>
      <c r="G28" s="50">
        <f>ROUND('当年度'!G28/'当年度'!$L28*100,1)</f>
        <v>14.4</v>
      </c>
      <c r="H28" s="50">
        <f>ROUND('当年度'!H28/'当年度'!$L28*100,1)</f>
        <v>10.6</v>
      </c>
      <c r="I28" s="50">
        <f>ROUND('当年度'!I28/'当年度'!$L28*100,1)</f>
        <v>0</v>
      </c>
      <c r="J28" s="50">
        <f>ROUND('当年度'!J28/'当年度'!$L28*100,1)</f>
        <v>8.8</v>
      </c>
      <c r="K28" s="48">
        <f>ROUND('当年度'!K28/'当年度'!$L28*100,1)</f>
        <v>80.3</v>
      </c>
      <c r="M28" s="63">
        <v>4464276</v>
      </c>
      <c r="N28" s="63">
        <v>92724</v>
      </c>
      <c r="O28" s="59">
        <f>ROUND('当年度'!L28/M28*100,1)</f>
        <v>100.9</v>
      </c>
      <c r="Q28" s="90">
        <f>ROUND('当年度'!K28/'当年度'!$L28*100,4)</f>
        <v>80.3051</v>
      </c>
      <c r="R28">
        <f t="shared" si="0"/>
        <v>26</v>
      </c>
    </row>
    <row r="29" spans="2:18" ht="19.5" customHeight="1">
      <c r="B29" s="20" t="s">
        <v>35</v>
      </c>
      <c r="C29" s="50">
        <f>ROUND('当年度'!C29/'当年度'!$L29*100,1)</f>
        <v>20.2</v>
      </c>
      <c r="D29" s="50">
        <f>ROUND('当年度'!D29/'当年度'!$L29*100,1)</f>
        <v>14.1</v>
      </c>
      <c r="E29" s="50">
        <f>ROUND('当年度'!E29/'当年度'!$L29*100,1)</f>
        <v>1.3</v>
      </c>
      <c r="F29" s="50">
        <f>ROUND('当年度'!F29/'当年度'!$L29*100,1)</f>
        <v>3.9</v>
      </c>
      <c r="G29" s="50">
        <f>ROUND('当年度'!G29/'当年度'!$L29*100,1)</f>
        <v>11.2</v>
      </c>
      <c r="H29" s="50">
        <f>ROUND('当年度'!H29/'当年度'!$L29*100,1)</f>
        <v>10.5</v>
      </c>
      <c r="I29" s="50">
        <f>ROUND('当年度'!I29/'当年度'!$L29*100,1)</f>
        <v>0.7</v>
      </c>
      <c r="J29" s="50">
        <f>ROUND('当年度'!J29/'当年度'!$L29*100,1)</f>
        <v>8.9</v>
      </c>
      <c r="K29" s="48">
        <f>ROUND('当年度'!K29/'当年度'!$L29*100,1)</f>
        <v>70.9</v>
      </c>
      <c r="M29" s="63">
        <v>3050673</v>
      </c>
      <c r="N29" s="63">
        <v>34907</v>
      </c>
      <c r="O29" s="59">
        <f>ROUND('当年度'!L29/M29*100,1)</f>
        <v>99.7</v>
      </c>
      <c r="Q29" s="90">
        <f>ROUND('当年度'!K29/'当年度'!$L29*100,4)</f>
        <v>70.8591</v>
      </c>
      <c r="R29">
        <f t="shared" si="0"/>
        <v>29</v>
      </c>
    </row>
    <row r="30" spans="2:18" ht="19.5" customHeight="1">
      <c r="B30" s="20" t="s">
        <v>57</v>
      </c>
      <c r="C30" s="50">
        <f>ROUND('当年度'!C30/'当年度'!$L30*100,1)</f>
        <v>21.1</v>
      </c>
      <c r="D30" s="50">
        <f>ROUND('当年度'!D30/'当年度'!$L30*100,1)</f>
        <v>9.5</v>
      </c>
      <c r="E30" s="50">
        <f>ROUND('当年度'!E30/'当年度'!$L30*100,1)</f>
        <v>2.3</v>
      </c>
      <c r="F30" s="50">
        <f>ROUND('当年度'!F30/'当年度'!$L30*100,1)</f>
        <v>3.1</v>
      </c>
      <c r="G30" s="50">
        <f>ROUND('当年度'!G30/'当年度'!$L30*100,1)</f>
        <v>17.9</v>
      </c>
      <c r="H30" s="50">
        <f>ROUND('当年度'!H30/'当年度'!$L30*100,1)</f>
        <v>25.3</v>
      </c>
      <c r="I30" s="50">
        <f>ROUND('当年度'!I30/'当年度'!$L30*100,1)</f>
        <v>0</v>
      </c>
      <c r="J30" s="50">
        <f>ROUND('当年度'!J30/'当年度'!$L30*100,1)</f>
        <v>10</v>
      </c>
      <c r="K30" s="48">
        <f>ROUND('当年度'!K30/'当年度'!$L30*100,1)</f>
        <v>89.3</v>
      </c>
      <c r="M30" s="63">
        <v>4691939</v>
      </c>
      <c r="N30" s="63">
        <v>39466</v>
      </c>
      <c r="O30" s="59">
        <f>ROUND('当年度'!L30/M30*100,1)</f>
        <v>99.7</v>
      </c>
      <c r="Q30" s="90">
        <f>ROUND('当年度'!K30/'当年度'!$L30*100,4)</f>
        <v>89.2548</v>
      </c>
      <c r="R30">
        <f t="shared" si="0"/>
        <v>16</v>
      </c>
    </row>
    <row r="31" spans="2:18" ht="19.5" customHeight="1">
      <c r="B31" s="19" t="s">
        <v>58</v>
      </c>
      <c r="C31" s="50">
        <f>ROUND('当年度'!C31/'当年度'!$L31*100,1)</f>
        <v>22.7</v>
      </c>
      <c r="D31" s="50">
        <f>ROUND('当年度'!D31/'当年度'!$L31*100,1)</f>
        <v>17.5</v>
      </c>
      <c r="E31" s="50">
        <f>ROUND('当年度'!E31/'当年度'!$L31*100,1)</f>
        <v>0.1</v>
      </c>
      <c r="F31" s="50">
        <f>ROUND('当年度'!F31/'当年度'!$L31*100,1)</f>
        <v>2.5</v>
      </c>
      <c r="G31" s="50">
        <f>ROUND('当年度'!G31/'当年度'!$L31*100,1)</f>
        <v>15.6</v>
      </c>
      <c r="H31" s="50">
        <f>ROUND('当年度'!H31/'当年度'!$L31*100,1)</f>
        <v>21.9</v>
      </c>
      <c r="I31" s="50">
        <f>ROUND('当年度'!I31/'当年度'!$L31*100,1)</f>
        <v>0</v>
      </c>
      <c r="J31" s="50">
        <f>ROUND('当年度'!J31/'当年度'!$L31*100,1)</f>
        <v>15.2</v>
      </c>
      <c r="K31" s="48">
        <f>ROUND('当年度'!K31/'当年度'!$L31*100,1)</f>
        <v>95.4</v>
      </c>
      <c r="M31" s="62">
        <v>6159197</v>
      </c>
      <c r="N31" s="62">
        <v>53675</v>
      </c>
      <c r="O31" s="59">
        <f>ROUND('当年度'!L31/M31*100,1)</f>
        <v>100</v>
      </c>
      <c r="Q31" s="90">
        <f>ROUND('当年度'!K31/'当年度'!$L31*100,4)</f>
        <v>95.4221</v>
      </c>
      <c r="R31">
        <f t="shared" si="0"/>
        <v>7</v>
      </c>
    </row>
    <row r="32" spans="2:18" ht="19.5" customHeight="1">
      <c r="B32" s="19" t="s">
        <v>59</v>
      </c>
      <c r="C32" s="50">
        <f>ROUND('当年度'!C32/'当年度'!$L32*100,1)</f>
        <v>28.7</v>
      </c>
      <c r="D32" s="50">
        <f>ROUND('当年度'!D32/'当年度'!$L32*100,1)</f>
        <v>16.1</v>
      </c>
      <c r="E32" s="50">
        <f>ROUND('当年度'!E32/'当年度'!$L32*100,1)</f>
        <v>1.2</v>
      </c>
      <c r="F32" s="50">
        <f>ROUND('当年度'!F32/'当年度'!$L32*100,1)</f>
        <v>4.9</v>
      </c>
      <c r="G32" s="50">
        <f>ROUND('当年度'!G32/'当年度'!$L32*100,1)</f>
        <v>13.4</v>
      </c>
      <c r="H32" s="50">
        <f>ROUND('当年度'!H32/'当年度'!$L32*100,1)</f>
        <v>22.6</v>
      </c>
      <c r="I32" s="50">
        <f>ROUND('当年度'!I32/'当年度'!$L32*100,1)</f>
        <v>0</v>
      </c>
      <c r="J32" s="50">
        <f>ROUND('当年度'!J32/'当年度'!$L32*100,1)</f>
        <v>5.9</v>
      </c>
      <c r="K32" s="48">
        <f>ROUND('当年度'!K32/'当年度'!$L32*100,1)</f>
        <v>92.8</v>
      </c>
      <c r="M32" s="62">
        <v>6248197</v>
      </c>
      <c r="N32" s="62">
        <v>64379</v>
      </c>
      <c r="O32" s="59">
        <f>ROUND('当年度'!L32/M32*100,1)</f>
        <v>99.9</v>
      </c>
      <c r="Q32" s="90">
        <f>ROUND('当年度'!K32/'当年度'!$L32*100,4)</f>
        <v>92.7519</v>
      </c>
      <c r="R32">
        <f t="shared" si="0"/>
        <v>10</v>
      </c>
    </row>
    <row r="33" spans="2:18" ht="19.5" customHeight="1">
      <c r="B33" s="20" t="s">
        <v>36</v>
      </c>
      <c r="C33" s="50">
        <f>ROUND('当年度'!C33/'当年度'!$L33*100,1)</f>
        <v>28.7</v>
      </c>
      <c r="D33" s="50">
        <f>ROUND('当年度'!D33/'当年度'!$L33*100,1)</f>
        <v>13</v>
      </c>
      <c r="E33" s="50">
        <f>ROUND('当年度'!E33/'当年度'!$L33*100,1)</f>
        <v>0.7</v>
      </c>
      <c r="F33" s="50">
        <f>ROUND('当年度'!F33/'当年度'!$L33*100,1)</f>
        <v>4.1</v>
      </c>
      <c r="G33" s="50">
        <f>ROUND('当年度'!G33/'当年度'!$L33*100,1)</f>
        <v>17.6</v>
      </c>
      <c r="H33" s="50">
        <f>ROUND('当年度'!H33/'当年度'!$L33*100,1)</f>
        <v>16.2</v>
      </c>
      <c r="I33" s="50">
        <f>ROUND('当年度'!I33/'当年度'!$L33*100,1)</f>
        <v>1.1</v>
      </c>
      <c r="J33" s="50">
        <f>ROUND('当年度'!J33/'当年度'!$L33*100,1)</f>
        <v>14.3</v>
      </c>
      <c r="K33" s="48">
        <f>ROUND('当年度'!K33/'当年度'!$L33*100,1)</f>
        <v>95.7</v>
      </c>
      <c r="M33" s="63">
        <v>3499725</v>
      </c>
      <c r="N33" s="63">
        <v>35259</v>
      </c>
      <c r="O33" s="59">
        <f>ROUND('当年度'!L33/M33*100,1)</f>
        <v>100.6</v>
      </c>
      <c r="Q33" s="90">
        <f>ROUND('当年度'!K33/'当年度'!$L33*100,4)</f>
        <v>95.665</v>
      </c>
      <c r="R33">
        <f t="shared" si="0"/>
        <v>6</v>
      </c>
    </row>
    <row r="34" spans="2:18" ht="19.5" customHeight="1">
      <c r="B34" s="19" t="s">
        <v>37</v>
      </c>
      <c r="C34" s="50">
        <f>ROUND('当年度'!C34/'当年度'!$L34*100,1)</f>
        <v>23</v>
      </c>
      <c r="D34" s="50">
        <f>ROUND('当年度'!D34/'当年度'!$L34*100,1)</f>
        <v>11.8</v>
      </c>
      <c r="E34" s="50">
        <f>ROUND('当年度'!E34/'当年度'!$L34*100,1)</f>
        <v>0.9</v>
      </c>
      <c r="F34" s="50">
        <f>ROUND('当年度'!F34/'当年度'!$L34*100,1)</f>
        <v>3.9</v>
      </c>
      <c r="G34" s="50">
        <f>ROUND('当年度'!G34/'当年度'!$L34*100,1)</f>
        <v>15.4</v>
      </c>
      <c r="H34" s="50">
        <f>ROUND('当年度'!H34/'当年度'!$L34*100,1)</f>
        <v>23.3</v>
      </c>
      <c r="I34" s="50">
        <f>ROUND('当年度'!I34/'当年度'!$L34*100,1)</f>
        <v>0</v>
      </c>
      <c r="J34" s="50">
        <f>ROUND('当年度'!J34/'当年度'!$L34*100,1)</f>
        <v>10.6</v>
      </c>
      <c r="K34" s="48">
        <f>ROUND('当年度'!K34/'当年度'!$L34*100,1)</f>
        <v>89</v>
      </c>
      <c r="M34" s="62">
        <v>4313520</v>
      </c>
      <c r="N34" s="62">
        <v>44971</v>
      </c>
      <c r="O34" s="59">
        <f>ROUND('当年度'!L34/M34*100,1)</f>
        <v>102.5</v>
      </c>
      <c r="Q34" s="90">
        <f>ROUND('当年度'!K34/'当年度'!$L34*100,4)</f>
        <v>89.0032</v>
      </c>
      <c r="R34">
        <f t="shared" si="0"/>
        <v>17</v>
      </c>
    </row>
    <row r="35" spans="2:15" ht="21" customHeight="1">
      <c r="B35" s="22" t="s">
        <v>45</v>
      </c>
      <c r="C35" s="53">
        <f>ROUND('当年度'!C35/'当年度'!$L35*100,1)</f>
        <v>27.3</v>
      </c>
      <c r="D35" s="53">
        <f>ROUND('当年度'!D35/'当年度'!$L35*100,1)</f>
        <v>16.4</v>
      </c>
      <c r="E35" s="53">
        <f>ROUND('当年度'!E35/'当年度'!$L35*100,1)</f>
        <v>1.6</v>
      </c>
      <c r="F35" s="53">
        <f>ROUND('当年度'!F35/'当年度'!$L35*100,1)</f>
        <v>10.3</v>
      </c>
      <c r="G35" s="53">
        <f>ROUND('当年度'!G35/'当年度'!$L35*100,1)</f>
        <v>10.6</v>
      </c>
      <c r="H35" s="53">
        <f>ROUND('当年度'!H35/'当年度'!$L35*100,1)</f>
        <v>14.9</v>
      </c>
      <c r="I35" s="53">
        <f>ROUND('当年度'!I35/'当年度'!$L35*100,1)</f>
        <v>0.1</v>
      </c>
      <c r="J35" s="53">
        <f>ROUND('当年度'!J35/'当年度'!$L35*100,1)</f>
        <v>10.9</v>
      </c>
      <c r="K35" s="53">
        <f>ROUND('当年度'!K35/'当年度'!$L35*100,1)</f>
        <v>92</v>
      </c>
      <c r="M35" s="66">
        <f>SUM(M6:M19)</f>
        <v>398616122</v>
      </c>
      <c r="N35" s="66">
        <f>SUM(N6:N19)</f>
        <v>6549290</v>
      </c>
      <c r="O35" s="53">
        <f>ROUND('当年度'!L35/M35*100,1)</f>
        <v>101.6</v>
      </c>
    </row>
    <row r="36" spans="2:15" ht="21" customHeight="1">
      <c r="B36" s="22" t="s">
        <v>74</v>
      </c>
      <c r="C36" s="53">
        <f>ROUND('当年度'!C36/'当年度'!$L36*100,1)</f>
        <v>26</v>
      </c>
      <c r="D36" s="53">
        <f>ROUND('当年度'!D36/'当年度'!$L36*100,1)</f>
        <v>15.5</v>
      </c>
      <c r="E36" s="53">
        <f>ROUND('当年度'!E36/'当年度'!$L36*100,1)</f>
        <v>1.3</v>
      </c>
      <c r="F36" s="53">
        <f>ROUND('当年度'!F36/'当年度'!$L36*100,1)</f>
        <v>5.2</v>
      </c>
      <c r="G36" s="53">
        <f>ROUND('当年度'!G36/'当年度'!$L36*100,1)</f>
        <v>13.3</v>
      </c>
      <c r="H36" s="53">
        <f>ROUND('当年度'!H36/'当年度'!$L36*100,1)</f>
        <v>14.9</v>
      </c>
      <c r="I36" s="53">
        <f>ROUND('当年度'!I36/'当年度'!$L36*100,1)</f>
        <v>0.1</v>
      </c>
      <c r="J36" s="53">
        <f>ROUND('当年度'!J36/'当年度'!$L36*100,1)</f>
        <v>11.2</v>
      </c>
      <c r="K36" s="53">
        <f>ROUND('当年度'!K36/'当年度'!$L36*100,1)</f>
        <v>87.4</v>
      </c>
      <c r="M36" s="66">
        <f>SUM(M20:M34)</f>
        <v>75368102</v>
      </c>
      <c r="N36" s="66">
        <f>SUM(N20:N34)</f>
        <v>1164056</v>
      </c>
      <c r="O36" s="53">
        <f>ROUND('当年度'!L36/M36*100,1)</f>
        <v>100.3</v>
      </c>
    </row>
    <row r="37" spans="2:15" ht="21" customHeight="1">
      <c r="B37" s="22" t="s">
        <v>46</v>
      </c>
      <c r="C37" s="53">
        <f>ROUND('当年度'!C37/'当年度'!$L37*100,1)</f>
        <v>27.1</v>
      </c>
      <c r="D37" s="53">
        <f>ROUND('当年度'!D37/'当年度'!$L37*100,1)</f>
        <v>16.2</v>
      </c>
      <c r="E37" s="53">
        <f>ROUND('当年度'!E37/'当年度'!$L37*100,1)</f>
        <v>1.5</v>
      </c>
      <c r="F37" s="53">
        <f>ROUND('当年度'!F37/'当年度'!$L37*100,1)</f>
        <v>9.5</v>
      </c>
      <c r="G37" s="53">
        <f>ROUND('当年度'!G37/'当年度'!$L37*100,1)</f>
        <v>11</v>
      </c>
      <c r="H37" s="53">
        <f>ROUND('当年度'!H37/'当年度'!$L37*100,1)</f>
        <v>14.9</v>
      </c>
      <c r="I37" s="53">
        <f>ROUND('当年度'!I37/'当年度'!$L37*100,1)</f>
        <v>0.1</v>
      </c>
      <c r="J37" s="53">
        <f>ROUND('当年度'!J37/'当年度'!$L37*100,1)</f>
        <v>10.9</v>
      </c>
      <c r="K37" s="53">
        <f>ROUND('当年度'!K37/'当年度'!$L37*100,1)</f>
        <v>91.2</v>
      </c>
      <c r="M37" s="66">
        <f>SUM(M6:M34)</f>
        <v>473984224</v>
      </c>
      <c r="N37" s="66">
        <f>SUM(N6:N34)</f>
        <v>7713346</v>
      </c>
      <c r="O37" s="53">
        <f>ROUND('当年度'!L37/M37*100,1)</f>
        <v>101.4</v>
      </c>
    </row>
    <row r="38" spans="3:15" ht="17.25">
      <c r="C38" s="3" t="s">
        <v>47</v>
      </c>
      <c r="I38" s="3"/>
      <c r="K38" s="2"/>
      <c r="L38" s="2"/>
      <c r="O38" s="3" t="s">
        <v>47</v>
      </c>
    </row>
    <row r="39" spans="2:15" ht="17.25">
      <c r="B39" s="25" t="s">
        <v>49</v>
      </c>
      <c r="C39" s="1"/>
      <c r="D39" s="1"/>
      <c r="E39" s="1"/>
      <c r="F39" s="1"/>
      <c r="G39" s="1"/>
      <c r="H39" s="1"/>
      <c r="I39" s="1"/>
      <c r="K39" s="4" t="s">
        <v>40</v>
      </c>
      <c r="L39" s="2"/>
      <c r="O39" s="4" t="s">
        <v>40</v>
      </c>
    </row>
    <row r="40" spans="2:15" ht="21" customHeight="1">
      <c r="B40" s="22" t="s">
        <v>45</v>
      </c>
      <c r="C40" s="53">
        <f>ROUND(AVERAGE(C6:C19),1)</f>
        <v>27.6</v>
      </c>
      <c r="D40" s="53">
        <f aca="true" t="shared" si="1" ref="D40:K40">ROUND(AVERAGE(D6:D19),1)</f>
        <v>15.4</v>
      </c>
      <c r="E40" s="53">
        <f t="shared" si="1"/>
        <v>1.2</v>
      </c>
      <c r="F40" s="53">
        <f t="shared" si="1"/>
        <v>9.1</v>
      </c>
      <c r="G40" s="53">
        <f t="shared" si="1"/>
        <v>10.7</v>
      </c>
      <c r="H40" s="53">
        <f t="shared" si="1"/>
        <v>17.2</v>
      </c>
      <c r="I40" s="53">
        <f t="shared" si="1"/>
        <v>0.3</v>
      </c>
      <c r="J40" s="53">
        <f t="shared" si="1"/>
        <v>11.2</v>
      </c>
      <c r="K40" s="53">
        <f t="shared" si="1"/>
        <v>92.6</v>
      </c>
      <c r="M40" s="2"/>
      <c r="N40" s="8"/>
      <c r="O40" s="72">
        <f>ROUND(AVERAGE(O6:O19),1)</f>
        <v>101.1</v>
      </c>
    </row>
    <row r="41" spans="2:15" ht="21" customHeight="1">
      <c r="B41" s="22" t="s">
        <v>73</v>
      </c>
      <c r="C41" s="53">
        <f aca="true" t="shared" si="2" ref="C41:K41">ROUND(AVERAGE(C20:C34),1)</f>
        <v>25.4</v>
      </c>
      <c r="D41" s="53">
        <f t="shared" si="2"/>
        <v>15.2</v>
      </c>
      <c r="E41" s="53">
        <f t="shared" si="2"/>
        <v>1.2</v>
      </c>
      <c r="F41" s="53">
        <f t="shared" si="2"/>
        <v>4.9</v>
      </c>
      <c r="G41" s="53">
        <f t="shared" si="2"/>
        <v>13.2</v>
      </c>
      <c r="H41" s="53">
        <f t="shared" si="2"/>
        <v>14.9</v>
      </c>
      <c r="I41" s="53">
        <f t="shared" si="2"/>
        <v>0.1</v>
      </c>
      <c r="J41" s="53">
        <f t="shared" si="2"/>
        <v>11.2</v>
      </c>
      <c r="K41" s="53">
        <f t="shared" si="2"/>
        <v>86.2</v>
      </c>
      <c r="M41" s="2"/>
      <c r="N41" s="8"/>
      <c r="O41" s="72">
        <f>ROUND(AVERAGE(O20:O34),1)</f>
        <v>100.4</v>
      </c>
    </row>
    <row r="42" spans="2:15" ht="21" customHeight="1">
      <c r="B42" s="22" t="s">
        <v>46</v>
      </c>
      <c r="C42" s="53">
        <f aca="true" t="shared" si="3" ref="C42:K42">ROUND(AVERAGE(C6:C34),1)</f>
        <v>26.5</v>
      </c>
      <c r="D42" s="53">
        <f t="shared" si="3"/>
        <v>15.3</v>
      </c>
      <c r="E42" s="53">
        <f t="shared" si="3"/>
        <v>1.2</v>
      </c>
      <c r="F42" s="53">
        <f t="shared" si="3"/>
        <v>6.9</v>
      </c>
      <c r="G42" s="53">
        <f t="shared" si="3"/>
        <v>12</v>
      </c>
      <c r="H42" s="53">
        <f t="shared" si="3"/>
        <v>16</v>
      </c>
      <c r="I42" s="53">
        <f t="shared" si="3"/>
        <v>0.2</v>
      </c>
      <c r="J42" s="53">
        <f t="shared" si="3"/>
        <v>11.2</v>
      </c>
      <c r="K42" s="73">
        <f t="shared" si="3"/>
        <v>89.2</v>
      </c>
      <c r="M42" s="2"/>
      <c r="N42" s="8"/>
      <c r="O42" s="72">
        <f>ROUND(AVERAGE(O6:O34),1)</f>
        <v>100.7</v>
      </c>
    </row>
    <row r="43" spans="3:15" ht="17.25">
      <c r="C43" t="s">
        <v>50</v>
      </c>
      <c r="O43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経常収支比率の状況（当年度決算）※減収補てん債特例分、臨時財政対策債を含まず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43"/>
  <sheetViews>
    <sheetView showGridLines="0" zoomScale="70" zoomScaleNormal="70" zoomScaleSheetLayoutView="65" workbookViewId="0" topLeftCell="E1">
      <selection activeCell="M6" sqref="M6:N34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spans="2:14" ht="17.25">
      <c r="B1" s="87" t="s">
        <v>81</v>
      </c>
      <c r="M1" t="s">
        <v>83</v>
      </c>
      <c r="N1" t="s">
        <v>83</v>
      </c>
    </row>
    <row r="2" spans="2:15" ht="17.25">
      <c r="B2" s="14"/>
      <c r="C2" s="1"/>
      <c r="D2" s="1"/>
      <c r="E2" s="1"/>
      <c r="F2" s="1"/>
      <c r="G2" s="1"/>
      <c r="H2" s="1"/>
      <c r="I2" s="4"/>
      <c r="K2" s="4" t="s">
        <v>40</v>
      </c>
      <c r="M2" s="4"/>
      <c r="N2" s="4"/>
      <c r="O2" s="4" t="s">
        <v>71</v>
      </c>
    </row>
    <row r="3" spans="2:15" ht="17.25">
      <c r="B3" s="15"/>
      <c r="C3" s="5"/>
      <c r="D3" s="5"/>
      <c r="E3" s="5"/>
      <c r="F3" s="5"/>
      <c r="G3" s="5"/>
      <c r="H3" s="5"/>
      <c r="I3" s="5"/>
      <c r="J3" s="5"/>
      <c r="K3" s="5"/>
      <c r="M3" s="27"/>
      <c r="N3" s="28"/>
      <c r="O3" s="5"/>
    </row>
    <row r="4" spans="2:15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41</v>
      </c>
      <c r="M4" s="6" t="s">
        <v>42</v>
      </c>
      <c r="N4" s="6" t="s">
        <v>61</v>
      </c>
      <c r="O4" s="6" t="s">
        <v>11</v>
      </c>
    </row>
    <row r="5" spans="2:15" ht="17.25">
      <c r="B5" s="17"/>
      <c r="C5" s="9"/>
      <c r="D5" s="9"/>
      <c r="E5" s="9"/>
      <c r="F5" s="9"/>
      <c r="G5" s="9"/>
      <c r="H5" s="9"/>
      <c r="I5" s="7" t="s">
        <v>12</v>
      </c>
      <c r="J5" s="9"/>
      <c r="K5" s="7" t="s">
        <v>43</v>
      </c>
      <c r="M5" s="9"/>
      <c r="N5" s="9" t="s">
        <v>62</v>
      </c>
      <c r="O5" s="7" t="s">
        <v>44</v>
      </c>
    </row>
    <row r="6" spans="2:17" ht="19.5" customHeight="1">
      <c r="B6" s="18" t="s">
        <v>15</v>
      </c>
      <c r="C6" s="56">
        <f>ROUND('前年度'!C6/'前年度'!$L6*100,1)</f>
        <v>30.3</v>
      </c>
      <c r="D6" s="56">
        <f>ROUND('前年度'!D6/'前年度'!$L6*100,1)</f>
        <v>19</v>
      </c>
      <c r="E6" s="56">
        <f>ROUND('前年度'!E6/'前年度'!$L6*100,1)</f>
        <v>0.8</v>
      </c>
      <c r="F6" s="56">
        <f>ROUND('前年度'!F6/'前年度'!$L6*100,1)</f>
        <v>11.1</v>
      </c>
      <c r="G6" s="56">
        <f>ROUND('前年度'!G6/'前年度'!$L6*100,1)</f>
        <v>10.4</v>
      </c>
      <c r="H6" s="56">
        <f>ROUND('前年度'!H6/'前年度'!$L6*100,1)</f>
        <v>16.2</v>
      </c>
      <c r="I6" s="56">
        <f>ROUND('前年度'!I6/'前年度'!$L6*100,1)</f>
        <v>0</v>
      </c>
      <c r="J6" s="56">
        <f>ROUND('前年度'!J6/'前年度'!$L6*100,1)</f>
        <v>11.9</v>
      </c>
      <c r="K6" s="57">
        <f>ROUND('前年度'!K6/('前年度'!$L6)*100,1)</f>
        <v>99.7</v>
      </c>
      <c r="M6" s="60">
        <v>70567961</v>
      </c>
      <c r="N6" s="60">
        <v>5207200</v>
      </c>
      <c r="O6" s="57">
        <f>ROUND('前年度'!L6/M6*100,1)</f>
        <v>97.1</v>
      </c>
      <c r="Q6" s="83"/>
    </row>
    <row r="7" spans="2:17" ht="19.5" customHeight="1">
      <c r="B7" s="19" t="s">
        <v>16</v>
      </c>
      <c r="C7" s="48">
        <f>ROUND('前年度'!C7/'前年度'!$L7*100,1)</f>
        <v>24.1</v>
      </c>
      <c r="D7" s="48">
        <f>ROUND('前年度'!D7/'前年度'!$L7*100,1)</f>
        <v>15.2</v>
      </c>
      <c r="E7" s="48">
        <f>ROUND('前年度'!E7/'前年度'!$L7*100,1)</f>
        <v>2.9</v>
      </c>
      <c r="F7" s="48">
        <f>ROUND('前年度'!F7/'前年度'!$L7*100,1)</f>
        <v>10.4</v>
      </c>
      <c r="G7" s="48">
        <f>ROUND('前年度'!G7/'前年度'!$L7*100,1)</f>
        <v>9.2</v>
      </c>
      <c r="H7" s="48">
        <f>ROUND('前年度'!H7/'前年度'!$L7*100,1)</f>
        <v>7.9</v>
      </c>
      <c r="I7" s="48">
        <f>ROUND('前年度'!I7/'前年度'!$L7*100,1)</f>
        <v>0</v>
      </c>
      <c r="J7" s="48">
        <f>ROUND('前年度'!J7/'前年度'!$L7*100,1)</f>
        <v>8.5</v>
      </c>
      <c r="K7" s="50">
        <f>ROUND('前年度'!K7/('前年度'!$L7)*100,1)</f>
        <v>78.2</v>
      </c>
      <c r="M7" s="62">
        <v>77203866</v>
      </c>
      <c r="N7" s="62">
        <v>0</v>
      </c>
      <c r="O7" s="50">
        <f>ROUND('前年度'!L7/M7*100,1)</f>
        <v>106.4</v>
      </c>
      <c r="Q7" s="83"/>
    </row>
    <row r="8" spans="2:17" ht="19.5" customHeight="1">
      <c r="B8" s="19" t="s">
        <v>17</v>
      </c>
      <c r="C8" s="50">
        <f>ROUND('前年度'!C8/'前年度'!$L8*100,1)</f>
        <v>27.7</v>
      </c>
      <c r="D8" s="50">
        <f>ROUND('前年度'!D8/'前年度'!$L8*100,1)</f>
        <v>14.6</v>
      </c>
      <c r="E8" s="50">
        <f>ROUND('前年度'!E8/'前年度'!$L8*100,1)</f>
        <v>0.6</v>
      </c>
      <c r="F8" s="50">
        <f>ROUND('前年度'!F8/'前年度'!$L8*100,1)</f>
        <v>12.2</v>
      </c>
      <c r="G8" s="50">
        <f>ROUND('前年度'!G8/'前年度'!$L8*100,1)</f>
        <v>11.1</v>
      </c>
      <c r="H8" s="50">
        <f>ROUND('前年度'!H8/'前年度'!$L8*100,1)</f>
        <v>18.4</v>
      </c>
      <c r="I8" s="50">
        <f>ROUND('前年度'!I8/'前年度'!$L8*100,1)</f>
        <v>0</v>
      </c>
      <c r="J8" s="50">
        <f>ROUND('前年度'!J8/'前年度'!$L8*100,1)</f>
        <v>12.5</v>
      </c>
      <c r="K8" s="50">
        <f>ROUND('前年度'!K8/('前年度'!$L8)*100,1)</f>
        <v>97</v>
      </c>
      <c r="M8" s="63">
        <v>31343540</v>
      </c>
      <c r="N8" s="63">
        <v>2010437</v>
      </c>
      <c r="O8" s="50">
        <f>ROUND('前年度'!L8/M8*100,1)</f>
        <v>97.2</v>
      </c>
      <c r="Q8" s="83"/>
    </row>
    <row r="9" spans="2:17" ht="19.5" customHeight="1">
      <c r="B9" s="20" t="s">
        <v>18</v>
      </c>
      <c r="C9" s="48">
        <f>ROUND('前年度'!C9/'前年度'!$L9*100,1)</f>
        <v>26</v>
      </c>
      <c r="D9" s="48">
        <f>ROUND('前年度'!D9/'前年度'!$L9*100,1)</f>
        <v>12.2</v>
      </c>
      <c r="E9" s="48">
        <f>ROUND('前年度'!E9/'前年度'!$L9*100,1)</f>
        <v>1.5</v>
      </c>
      <c r="F9" s="48">
        <f>ROUND('前年度'!F9/'前年度'!$L9*100,1)</f>
        <v>11.1</v>
      </c>
      <c r="G9" s="48">
        <f>ROUND('前年度'!G9/'前年度'!$L9*100,1)</f>
        <v>12.5</v>
      </c>
      <c r="H9" s="48">
        <f>ROUND('前年度'!H9/'前年度'!$L9*100,1)</f>
        <v>10.7</v>
      </c>
      <c r="I9" s="48">
        <f>ROUND('前年度'!I9/'前年度'!$L9*100,1)</f>
        <v>0.2</v>
      </c>
      <c r="J9" s="48">
        <f>ROUND('前年度'!J9/'前年度'!$L9*100,1)</f>
        <v>12.7</v>
      </c>
      <c r="K9" s="50">
        <f>ROUND('前年度'!K9/('前年度'!$L9)*100,1)</f>
        <v>86.9</v>
      </c>
      <c r="M9" s="63">
        <v>42752690</v>
      </c>
      <c r="N9" s="62">
        <v>2622372</v>
      </c>
      <c r="O9" s="50">
        <f>ROUND('前年度'!L9/M9*100,1)</f>
        <v>97.4</v>
      </c>
      <c r="Q9" s="83"/>
    </row>
    <row r="10" spans="2:17" ht="19.5" customHeight="1">
      <c r="B10" s="20" t="s">
        <v>19</v>
      </c>
      <c r="C10" s="48">
        <f>ROUND('前年度'!C10/'前年度'!$L10*100,1)</f>
        <v>26.8</v>
      </c>
      <c r="D10" s="48">
        <f>ROUND('前年度'!D10/'前年度'!$L10*100,1)</f>
        <v>14.7</v>
      </c>
      <c r="E10" s="48">
        <f>ROUND('前年度'!E10/'前年度'!$L10*100,1)</f>
        <v>0.6</v>
      </c>
      <c r="F10" s="48">
        <f>ROUND('前年度'!F10/'前年度'!$L10*100,1)</f>
        <v>10.6</v>
      </c>
      <c r="G10" s="48">
        <f>ROUND('前年度'!G10/'前年度'!$L10*100,1)</f>
        <v>10.9</v>
      </c>
      <c r="H10" s="48">
        <f>ROUND('前年度'!H10/'前年度'!$L10*100,1)</f>
        <v>18.8</v>
      </c>
      <c r="I10" s="48">
        <f>ROUND('前年度'!I10/'前年度'!$L10*100,1)</f>
        <v>0</v>
      </c>
      <c r="J10" s="48">
        <f>ROUND('前年度'!J10/'前年度'!$L10*100,1)</f>
        <v>10.9</v>
      </c>
      <c r="K10" s="50">
        <f>ROUND('前年度'!K10/('前年度'!$L10)*100,1)</f>
        <v>93.2</v>
      </c>
      <c r="M10" s="63">
        <v>32425262</v>
      </c>
      <c r="N10" s="62">
        <v>2711368</v>
      </c>
      <c r="O10" s="50">
        <f>ROUND('前年度'!L10/M10*100,1)</f>
        <v>95.6</v>
      </c>
      <c r="Q10" s="83"/>
    </row>
    <row r="11" spans="2:17" ht="19.5" customHeight="1">
      <c r="B11" s="20" t="s">
        <v>20</v>
      </c>
      <c r="C11" s="48">
        <f>ROUND('前年度'!C11/'前年度'!$L11*100,1)</f>
        <v>31.9</v>
      </c>
      <c r="D11" s="48">
        <f>ROUND('前年度'!D11/'前年度'!$L11*100,1)</f>
        <v>18.3</v>
      </c>
      <c r="E11" s="48">
        <f>ROUND('前年度'!E11/'前年度'!$L11*100,1)</f>
        <v>2.4</v>
      </c>
      <c r="F11" s="48">
        <f>ROUND('前年度'!F11/'前年度'!$L11*100,1)</f>
        <v>12.8</v>
      </c>
      <c r="G11" s="48">
        <f>ROUND('前年度'!G11/'前年度'!$L11*100,1)</f>
        <v>6.1</v>
      </c>
      <c r="H11" s="48">
        <f>ROUND('前年度'!H11/'前年度'!$L11*100,1)</f>
        <v>10.5</v>
      </c>
      <c r="I11" s="48">
        <f>ROUND('前年度'!I11/'前年度'!$L11*100,1)</f>
        <v>0</v>
      </c>
      <c r="J11" s="48">
        <f>ROUND('前年度'!J11/'前年度'!$L11*100,1)</f>
        <v>10.9</v>
      </c>
      <c r="K11" s="50">
        <f>ROUND('前年度'!K11/('前年度'!$L11)*100,1)</f>
        <v>92.8</v>
      </c>
      <c r="M11" s="63">
        <v>40826538</v>
      </c>
      <c r="N11" s="62">
        <v>3243307</v>
      </c>
      <c r="O11" s="50">
        <f>ROUND('前年度'!L11/M11*100,1)</f>
        <v>96.4</v>
      </c>
      <c r="Q11" s="83"/>
    </row>
    <row r="12" spans="2:17" ht="19.5" customHeight="1">
      <c r="B12" s="20" t="s">
        <v>21</v>
      </c>
      <c r="C12" s="48">
        <f>ROUND('前年度'!C12/'前年度'!$L12*100,1)</f>
        <v>26</v>
      </c>
      <c r="D12" s="48">
        <f>ROUND('前年度'!D12/'前年度'!$L12*100,1)</f>
        <v>10.7</v>
      </c>
      <c r="E12" s="48">
        <f>ROUND('前年度'!E12/'前年度'!$L12*100,1)</f>
        <v>1.4</v>
      </c>
      <c r="F12" s="48">
        <f>ROUND('前年度'!F12/'前年度'!$L12*100,1)</f>
        <v>14.2</v>
      </c>
      <c r="G12" s="48">
        <f>ROUND('前年度'!G12/'前年度'!$L12*100,1)</f>
        <v>18.5</v>
      </c>
      <c r="H12" s="48">
        <f>ROUND('前年度'!H12/'前年度'!$L12*100,1)</f>
        <v>19</v>
      </c>
      <c r="I12" s="48">
        <f>ROUND('前年度'!I12/'前年度'!$L12*100,1)</f>
        <v>0</v>
      </c>
      <c r="J12" s="48">
        <f>ROUND('前年度'!J12/'前年度'!$L12*100,1)</f>
        <v>12</v>
      </c>
      <c r="K12" s="50">
        <f>ROUND('前年度'!K12/('前年度'!$L12)*100,1)</f>
        <v>101.7</v>
      </c>
      <c r="M12" s="63">
        <v>17358064</v>
      </c>
      <c r="N12" s="62">
        <v>1415693</v>
      </c>
      <c r="O12" s="50">
        <f>ROUND('前年度'!L12/M12*100,1)</f>
        <v>96.8</v>
      </c>
      <c r="Q12" s="83"/>
    </row>
    <row r="13" spans="2:17" ht="19.5" customHeight="1">
      <c r="B13" s="20" t="s">
        <v>22</v>
      </c>
      <c r="C13" s="48">
        <f>ROUND('前年度'!C13/'前年度'!$L13*100,1)</f>
        <v>24.1</v>
      </c>
      <c r="D13" s="48">
        <f>ROUND('前年度'!D13/'前年度'!$L13*100,1)</f>
        <v>14.2</v>
      </c>
      <c r="E13" s="48">
        <f>ROUND('前年度'!E13/'前年度'!$L13*100,1)</f>
        <v>0.8</v>
      </c>
      <c r="F13" s="48">
        <f>ROUND('前年度'!F13/'前年度'!$L13*100,1)</f>
        <v>7.8</v>
      </c>
      <c r="G13" s="48">
        <f>ROUND('前年度'!G13/'前年度'!$L13*100,1)</f>
        <v>15</v>
      </c>
      <c r="H13" s="48">
        <f>ROUND('前年度'!H13/'前年度'!$L13*100,1)</f>
        <v>17.7</v>
      </c>
      <c r="I13" s="48">
        <f>ROUND('前年度'!I13/'前年度'!$L13*100,1)</f>
        <v>0</v>
      </c>
      <c r="J13" s="48">
        <f>ROUND('前年度'!J13/'前年度'!$L13*100,1)</f>
        <v>14.1</v>
      </c>
      <c r="K13" s="50">
        <f>ROUND('前年度'!K13/('前年度'!$L13)*100,1)</f>
        <v>93.8</v>
      </c>
      <c r="M13" s="63">
        <v>6333437</v>
      </c>
      <c r="N13" s="62">
        <v>287171</v>
      </c>
      <c r="O13" s="50">
        <f>ROUND('前年度'!L13/M13*100,1)</f>
        <v>98.1</v>
      </c>
      <c r="Q13" s="83"/>
    </row>
    <row r="14" spans="2:17" ht="19.5" customHeight="1">
      <c r="B14" s="20" t="s">
        <v>23</v>
      </c>
      <c r="C14" s="48">
        <f>ROUND('前年度'!C14/'前年度'!$L14*100,1)</f>
        <v>31.4</v>
      </c>
      <c r="D14" s="48">
        <f>ROUND('前年度'!D14/'前年度'!$L14*100,1)</f>
        <v>17.6</v>
      </c>
      <c r="E14" s="48">
        <f>ROUND('前年度'!E14/'前年度'!$L14*100,1)</f>
        <v>0.9</v>
      </c>
      <c r="F14" s="48">
        <f>ROUND('前年度'!F14/'前年度'!$L14*100,1)</f>
        <v>5.9</v>
      </c>
      <c r="G14" s="48">
        <f>ROUND('前年度'!G14/'前年度'!$L14*100,1)</f>
        <v>6.1</v>
      </c>
      <c r="H14" s="48">
        <f>ROUND('前年度'!H14/'前年度'!$L14*100,1)</f>
        <v>14.6</v>
      </c>
      <c r="I14" s="48">
        <f>ROUND('前年度'!I14/'前年度'!$L14*100,1)</f>
        <v>0</v>
      </c>
      <c r="J14" s="48">
        <f>ROUND('前年度'!J14/'前年度'!$L14*100,1)</f>
        <v>11.7</v>
      </c>
      <c r="K14" s="50">
        <f>ROUND('前年度'!K14/('前年度'!$L14)*100,1)</f>
        <v>88.3</v>
      </c>
      <c r="M14" s="63">
        <v>13887299</v>
      </c>
      <c r="N14" s="62">
        <v>1226782</v>
      </c>
      <c r="O14" s="50">
        <f>ROUND('前年度'!L14/M14*100,1)</f>
        <v>93</v>
      </c>
      <c r="Q14" s="83"/>
    </row>
    <row r="15" spans="2:17" ht="19.5" customHeight="1">
      <c r="B15" s="20" t="s">
        <v>24</v>
      </c>
      <c r="C15" s="48">
        <f>ROUND('前年度'!C15/'前年度'!$L15*100,1)</f>
        <v>30.1</v>
      </c>
      <c r="D15" s="48">
        <f>ROUND('前年度'!D15/'前年度'!$L15*100,1)</f>
        <v>10.8</v>
      </c>
      <c r="E15" s="48">
        <f>ROUND('前年度'!E15/'前年度'!$L15*100,1)</f>
        <v>0.5</v>
      </c>
      <c r="F15" s="48">
        <f>ROUND('前年度'!F15/'前年度'!$L15*100,1)</f>
        <v>6.2</v>
      </c>
      <c r="G15" s="48">
        <f>ROUND('前年度'!G15/'前年度'!$L15*100,1)</f>
        <v>5.2</v>
      </c>
      <c r="H15" s="48">
        <f>ROUND('前年度'!H15/'前年度'!$L15*100,1)</f>
        <v>18.6</v>
      </c>
      <c r="I15" s="48">
        <f>ROUND('前年度'!I15/'前年度'!$L15*100,1)</f>
        <v>0</v>
      </c>
      <c r="J15" s="48">
        <f>ROUND('前年度'!J15/'前年度'!$L15*100,1)</f>
        <v>12.1</v>
      </c>
      <c r="K15" s="50">
        <f>ROUND('前年度'!K15/('前年度'!$L15)*100,1)</f>
        <v>83.4</v>
      </c>
      <c r="M15" s="63">
        <v>7097903</v>
      </c>
      <c r="N15" s="62">
        <v>355415</v>
      </c>
      <c r="O15" s="50">
        <f>ROUND('前年度'!L15/M15*100,1)</f>
        <v>99.7</v>
      </c>
      <c r="Q15" s="83"/>
    </row>
    <row r="16" spans="2:17" ht="19.5" customHeight="1">
      <c r="B16" s="19" t="s">
        <v>25</v>
      </c>
      <c r="C16" s="50">
        <f>ROUND('前年度'!C16/'前年度'!$L16*100,1)</f>
        <v>29</v>
      </c>
      <c r="D16" s="50">
        <f>ROUND('前年度'!D16/'前年度'!$L16*100,1)</f>
        <v>8.8</v>
      </c>
      <c r="E16" s="50">
        <f>ROUND('前年度'!E16/'前年度'!$L16*100,1)</f>
        <v>0.3</v>
      </c>
      <c r="F16" s="50">
        <f>ROUND('前年度'!F16/'前年度'!$L16*100,1)</f>
        <v>4.6</v>
      </c>
      <c r="G16" s="50">
        <f>ROUND('前年度'!G16/'前年度'!$L16*100,1)</f>
        <v>3.8</v>
      </c>
      <c r="H16" s="50">
        <f>ROUND('前年度'!H16/'前年度'!$L16*100,1)</f>
        <v>22</v>
      </c>
      <c r="I16" s="50">
        <f>ROUND('前年度'!I16/'前年度'!$L16*100,1)</f>
        <v>2.2</v>
      </c>
      <c r="J16" s="50">
        <f>ROUND('前年度'!J16/'前年度'!$L16*100,1)</f>
        <v>12.3</v>
      </c>
      <c r="K16" s="50">
        <f>ROUND('前年度'!K16/('前年度'!$L16)*100,1)</f>
        <v>83</v>
      </c>
      <c r="M16" s="63">
        <v>7717335</v>
      </c>
      <c r="N16" s="63">
        <v>278820</v>
      </c>
      <c r="O16" s="50">
        <f>ROUND('前年度'!L16/M16*100,1)</f>
        <v>98.5</v>
      </c>
      <c r="Q16" s="83"/>
    </row>
    <row r="17" spans="2:17" ht="19.5" customHeight="1">
      <c r="B17" s="20" t="s">
        <v>54</v>
      </c>
      <c r="C17" s="50">
        <f>ROUND('前年度'!C17/'前年度'!$L17*100,1)</f>
        <v>24.1</v>
      </c>
      <c r="D17" s="50">
        <f>ROUND('前年度'!D17/'前年度'!$L17*100,1)</f>
        <v>19.1</v>
      </c>
      <c r="E17" s="50">
        <f>ROUND('前年度'!E17/'前年度'!$L17*100,1)</f>
        <v>0.9</v>
      </c>
      <c r="F17" s="50">
        <f>ROUND('前年度'!F17/'前年度'!$L17*100,1)</f>
        <v>6.7</v>
      </c>
      <c r="G17" s="50">
        <f>ROUND('前年度'!G17/'前年度'!$L17*100,1)</f>
        <v>13.6</v>
      </c>
      <c r="H17" s="50">
        <f>ROUND('前年度'!H17/'前年度'!$L17*100,1)</f>
        <v>21.7</v>
      </c>
      <c r="I17" s="50">
        <f>ROUND('前年度'!I17/'前年度'!$L17*100,1)</f>
        <v>1.6</v>
      </c>
      <c r="J17" s="50">
        <f>ROUND('前年度'!J17/'前年度'!$L17*100,1)</f>
        <v>8.8</v>
      </c>
      <c r="K17" s="50">
        <f>ROUND('前年度'!K17/('前年度'!$L17)*100,1)</f>
        <v>96.4</v>
      </c>
      <c r="M17" s="63">
        <v>14784248</v>
      </c>
      <c r="N17" s="62">
        <v>1186930</v>
      </c>
      <c r="O17" s="50">
        <f>ROUND('前年度'!L17/M17*100,1)</f>
        <v>91.9</v>
      </c>
      <c r="Q17" s="83"/>
    </row>
    <row r="18" spans="2:17" ht="19.5" customHeight="1">
      <c r="B18" s="20" t="s">
        <v>55</v>
      </c>
      <c r="C18" s="50">
        <f>ROUND('前年度'!C18/'前年度'!$L18*100,1)</f>
        <v>31</v>
      </c>
      <c r="D18" s="50">
        <f>ROUND('前年度'!D18/'前年度'!$L18*100,1)</f>
        <v>10.4</v>
      </c>
      <c r="E18" s="50">
        <f>ROUND('前年度'!E18/'前年度'!$L18*100,1)</f>
        <v>0.9</v>
      </c>
      <c r="F18" s="50">
        <f>ROUND('前年度'!F18/'前年度'!$L18*100,1)</f>
        <v>7.2</v>
      </c>
      <c r="G18" s="50">
        <f>ROUND('前年度'!G18/'前年度'!$L18*100,1)</f>
        <v>12.7</v>
      </c>
      <c r="H18" s="50">
        <f>ROUND('前年度'!H18/'前年度'!$L18*100,1)</f>
        <v>25.6</v>
      </c>
      <c r="I18" s="50">
        <f>ROUND('前年度'!I18/'前年度'!$L18*100,1)</f>
        <v>0</v>
      </c>
      <c r="J18" s="50">
        <f>ROUND('前年度'!J18/'前年度'!$L18*100,1)</f>
        <v>12.8</v>
      </c>
      <c r="K18" s="50">
        <f>ROUND('前年度'!K18/('前年度'!$L18)*100,1)</f>
        <v>100.5</v>
      </c>
      <c r="M18" s="63">
        <v>16874344</v>
      </c>
      <c r="N18" s="62">
        <v>742268</v>
      </c>
      <c r="O18" s="50">
        <f>ROUND('前年度'!L18/M18*100,1)</f>
        <v>97.9</v>
      </c>
      <c r="Q18" s="83"/>
    </row>
    <row r="19" spans="2:17" ht="19.5" customHeight="1">
      <c r="B19" s="21" t="s">
        <v>56</v>
      </c>
      <c r="C19" s="51">
        <f>ROUND('前年度'!C19/'前年度'!$L19*100,1)</f>
        <v>33.2</v>
      </c>
      <c r="D19" s="51">
        <f>ROUND('前年度'!D19/'前年度'!$L19*100,1)</f>
        <v>18</v>
      </c>
      <c r="E19" s="51">
        <f>ROUND('前年度'!E19/'前年度'!$L19*100,1)</f>
        <v>1</v>
      </c>
      <c r="F19" s="51">
        <f>ROUND('前年度'!F19/'前年度'!$L19*100,1)</f>
        <v>7.5</v>
      </c>
      <c r="G19" s="51">
        <f>ROUND('前年度'!G19/'前年度'!$L19*100,1)</f>
        <v>8.5</v>
      </c>
      <c r="H19" s="51">
        <f>ROUND('前年度'!H19/'前年度'!$L19*100,1)</f>
        <v>20.2</v>
      </c>
      <c r="I19" s="51">
        <f>ROUND('前年度'!I19/'前年度'!$L19*100,1)</f>
        <v>0</v>
      </c>
      <c r="J19" s="51">
        <f>ROUND('前年度'!J19/'前年度'!$L19*100,1)</f>
        <v>10.1</v>
      </c>
      <c r="K19" s="58">
        <f>ROUND('前年度'!K19/('前年度'!$L19)*100,1)</f>
        <v>98.5</v>
      </c>
      <c r="M19" s="65">
        <v>28373021</v>
      </c>
      <c r="N19" s="65">
        <v>1884857</v>
      </c>
      <c r="O19" s="51">
        <f>ROUND('前年度'!L19/M19*100,1)</f>
        <v>96.6</v>
      </c>
      <c r="Q19" s="83"/>
    </row>
    <row r="20" spans="2:17" ht="19.5" customHeight="1">
      <c r="B20" s="20" t="s">
        <v>26</v>
      </c>
      <c r="C20" s="50">
        <f>ROUND('前年度'!C20/'前年度'!$L20*100,1)</f>
        <v>23.3</v>
      </c>
      <c r="D20" s="50">
        <f>ROUND('前年度'!D20/'前年度'!$L20*100,1)</f>
        <v>18</v>
      </c>
      <c r="E20" s="50">
        <f>ROUND('前年度'!E20/'前年度'!$L20*100,1)</f>
        <v>0.4</v>
      </c>
      <c r="F20" s="50">
        <f>ROUND('前年度'!F20/'前年度'!$L20*100,1)</f>
        <v>2.5</v>
      </c>
      <c r="G20" s="50">
        <f>ROUND('前年度'!G20/'前年度'!$L20*100,1)</f>
        <v>11.6</v>
      </c>
      <c r="H20" s="50">
        <f>ROUND('前年度'!H20/'前年度'!$L20*100,1)</f>
        <v>10.2</v>
      </c>
      <c r="I20" s="50">
        <f>ROUND('前年度'!I20/'前年度'!$L20*100,1)</f>
        <v>0</v>
      </c>
      <c r="J20" s="50">
        <f>ROUND('前年度'!J20/'前年度'!$L20*100,1)</f>
        <v>14.2</v>
      </c>
      <c r="K20" s="57">
        <f>ROUND('前年度'!K20/('前年度'!$L20)*100,1)</f>
        <v>80.3</v>
      </c>
      <c r="M20" s="63">
        <v>2347111</v>
      </c>
      <c r="N20" s="62">
        <v>170469</v>
      </c>
      <c r="O20" s="48">
        <f>ROUND('前年度'!L20/M20*100,1)</f>
        <v>96.1</v>
      </c>
      <c r="Q20" s="83"/>
    </row>
    <row r="21" spans="2:17" ht="19.5" customHeight="1">
      <c r="B21" s="20" t="s">
        <v>27</v>
      </c>
      <c r="C21" s="50">
        <f>ROUND('前年度'!C21/'前年度'!$L21*100,1)</f>
        <v>32.1</v>
      </c>
      <c r="D21" s="50">
        <f>ROUND('前年度'!D21/'前年度'!$L21*100,1)</f>
        <v>19</v>
      </c>
      <c r="E21" s="50">
        <f>ROUND('前年度'!E21/'前年度'!$L21*100,1)</f>
        <v>0.8</v>
      </c>
      <c r="F21" s="50">
        <f>ROUND('前年度'!F21/'前年度'!$L21*100,1)</f>
        <v>6.4</v>
      </c>
      <c r="G21" s="50">
        <f>ROUND('前年度'!G21/'前年度'!$L21*100,1)</f>
        <v>11.2</v>
      </c>
      <c r="H21" s="50">
        <f>ROUND('前年度'!H21/'前年度'!$L21*100,1)</f>
        <v>8.8</v>
      </c>
      <c r="I21" s="50">
        <f>ROUND('前年度'!I21/'前年度'!$L21*100,1)</f>
        <v>0</v>
      </c>
      <c r="J21" s="50">
        <f>ROUND('前年度'!J21/'前年度'!$L21*100,1)</f>
        <v>9.3</v>
      </c>
      <c r="K21" s="50">
        <f>ROUND('前年度'!K21/('前年度'!$L21)*100,1)</f>
        <v>87.6</v>
      </c>
      <c r="M21" s="63">
        <v>6543339</v>
      </c>
      <c r="N21" s="62">
        <v>621839</v>
      </c>
      <c r="O21" s="50">
        <f>ROUND('前年度'!L21/M21*100,1)</f>
        <v>94.2</v>
      </c>
      <c r="Q21" s="83"/>
    </row>
    <row r="22" spans="2:17" ht="19.5" customHeight="1">
      <c r="B22" s="20" t="s">
        <v>28</v>
      </c>
      <c r="C22" s="50">
        <f>ROUND('前年度'!C22/'前年度'!$L22*100,1)</f>
        <v>34.4</v>
      </c>
      <c r="D22" s="50">
        <f>ROUND('前年度'!D22/'前年度'!$L22*100,1)</f>
        <v>18.6</v>
      </c>
      <c r="E22" s="50">
        <f>ROUND('前年度'!E22/'前年度'!$L22*100,1)</f>
        <v>2</v>
      </c>
      <c r="F22" s="50">
        <f>ROUND('前年度'!F22/'前年度'!$L22*100,1)</f>
        <v>6.5</v>
      </c>
      <c r="G22" s="50">
        <f>ROUND('前年度'!G22/'前年度'!$L22*100,1)</f>
        <v>9.4</v>
      </c>
      <c r="H22" s="50">
        <f>ROUND('前年度'!H22/'前年度'!$L22*100,1)</f>
        <v>9.9</v>
      </c>
      <c r="I22" s="50">
        <f>ROUND('前年度'!I22/'前年度'!$L22*100,1)</f>
        <v>0</v>
      </c>
      <c r="J22" s="50">
        <f>ROUND('前年度'!J22/'前年度'!$L22*100,1)</f>
        <v>10.6</v>
      </c>
      <c r="K22" s="50">
        <f>ROUND('前年度'!K22/('前年度'!$L22)*100,1)</f>
        <v>91.4</v>
      </c>
      <c r="M22" s="63">
        <v>9788801</v>
      </c>
      <c r="N22" s="62">
        <v>870591</v>
      </c>
      <c r="O22" s="50">
        <f>ROUND('前年度'!L22/M22*100,1)</f>
        <v>95</v>
      </c>
      <c r="Q22" s="83"/>
    </row>
    <row r="23" spans="2:17" ht="19.5" customHeight="1">
      <c r="B23" s="20" t="s">
        <v>29</v>
      </c>
      <c r="C23" s="50">
        <f>ROUND('前年度'!C23/'前年度'!$L23*100,1)</f>
        <v>36</v>
      </c>
      <c r="D23" s="50">
        <f>ROUND('前年度'!D23/'前年度'!$L23*100,1)</f>
        <v>14.6</v>
      </c>
      <c r="E23" s="50">
        <f>ROUND('前年度'!E23/'前年度'!$L23*100,1)</f>
        <v>0.5</v>
      </c>
      <c r="F23" s="50">
        <f>ROUND('前年度'!F23/'前年度'!$L23*100,1)</f>
        <v>5.9</v>
      </c>
      <c r="G23" s="50">
        <f>ROUND('前年度'!G23/'前年度'!$L23*100,1)</f>
        <v>9.6</v>
      </c>
      <c r="H23" s="50">
        <f>ROUND('前年度'!H23/'前年度'!$L23*100,1)</f>
        <v>11.9</v>
      </c>
      <c r="I23" s="50">
        <f>ROUND('前年度'!I23/'前年度'!$L23*100,1)</f>
        <v>0</v>
      </c>
      <c r="J23" s="50">
        <f>ROUND('前年度'!J23/'前年度'!$L23*100,1)</f>
        <v>14</v>
      </c>
      <c r="K23" s="50">
        <f>ROUND('前年度'!K23/('前年度'!$L23)*100,1)</f>
        <v>92.5</v>
      </c>
      <c r="M23" s="63">
        <v>3292138</v>
      </c>
      <c r="N23" s="62">
        <v>365314</v>
      </c>
      <c r="O23" s="50">
        <f>ROUND('前年度'!L23/M23*100,1)</f>
        <v>91.8</v>
      </c>
      <c r="Q23" s="83"/>
    </row>
    <row r="24" spans="2:17" ht="19.5" customHeight="1">
      <c r="B24" s="20" t="s">
        <v>30</v>
      </c>
      <c r="C24" s="50">
        <f>ROUND('前年度'!C24/'前年度'!$L24*100,1)</f>
        <v>23.9</v>
      </c>
      <c r="D24" s="50">
        <f>ROUND('前年度'!D24/'前年度'!$L24*100,1)</f>
        <v>16.8</v>
      </c>
      <c r="E24" s="50">
        <f>ROUND('前年度'!E24/'前年度'!$L24*100,1)</f>
        <v>0.6</v>
      </c>
      <c r="F24" s="50">
        <f>ROUND('前年度'!F24/'前年度'!$L24*100,1)</f>
        <v>5.7</v>
      </c>
      <c r="G24" s="50">
        <f>ROUND('前年度'!G24/'前年度'!$L24*100,1)</f>
        <v>9.4</v>
      </c>
      <c r="H24" s="50">
        <f>ROUND('前年度'!H24/'前年度'!$L24*100,1)</f>
        <v>1</v>
      </c>
      <c r="I24" s="50">
        <f>ROUND('前年度'!I24/'前年度'!$L24*100,1)</f>
        <v>0</v>
      </c>
      <c r="J24" s="50">
        <f>ROUND('前年度'!J24/'前年度'!$L24*100,1)</f>
        <v>15.9</v>
      </c>
      <c r="K24" s="50">
        <f>ROUND('前年度'!K24/('前年度'!$L24)*100,1)</f>
        <v>73.2</v>
      </c>
      <c r="M24" s="63">
        <v>5149326</v>
      </c>
      <c r="N24" s="62">
        <v>0</v>
      </c>
      <c r="O24" s="50">
        <f>ROUND('前年度'!L24/M24*100,1)</f>
        <v>98.9</v>
      </c>
      <c r="Q24" s="83"/>
    </row>
    <row r="25" spans="2:17" ht="19.5" customHeight="1">
      <c r="B25" s="19" t="s">
        <v>31</v>
      </c>
      <c r="C25" s="50">
        <f>ROUND('前年度'!C25/'前年度'!$L25*100,1)</f>
        <v>25.7</v>
      </c>
      <c r="D25" s="50">
        <f>ROUND('前年度'!D25/'前年度'!$L25*100,1)</f>
        <v>12.3</v>
      </c>
      <c r="E25" s="50">
        <f>ROUND('前年度'!E25/'前年度'!$L25*100,1)</f>
        <v>2.3</v>
      </c>
      <c r="F25" s="50">
        <f>ROUND('前年度'!F25/'前年度'!$L25*100,1)</f>
        <v>6.6</v>
      </c>
      <c r="G25" s="50">
        <f>ROUND('前年度'!G25/'前年度'!$L25*100,1)</f>
        <v>18.3</v>
      </c>
      <c r="H25" s="50">
        <f>ROUND('前年度'!H25/'前年度'!$L25*100,1)</f>
        <v>11.8</v>
      </c>
      <c r="I25" s="50">
        <f>ROUND('前年度'!I25/'前年度'!$L25*100,1)</f>
        <v>0.1</v>
      </c>
      <c r="J25" s="50">
        <f>ROUND('前年度'!J25/'前年度'!$L25*100,1)</f>
        <v>9.7</v>
      </c>
      <c r="K25" s="50">
        <f>ROUND('前年度'!K25/('前年度'!$L25)*100,1)</f>
        <v>86.7</v>
      </c>
      <c r="M25" s="63">
        <v>5611140</v>
      </c>
      <c r="N25" s="63">
        <v>347748</v>
      </c>
      <c r="O25" s="50">
        <f>ROUND('前年度'!L25/M25*100,1)</f>
        <v>95.8</v>
      </c>
      <c r="Q25" s="83"/>
    </row>
    <row r="26" spans="2:17" ht="19.5" customHeight="1">
      <c r="B26" s="20" t="s">
        <v>32</v>
      </c>
      <c r="C26" s="50">
        <f>ROUND('前年度'!C26/'前年度'!$L26*100,1)</f>
        <v>21.1</v>
      </c>
      <c r="D26" s="50">
        <f>ROUND('前年度'!D26/'前年度'!$L26*100,1)</f>
        <v>12.7</v>
      </c>
      <c r="E26" s="50">
        <f>ROUND('前年度'!E26/'前年度'!$L26*100,1)</f>
        <v>1.4</v>
      </c>
      <c r="F26" s="50">
        <f>ROUND('前年度'!F26/'前年度'!$L26*100,1)</f>
        <v>7.3</v>
      </c>
      <c r="G26" s="50">
        <f>ROUND('前年度'!G26/'前年度'!$L26*100,1)</f>
        <v>12.6</v>
      </c>
      <c r="H26" s="50">
        <f>ROUND('前年度'!H26/'前年度'!$L26*100,1)</f>
        <v>16.3</v>
      </c>
      <c r="I26" s="50">
        <f>ROUND('前年度'!I26/'前年度'!$L26*100,1)</f>
        <v>0</v>
      </c>
      <c r="J26" s="50">
        <f>ROUND('前年度'!J26/'前年度'!$L26*100,1)</f>
        <v>17.1</v>
      </c>
      <c r="K26" s="50">
        <f>ROUND('前年度'!K26/('前年度'!$L26)*100,1)</f>
        <v>88.4</v>
      </c>
      <c r="M26" s="63">
        <v>6129388</v>
      </c>
      <c r="N26" s="62">
        <v>385803</v>
      </c>
      <c r="O26" s="50">
        <f>ROUND('前年度'!L26/M26*100,1)</f>
        <v>96.5</v>
      </c>
      <c r="Q26" s="83"/>
    </row>
    <row r="27" spans="2:17" ht="19.5" customHeight="1">
      <c r="B27" s="19" t="s">
        <v>33</v>
      </c>
      <c r="C27" s="50">
        <f>ROUND('前年度'!C27/'前年度'!$L27*100,1)</f>
        <v>24</v>
      </c>
      <c r="D27" s="50">
        <f>ROUND('前年度'!D27/'前年度'!$L27*100,1)</f>
        <v>10.7</v>
      </c>
      <c r="E27" s="50">
        <f>ROUND('前年度'!E27/'前年度'!$L27*100,1)</f>
        <v>0.8</v>
      </c>
      <c r="F27" s="50">
        <f>ROUND('前年度'!F27/'前年度'!$L27*100,1)</f>
        <v>3.6</v>
      </c>
      <c r="G27" s="50">
        <f>ROUND('前年度'!G27/'前年度'!$L27*100,1)</f>
        <v>14.8</v>
      </c>
      <c r="H27" s="50">
        <f>ROUND('前年度'!H27/'前年度'!$L27*100,1)</f>
        <v>21.5</v>
      </c>
      <c r="I27" s="50">
        <f>ROUND('前年度'!I27/'前年度'!$L27*100,1)</f>
        <v>0</v>
      </c>
      <c r="J27" s="50">
        <f>ROUND('前年度'!J27/'前年度'!$L27*100,1)</f>
        <v>10.5</v>
      </c>
      <c r="K27" s="50">
        <f>ROUND('前年度'!K27/('前年度'!$L27)*100,1)</f>
        <v>86</v>
      </c>
      <c r="M27" s="63">
        <v>5170398</v>
      </c>
      <c r="N27" s="63">
        <v>182620</v>
      </c>
      <c r="O27" s="50">
        <f>ROUND('前年度'!L27/M27*100,1)</f>
        <v>98.3</v>
      </c>
      <c r="Q27" s="83"/>
    </row>
    <row r="28" spans="2:17" ht="19.5" customHeight="1">
      <c r="B28" s="20" t="s">
        <v>34</v>
      </c>
      <c r="C28" s="50">
        <f>ROUND('前年度'!C28/'前年度'!$L28*100,1)</f>
        <v>22.6</v>
      </c>
      <c r="D28" s="50">
        <f>ROUND('前年度'!D28/'前年度'!$L28*100,1)</f>
        <v>15</v>
      </c>
      <c r="E28" s="50">
        <f>ROUND('前年度'!E28/'前年度'!$L28*100,1)</f>
        <v>0.2</v>
      </c>
      <c r="F28" s="50">
        <f>ROUND('前年度'!F28/'前年度'!$L28*100,1)</f>
        <v>5.5</v>
      </c>
      <c r="G28" s="50">
        <f>ROUND('前年度'!G28/'前年度'!$L28*100,1)</f>
        <v>15.4</v>
      </c>
      <c r="H28" s="50">
        <f>ROUND('前年度'!H28/'前年度'!$L28*100,1)</f>
        <v>10.1</v>
      </c>
      <c r="I28" s="50">
        <f>ROUND('前年度'!I28/'前年度'!$L28*100,1)</f>
        <v>0</v>
      </c>
      <c r="J28" s="50">
        <f>ROUND('前年度'!J28/'前年度'!$L28*100,1)</f>
        <v>8.9</v>
      </c>
      <c r="K28" s="50">
        <f>ROUND('前年度'!K28/('前年度'!$L28)*100,1)</f>
        <v>77.7</v>
      </c>
      <c r="M28" s="63">
        <v>4638890</v>
      </c>
      <c r="N28" s="62">
        <v>310021</v>
      </c>
      <c r="O28" s="50">
        <f>ROUND('前年度'!L28/M28*100,1)</f>
        <v>94.8</v>
      </c>
      <c r="Q28" s="83"/>
    </row>
    <row r="29" spans="2:17" ht="19.5" customHeight="1">
      <c r="B29" s="20" t="s">
        <v>35</v>
      </c>
      <c r="C29" s="50">
        <f>ROUND('前年度'!C29/'前年度'!$L29*100,1)</f>
        <v>21</v>
      </c>
      <c r="D29" s="50">
        <f>ROUND('前年度'!D29/'前年度'!$L29*100,1)</f>
        <v>13.8</v>
      </c>
      <c r="E29" s="50">
        <f>ROUND('前年度'!E29/'前年度'!$L29*100,1)</f>
        <v>1.3</v>
      </c>
      <c r="F29" s="50">
        <f>ROUND('前年度'!F29/'前年度'!$L29*100,1)</f>
        <v>3.4</v>
      </c>
      <c r="G29" s="50">
        <f>ROUND('前年度'!G29/'前年度'!$L29*100,1)</f>
        <v>11.3</v>
      </c>
      <c r="H29" s="50">
        <f>ROUND('前年度'!H29/'前年度'!$L29*100,1)</f>
        <v>10.4</v>
      </c>
      <c r="I29" s="50">
        <f>ROUND('前年度'!I29/'前年度'!$L29*100,1)</f>
        <v>0.8</v>
      </c>
      <c r="J29" s="50">
        <f>ROUND('前年度'!J29/'前年度'!$L29*100,1)</f>
        <v>8.7</v>
      </c>
      <c r="K29" s="50">
        <f>ROUND('前年度'!K29/('前年度'!$L29)*100,1)</f>
        <v>70.8</v>
      </c>
      <c r="M29" s="63">
        <v>3131184</v>
      </c>
      <c r="N29" s="62">
        <v>125383</v>
      </c>
      <c r="O29" s="50">
        <f>ROUND('前年度'!L29/M29*100,1)</f>
        <v>98.3</v>
      </c>
      <c r="Q29" s="83"/>
    </row>
    <row r="30" spans="2:17" ht="19.5" customHeight="1">
      <c r="B30" s="20" t="s">
        <v>57</v>
      </c>
      <c r="C30" s="50">
        <f>ROUND('前年度'!C30/'前年度'!$L30*100,1)</f>
        <v>20.7</v>
      </c>
      <c r="D30" s="50">
        <f>ROUND('前年度'!D30/'前年度'!$L30*100,1)</f>
        <v>8.2</v>
      </c>
      <c r="E30" s="50">
        <f>ROUND('前年度'!E30/'前年度'!$L30*100,1)</f>
        <v>2</v>
      </c>
      <c r="F30" s="50">
        <f>ROUND('前年度'!F30/'前年度'!$L30*100,1)</f>
        <v>2.9</v>
      </c>
      <c r="G30" s="50">
        <f>ROUND('前年度'!G30/'前年度'!$L30*100,1)</f>
        <v>14.5</v>
      </c>
      <c r="H30" s="50">
        <f>ROUND('前年度'!H30/'前年度'!$L30*100,1)</f>
        <v>25.3</v>
      </c>
      <c r="I30" s="50">
        <f>ROUND('前年度'!I30/'前年度'!$L30*100,1)</f>
        <v>0</v>
      </c>
      <c r="J30" s="50">
        <f>ROUND('前年度'!J30/'前年度'!$L30*100,1)</f>
        <v>10</v>
      </c>
      <c r="K30" s="50">
        <f>ROUND('前年度'!K30/('前年度'!$L30)*100,1)</f>
        <v>83.6</v>
      </c>
      <c r="M30" s="63">
        <v>4894803</v>
      </c>
      <c r="N30" s="62">
        <v>155948</v>
      </c>
      <c r="O30" s="50">
        <f>ROUND('前年度'!L30/M30*100,1)</f>
        <v>98</v>
      </c>
      <c r="Q30" s="83"/>
    </row>
    <row r="31" spans="2:17" ht="19.5" customHeight="1">
      <c r="B31" s="19" t="s">
        <v>58</v>
      </c>
      <c r="C31" s="50">
        <f>ROUND('前年度'!C31/'前年度'!$L31*100,1)</f>
        <v>24.4</v>
      </c>
      <c r="D31" s="50">
        <f>ROUND('前年度'!D31/'前年度'!$L31*100,1)</f>
        <v>17.1</v>
      </c>
      <c r="E31" s="50">
        <f>ROUND('前年度'!E31/'前年度'!$L31*100,1)</f>
        <v>0.1</v>
      </c>
      <c r="F31" s="50">
        <f>ROUND('前年度'!F31/'前年度'!$L31*100,1)</f>
        <v>2.4</v>
      </c>
      <c r="G31" s="50">
        <f>ROUND('前年度'!G31/'前年度'!$L31*100,1)</f>
        <v>16.3</v>
      </c>
      <c r="H31" s="50">
        <f>ROUND('前年度'!H31/'前年度'!$L31*100,1)</f>
        <v>21.3</v>
      </c>
      <c r="I31" s="50">
        <f>ROUND('前年度'!I31/'前年度'!$L31*100,1)</f>
        <v>0</v>
      </c>
      <c r="J31" s="50">
        <f>ROUND('前年度'!J31/'前年度'!$L31*100,1)</f>
        <v>13.4</v>
      </c>
      <c r="K31" s="50">
        <f>ROUND('前年度'!K31/('前年度'!$L31)*100,1)</f>
        <v>94.9</v>
      </c>
      <c r="M31" s="63">
        <v>6399817</v>
      </c>
      <c r="N31" s="63">
        <v>209247</v>
      </c>
      <c r="O31" s="50">
        <f>ROUND('前年度'!L31/M31*100,1)</f>
        <v>98.1</v>
      </c>
      <c r="Q31" s="83"/>
    </row>
    <row r="32" spans="2:17" ht="19.5" customHeight="1">
      <c r="B32" s="19" t="s">
        <v>59</v>
      </c>
      <c r="C32" s="50">
        <f>ROUND('前年度'!C32/'前年度'!$L32*100,1)</f>
        <v>28.4</v>
      </c>
      <c r="D32" s="50">
        <f>ROUND('前年度'!D32/'前年度'!$L32*100,1)</f>
        <v>14</v>
      </c>
      <c r="E32" s="50">
        <f>ROUND('前年度'!E32/'前年度'!$L32*100,1)</f>
        <v>1.4</v>
      </c>
      <c r="F32" s="50">
        <f>ROUND('前年度'!F32/'前年度'!$L32*100,1)</f>
        <v>8.3</v>
      </c>
      <c r="G32" s="50">
        <f>ROUND('前年度'!G32/'前年度'!$L32*100,1)</f>
        <v>12.3</v>
      </c>
      <c r="H32" s="50">
        <f>ROUND('前年度'!H32/'前年度'!$L32*100,1)</f>
        <v>21.7</v>
      </c>
      <c r="I32" s="50">
        <f>ROUND('前年度'!I32/'前年度'!$L32*100,1)</f>
        <v>0</v>
      </c>
      <c r="J32" s="50">
        <f>ROUND('前年度'!J32/'前年度'!$L32*100,1)</f>
        <v>6.9</v>
      </c>
      <c r="K32" s="50">
        <f>ROUND('前年度'!K32/('前年度'!$L32)*100,1)</f>
        <v>93</v>
      </c>
      <c r="M32" s="63">
        <v>6432584</v>
      </c>
      <c r="N32" s="63">
        <v>239735</v>
      </c>
      <c r="O32" s="50">
        <f>ROUND('前年度'!L32/M32*100,1)</f>
        <v>98</v>
      </c>
      <c r="Q32" s="83"/>
    </row>
    <row r="33" spans="2:17" ht="19.5" customHeight="1">
      <c r="B33" s="20" t="s">
        <v>36</v>
      </c>
      <c r="C33" s="50">
        <f>ROUND('前年度'!C33/'前年度'!$L33*100,1)</f>
        <v>28.7</v>
      </c>
      <c r="D33" s="50">
        <f>ROUND('前年度'!D33/'前年度'!$L33*100,1)</f>
        <v>12.3</v>
      </c>
      <c r="E33" s="50">
        <f>ROUND('前年度'!E33/'前年度'!$L33*100,1)</f>
        <v>0.6</v>
      </c>
      <c r="F33" s="50">
        <f>ROUND('前年度'!F33/'前年度'!$L33*100,1)</f>
        <v>4.2</v>
      </c>
      <c r="G33" s="50">
        <f>ROUND('前年度'!G33/'前年度'!$L33*100,1)</f>
        <v>17.3</v>
      </c>
      <c r="H33" s="50">
        <f>ROUND('前年度'!H33/'前年度'!$L33*100,1)</f>
        <v>15.7</v>
      </c>
      <c r="I33" s="50">
        <f>ROUND('前年度'!I33/'前年度'!$L33*100,1)</f>
        <v>1.1</v>
      </c>
      <c r="J33" s="50">
        <f>ROUND('前年度'!J33/'前年度'!$L33*100,1)</f>
        <v>14.2</v>
      </c>
      <c r="K33" s="50">
        <f>ROUND('前年度'!K33/('前年度'!$L33)*100,1)</f>
        <v>94.1</v>
      </c>
      <c r="M33" s="63">
        <v>3623879</v>
      </c>
      <c r="N33" s="62">
        <v>138771</v>
      </c>
      <c r="O33" s="50">
        <f>ROUND('前年度'!L33/M33*100,1)</f>
        <v>97.9</v>
      </c>
      <c r="Q33" s="83"/>
    </row>
    <row r="34" spans="2:17" ht="19.5" customHeight="1">
      <c r="B34" s="19" t="s">
        <v>37</v>
      </c>
      <c r="C34" s="51">
        <f>ROUND('前年度'!C34/'前年度'!$L34*100,1)</f>
        <v>23.2</v>
      </c>
      <c r="D34" s="51">
        <f>ROUND('前年度'!D34/'前年度'!$L34*100,1)</f>
        <v>12.5</v>
      </c>
      <c r="E34" s="51">
        <f>ROUND('前年度'!E34/'前年度'!$L34*100,1)</f>
        <v>0.9</v>
      </c>
      <c r="F34" s="51">
        <f>ROUND('前年度'!F34/'前年度'!$L34*100,1)</f>
        <v>4.4</v>
      </c>
      <c r="G34" s="51">
        <f>ROUND('前年度'!G34/'前年度'!$L34*100,1)</f>
        <v>15.6</v>
      </c>
      <c r="H34" s="51">
        <f>ROUND('前年度'!H34/'前年度'!$L34*100,1)</f>
        <v>23</v>
      </c>
      <c r="I34" s="51">
        <f>ROUND('前年度'!I34/'前年度'!$L34*100,1)</f>
        <v>0</v>
      </c>
      <c r="J34" s="51">
        <f>ROUND('前年度'!J34/'前年度'!$L34*100,1)</f>
        <v>10.7</v>
      </c>
      <c r="K34" s="58">
        <f>ROUND('前年度'!K34/('前年度'!$L34)*100,1)</f>
        <v>90.2</v>
      </c>
      <c r="M34" s="65">
        <v>4421050</v>
      </c>
      <c r="N34" s="65">
        <v>170714</v>
      </c>
      <c r="O34" s="58">
        <f>ROUND('前年度'!L34/M34*100,1)</f>
        <v>99.1</v>
      </c>
      <c r="Q34" s="83"/>
    </row>
    <row r="35" spans="2:15" ht="21" customHeight="1">
      <c r="B35" s="22" t="s">
        <v>45</v>
      </c>
      <c r="C35" s="53">
        <f>ROUND('前年度'!C35/'前年度'!$L35*100,1)</f>
        <v>28</v>
      </c>
      <c r="D35" s="53">
        <f>ROUND('前年度'!D35/'前年度'!$L35*100,1)</f>
        <v>15.6</v>
      </c>
      <c r="E35" s="53">
        <f>ROUND('前年度'!E35/'前年度'!$L35*100,1)</f>
        <v>1.5</v>
      </c>
      <c r="F35" s="53">
        <f>ROUND('前年度'!F35/'前年度'!$L35*100,1)</f>
        <v>10.3</v>
      </c>
      <c r="G35" s="53">
        <f>ROUND('前年度'!G35/'前年度'!$L35*100,1)</f>
        <v>10.2</v>
      </c>
      <c r="H35" s="53">
        <f>ROUND('前年度'!H35/'前年度'!$L35*100,1)</f>
        <v>14.8</v>
      </c>
      <c r="I35" s="53">
        <f>ROUND('前年度'!I35/'前年度'!$L35*100,1)</f>
        <v>0.1</v>
      </c>
      <c r="J35" s="53">
        <f>ROUND('前年度'!J35/'前年度'!$L35*100,1)</f>
        <v>11</v>
      </c>
      <c r="K35" s="57">
        <f>ROUND('前年度'!K35/('前年度'!$L35)*100,1)</f>
        <v>91.4</v>
      </c>
      <c r="M35" s="66">
        <f>SUM(M6:M19)</f>
        <v>407545508</v>
      </c>
      <c r="N35" s="66">
        <f>SUM(N6:N19)</f>
        <v>23172620</v>
      </c>
      <c r="O35" s="53">
        <f>ROUND('前年度'!L35/M35*100,1)</f>
        <v>98.4</v>
      </c>
    </row>
    <row r="36" spans="2:15" ht="21" customHeight="1">
      <c r="B36" s="22" t="s">
        <v>74</v>
      </c>
      <c r="C36" s="53">
        <f>ROUND('前年度'!C36/'前年度'!$L36*100,1)</f>
        <v>26.5</v>
      </c>
      <c r="D36" s="53">
        <f>ROUND('前年度'!D36/'前年度'!$L36*100,1)</f>
        <v>14.6</v>
      </c>
      <c r="E36" s="53">
        <f>ROUND('前年度'!E36/'前年度'!$L36*100,1)</f>
        <v>1.1</v>
      </c>
      <c r="F36" s="53">
        <f>ROUND('前年度'!F36/'前年度'!$L36*100,1)</f>
        <v>5.3</v>
      </c>
      <c r="G36" s="53">
        <f>ROUND('前年度'!G36/'前年度'!$L36*100,1)</f>
        <v>13.2</v>
      </c>
      <c r="H36" s="53">
        <f>ROUND('前年度'!H36/'前年度'!$L36*100,1)</f>
        <v>14.7</v>
      </c>
      <c r="I36" s="53">
        <f>ROUND('前年度'!I36/'前年度'!$L36*100,1)</f>
        <v>0.1</v>
      </c>
      <c r="J36" s="53">
        <f>ROUND('前年度'!J36/'前年度'!$L36*100,1)</f>
        <v>11.4</v>
      </c>
      <c r="K36" s="53">
        <f>ROUND('前年度'!K36/('前年度'!$L36)*100,1)</f>
        <v>87</v>
      </c>
      <c r="M36" s="66">
        <f>SUM(M20:M34)</f>
        <v>77573848</v>
      </c>
      <c r="N36" s="66">
        <f>SUM(N20:N34)</f>
        <v>4294203</v>
      </c>
      <c r="O36" s="53">
        <f>ROUND('前年度'!L36/M36*100,1)</f>
        <v>96.7</v>
      </c>
    </row>
    <row r="37" spans="2:15" ht="21" customHeight="1">
      <c r="B37" s="22" t="s">
        <v>46</v>
      </c>
      <c r="C37" s="53">
        <f>ROUND('前年度'!C37/'前年度'!$L37*100,1)</f>
        <v>27.8</v>
      </c>
      <c r="D37" s="53">
        <f>ROUND('前年度'!D37/'前年度'!$L37*100,1)</f>
        <v>15.4</v>
      </c>
      <c r="E37" s="53">
        <f>ROUND('前年度'!E37/'前年度'!$L37*100,1)</f>
        <v>1.4</v>
      </c>
      <c r="F37" s="53">
        <f>ROUND('前年度'!F37/'前年度'!$L37*100,1)</f>
        <v>9.5</v>
      </c>
      <c r="G37" s="53">
        <f>ROUND('前年度'!G37/'前年度'!$L37*100,1)</f>
        <v>10.6</v>
      </c>
      <c r="H37" s="53">
        <f>ROUND('前年度'!H37/'前年度'!$L37*100,1)</f>
        <v>14.8</v>
      </c>
      <c r="I37" s="53">
        <f>ROUND('前年度'!I37/'前年度'!$L37*100,1)</f>
        <v>0.1</v>
      </c>
      <c r="J37" s="53">
        <f>ROUND('前年度'!J37/'前年度'!$L37*100,1)</f>
        <v>11.1</v>
      </c>
      <c r="K37" s="53">
        <f>ROUND('前年度'!K37/('前年度'!$L37)*100,1)</f>
        <v>90.7</v>
      </c>
      <c r="M37" s="66">
        <f>SUM(M6:M34)</f>
        <v>485119356</v>
      </c>
      <c r="N37" s="66">
        <f>SUM(N6:N34)</f>
        <v>27466823</v>
      </c>
      <c r="O37" s="53">
        <f>ROUND('前年度'!L37/M37*100,1)</f>
        <v>98.2</v>
      </c>
    </row>
    <row r="38" spans="3:15" ht="17.25">
      <c r="C38" s="3" t="s">
        <v>47</v>
      </c>
      <c r="I38" s="3"/>
      <c r="K38" s="2"/>
      <c r="L38" s="2"/>
      <c r="O38" s="3" t="s">
        <v>47</v>
      </c>
    </row>
    <row r="39" spans="2:15" ht="17.25">
      <c r="B39" s="25" t="s">
        <v>49</v>
      </c>
      <c r="C39" s="1"/>
      <c r="D39" s="1"/>
      <c r="E39" s="1"/>
      <c r="F39" s="1"/>
      <c r="G39" s="1"/>
      <c r="H39" s="1"/>
      <c r="I39" s="1"/>
      <c r="K39" s="4" t="s">
        <v>40</v>
      </c>
      <c r="L39" s="2"/>
      <c r="O39" s="4" t="s">
        <v>40</v>
      </c>
    </row>
    <row r="40" spans="2:15" ht="21" customHeight="1">
      <c r="B40" s="22" t="s">
        <v>45</v>
      </c>
      <c r="C40" s="53">
        <f>ROUND(AVERAGE(C6:C19),1)</f>
        <v>28.3</v>
      </c>
      <c r="D40" s="53">
        <f aca="true" t="shared" si="0" ref="D40:K40">ROUND(AVERAGE(D6:D19),1)</f>
        <v>14.5</v>
      </c>
      <c r="E40" s="53">
        <f t="shared" si="0"/>
        <v>1.1</v>
      </c>
      <c r="F40" s="53">
        <f t="shared" si="0"/>
        <v>9.2</v>
      </c>
      <c r="G40" s="53">
        <f t="shared" si="0"/>
        <v>10.3</v>
      </c>
      <c r="H40" s="53">
        <f t="shared" si="0"/>
        <v>17.3</v>
      </c>
      <c r="I40" s="53">
        <f t="shared" si="0"/>
        <v>0.3</v>
      </c>
      <c r="J40" s="53">
        <f t="shared" si="0"/>
        <v>11.5</v>
      </c>
      <c r="K40" s="53">
        <f t="shared" si="0"/>
        <v>92.4</v>
      </c>
      <c r="M40" s="2"/>
      <c r="N40" s="8"/>
      <c r="O40" s="53">
        <f>ROUND(AVERAGE(O6:O19),1)</f>
        <v>97.3</v>
      </c>
    </row>
    <row r="41" spans="2:15" ht="21" customHeight="1">
      <c r="B41" s="22" t="s">
        <v>73</v>
      </c>
      <c r="C41" s="53">
        <f aca="true" t="shared" si="1" ref="C41:K41">ROUND(AVERAGE(C20:C34),1)</f>
        <v>26</v>
      </c>
      <c r="D41" s="53">
        <f t="shared" si="1"/>
        <v>14.4</v>
      </c>
      <c r="E41" s="53">
        <f t="shared" si="1"/>
        <v>1</v>
      </c>
      <c r="F41" s="53">
        <f t="shared" si="1"/>
        <v>5</v>
      </c>
      <c r="G41" s="53">
        <f t="shared" si="1"/>
        <v>13.3</v>
      </c>
      <c r="H41" s="53">
        <f t="shared" si="1"/>
        <v>14.6</v>
      </c>
      <c r="I41" s="53">
        <f t="shared" si="1"/>
        <v>0.1</v>
      </c>
      <c r="J41" s="53">
        <f t="shared" si="1"/>
        <v>11.6</v>
      </c>
      <c r="K41" s="53">
        <f t="shared" si="1"/>
        <v>86</v>
      </c>
      <c r="M41" s="2"/>
      <c r="N41" s="8"/>
      <c r="O41" s="53">
        <f>ROUND(AVERAGE(O20:O34),1)</f>
        <v>96.7</v>
      </c>
    </row>
    <row r="42" spans="2:15" ht="21" customHeight="1">
      <c r="B42" s="22" t="s">
        <v>46</v>
      </c>
      <c r="C42" s="53">
        <f aca="true" t="shared" si="2" ref="C42:K42">ROUND(AVERAGE(C6:C34),1)</f>
        <v>27.1</v>
      </c>
      <c r="D42" s="53">
        <f t="shared" si="2"/>
        <v>14.5</v>
      </c>
      <c r="E42" s="53">
        <f t="shared" si="2"/>
        <v>1.1</v>
      </c>
      <c r="F42" s="53">
        <f t="shared" si="2"/>
        <v>7</v>
      </c>
      <c r="G42" s="53">
        <f t="shared" si="2"/>
        <v>11.8</v>
      </c>
      <c r="H42" s="53">
        <f t="shared" si="2"/>
        <v>15.9</v>
      </c>
      <c r="I42" s="53">
        <f t="shared" si="2"/>
        <v>0.2</v>
      </c>
      <c r="J42" s="53">
        <f t="shared" si="2"/>
        <v>11.6</v>
      </c>
      <c r="K42" s="53">
        <f t="shared" si="2"/>
        <v>89.1</v>
      </c>
      <c r="M42" s="2"/>
      <c r="N42" s="8"/>
      <c r="O42" s="53">
        <f>ROUND(AVERAGE(O6:O34),1)</f>
        <v>97</v>
      </c>
    </row>
    <row r="43" spans="3:15" ht="17.25">
      <c r="C43" t="s">
        <v>50</v>
      </c>
      <c r="O43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経常収支比率の状況（前年度決算）※減収補てん債特例分、臨時財政対策債を含まず&amp;Cえ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showGridLines="0" zoomScale="50" zoomScaleNormal="50" zoomScaleSheetLayoutView="65" workbookViewId="0" topLeftCell="B1">
      <selection activeCell="O22" sqref="O22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87" t="s">
        <v>80</v>
      </c>
    </row>
    <row r="2" spans="2:15" ht="17.25">
      <c r="B2" s="14"/>
      <c r="C2" s="1"/>
      <c r="D2" s="1"/>
      <c r="E2" s="1"/>
      <c r="F2" s="1"/>
      <c r="G2" s="1"/>
      <c r="H2" s="1"/>
      <c r="I2" s="4"/>
      <c r="K2" s="4" t="s">
        <v>40</v>
      </c>
      <c r="M2" s="11"/>
      <c r="N2" s="11"/>
      <c r="O2" s="4" t="s">
        <v>71</v>
      </c>
    </row>
    <row r="3" spans="2:15" ht="17.25">
      <c r="B3" s="15"/>
      <c r="C3" s="5"/>
      <c r="D3" s="5"/>
      <c r="E3" s="5"/>
      <c r="F3" s="5"/>
      <c r="G3" s="5"/>
      <c r="H3" s="5"/>
      <c r="I3" s="5"/>
      <c r="J3" s="5"/>
      <c r="K3" s="5"/>
      <c r="M3" s="27"/>
      <c r="N3" s="28"/>
      <c r="O3" s="5"/>
    </row>
    <row r="4" spans="2:15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41</v>
      </c>
      <c r="M4" s="6" t="s">
        <v>42</v>
      </c>
      <c r="N4" s="6" t="s">
        <v>61</v>
      </c>
      <c r="O4" s="6" t="s">
        <v>11</v>
      </c>
    </row>
    <row r="5" spans="2:15" ht="17.25">
      <c r="B5" s="17"/>
      <c r="C5" s="9"/>
      <c r="D5" s="9"/>
      <c r="E5" s="9"/>
      <c r="F5" s="9"/>
      <c r="G5" s="9"/>
      <c r="H5" s="9"/>
      <c r="I5" s="7" t="s">
        <v>12</v>
      </c>
      <c r="J5" s="9"/>
      <c r="K5" s="7" t="s">
        <v>43</v>
      </c>
      <c r="M5" s="9"/>
      <c r="N5" s="26" t="s">
        <v>62</v>
      </c>
      <c r="O5" s="7" t="s">
        <v>44</v>
      </c>
    </row>
    <row r="6" spans="2:15" ht="19.5" customHeight="1">
      <c r="B6" s="18" t="s">
        <v>15</v>
      </c>
      <c r="C6" s="48">
        <f>+'率・当'!C6-'率・前'!C6</f>
        <v>-0.9000000000000021</v>
      </c>
      <c r="D6" s="48">
        <f>+'率・当'!D6-'率・前'!D6</f>
        <v>0.6000000000000014</v>
      </c>
      <c r="E6" s="48">
        <f>+'率・当'!E6-'率・前'!E6</f>
        <v>0</v>
      </c>
      <c r="F6" s="48">
        <f>+'率・当'!F6-'率・前'!F6</f>
        <v>-0.1999999999999993</v>
      </c>
      <c r="G6" s="48">
        <f>+'率・当'!G6-'率・前'!G6</f>
        <v>0</v>
      </c>
      <c r="H6" s="48">
        <f>+'率・当'!H6-'率・前'!H6</f>
        <v>0.6999999999999993</v>
      </c>
      <c r="I6" s="48">
        <f>+'率・当'!I6-'率・前'!I6</f>
        <v>0</v>
      </c>
      <c r="J6" s="48">
        <f>+'率・当'!J6-'率・前'!J6</f>
        <v>-0.20000000000000107</v>
      </c>
      <c r="K6" s="49">
        <f>+'率・当'!K6-'率・前'!K6</f>
        <v>-0.10000000000000853</v>
      </c>
      <c r="M6" s="67">
        <f>+'率・当'!M6-'率・前'!M6</f>
        <v>-815233</v>
      </c>
      <c r="N6" s="67">
        <f>+'率・当'!N6-'率・前'!N6</f>
        <v>-3690536</v>
      </c>
      <c r="O6" s="48">
        <f>+'率・当'!O6-'率・前'!O6</f>
        <v>2.700000000000003</v>
      </c>
    </row>
    <row r="7" spans="2:15" ht="19.5" customHeight="1">
      <c r="B7" s="19" t="s">
        <v>16</v>
      </c>
      <c r="C7" s="48">
        <f>+'率・当'!C7-'率・前'!C7</f>
        <v>-0.10000000000000142</v>
      </c>
      <c r="D7" s="48">
        <f>+'率・当'!D7-'率・前'!D7</f>
        <v>0.9000000000000021</v>
      </c>
      <c r="E7" s="48">
        <f>+'率・当'!E7-'率・前'!E7</f>
        <v>0.3999999999999999</v>
      </c>
      <c r="F7" s="48">
        <f>+'率・当'!F7-'率・前'!F7</f>
        <v>0.5</v>
      </c>
      <c r="G7" s="48">
        <f>+'率・当'!G7-'率・前'!G7</f>
        <v>1</v>
      </c>
      <c r="H7" s="48">
        <f>+'率・当'!H7-'率・前'!H7</f>
        <v>-0.40000000000000036</v>
      </c>
      <c r="I7" s="48">
        <f>+'率・当'!I7-'率・前'!I7</f>
        <v>0</v>
      </c>
      <c r="J7" s="48">
        <f>+'率・当'!J7-'率・前'!J7</f>
        <v>0.40000000000000036</v>
      </c>
      <c r="K7" s="48">
        <f>+'率・当'!K7-'率・前'!K7</f>
        <v>2.5999999999999943</v>
      </c>
      <c r="M7" s="67">
        <f>+'率・当'!M7-'率・前'!M7</f>
        <v>-522204</v>
      </c>
      <c r="N7" s="67">
        <f>+'率・当'!N7-'率・前'!N7</f>
        <v>0</v>
      </c>
      <c r="O7" s="48">
        <f>+'率・当'!O7-'率・前'!O7</f>
        <v>-0.20000000000000284</v>
      </c>
    </row>
    <row r="8" spans="2:15" ht="19.5" customHeight="1">
      <c r="B8" s="19" t="s">
        <v>17</v>
      </c>
      <c r="C8" s="48">
        <f>+'率・当'!C8-'率・前'!C8</f>
        <v>-1.3000000000000007</v>
      </c>
      <c r="D8" s="48">
        <f>+'率・当'!D8-'率・前'!D8</f>
        <v>0.5999999999999996</v>
      </c>
      <c r="E8" s="48">
        <f>+'率・当'!E8-'率・前'!E8</f>
        <v>0</v>
      </c>
      <c r="F8" s="48">
        <f>+'率・当'!F8-'率・前'!F8</f>
        <v>-1.5</v>
      </c>
      <c r="G8" s="48">
        <f>+'率・当'!G8-'率・前'!G8</f>
        <v>-0.29999999999999893</v>
      </c>
      <c r="H8" s="48">
        <f>+'率・当'!H8-'率・前'!H8</f>
        <v>0.10000000000000142</v>
      </c>
      <c r="I8" s="48">
        <f>+'率・当'!I8-'率・前'!I8</f>
        <v>0</v>
      </c>
      <c r="J8" s="48">
        <f>+'率・当'!J8-'率・前'!J8</f>
        <v>0</v>
      </c>
      <c r="K8" s="48">
        <f>+'率・当'!K8-'率・前'!K8</f>
        <v>-2.299999999999997</v>
      </c>
      <c r="M8" s="67">
        <f>+'率・当'!M8-'率・前'!M8</f>
        <v>-656874</v>
      </c>
      <c r="N8" s="67">
        <f>+'率・当'!N8-'率・前'!N8</f>
        <v>-1440442</v>
      </c>
      <c r="O8" s="48">
        <f>+'率・当'!O8-'率・前'!O8</f>
        <v>3.3999999999999915</v>
      </c>
    </row>
    <row r="9" spans="2:15" ht="19.5" customHeight="1">
      <c r="B9" s="20" t="s">
        <v>18</v>
      </c>
      <c r="C9" s="50">
        <f>+'率・当'!C9-'率・前'!C9</f>
        <v>0.3000000000000007</v>
      </c>
      <c r="D9" s="50">
        <f>+'率・当'!D9-'率・前'!D9</f>
        <v>0.7000000000000011</v>
      </c>
      <c r="E9" s="50">
        <f>+'率・当'!E9-'率・前'!E9</f>
        <v>0</v>
      </c>
      <c r="F9" s="50">
        <f>+'率・当'!F9-'率・前'!F9</f>
        <v>-0.09999999999999964</v>
      </c>
      <c r="G9" s="50">
        <f>+'率・当'!G9-'率・前'!G9</f>
        <v>-0.09999999999999964</v>
      </c>
      <c r="H9" s="50">
        <f>+'率・当'!H9-'率・前'!H9</f>
        <v>0.6000000000000014</v>
      </c>
      <c r="I9" s="50">
        <f>+'率・当'!I9-'率・前'!I9</f>
        <v>0</v>
      </c>
      <c r="J9" s="50">
        <f>+'率・当'!J9-'率・前'!J9</f>
        <v>0.20000000000000107</v>
      </c>
      <c r="K9" s="50">
        <f>+'率・当'!K9-'率・前'!K9</f>
        <v>1.5999999999999943</v>
      </c>
      <c r="M9" s="68">
        <f>+'率・当'!M9-'率・前'!M9</f>
        <v>-1431006</v>
      </c>
      <c r="N9" s="67">
        <f>+'率・当'!N9-'率・前'!N9</f>
        <v>-1935121</v>
      </c>
      <c r="O9" s="50">
        <f>+'率・当'!O9-'率・前'!O9</f>
        <v>2.3999999999999915</v>
      </c>
    </row>
    <row r="10" spans="2:15" ht="19.5" customHeight="1">
      <c r="B10" s="20" t="s">
        <v>19</v>
      </c>
      <c r="C10" s="50">
        <f>+'率・当'!C10-'率・前'!C10</f>
        <v>-1.6000000000000014</v>
      </c>
      <c r="D10" s="50">
        <f>+'率・当'!D10-'率・前'!D10</f>
        <v>-0.5</v>
      </c>
      <c r="E10" s="50">
        <f>+'率・当'!E10-'率・前'!E10</f>
        <v>0.09999999999999998</v>
      </c>
      <c r="F10" s="50">
        <f>+'率・当'!F10-'率・前'!F10</f>
        <v>0</v>
      </c>
      <c r="G10" s="50">
        <f>+'率・当'!G10-'率・前'!G10</f>
        <v>1.4000000000000004</v>
      </c>
      <c r="H10" s="50">
        <f>+'率・当'!H10-'率・前'!H10</f>
        <v>-0.6999999999999993</v>
      </c>
      <c r="I10" s="50">
        <f>+'率・当'!I10-'率・前'!I10</f>
        <v>0</v>
      </c>
      <c r="J10" s="50">
        <f>+'率・当'!J10-'率・前'!J10</f>
        <v>-0.40000000000000036</v>
      </c>
      <c r="K10" s="50">
        <f>+'率・当'!K10-'率・前'!K10</f>
        <v>-1.5</v>
      </c>
      <c r="M10" s="68">
        <f>+'率・当'!M10-'率・前'!M10</f>
        <v>-472111</v>
      </c>
      <c r="N10" s="67">
        <f>+'率・当'!N10-'率・前'!N10</f>
        <v>-1952865</v>
      </c>
      <c r="O10" s="50">
        <f>+'率・当'!O10-'率・前'!O10</f>
        <v>6.1000000000000085</v>
      </c>
    </row>
    <row r="11" spans="2:15" ht="19.5" customHeight="1">
      <c r="B11" s="20" t="s">
        <v>20</v>
      </c>
      <c r="C11" s="50">
        <f>+'率・当'!C11-'率・前'!C11</f>
        <v>-0.5999999999999979</v>
      </c>
      <c r="D11" s="50">
        <f>+'率・当'!D11-'率・前'!D11</f>
        <v>0.6999999999999993</v>
      </c>
      <c r="E11" s="50">
        <f>+'率・当'!E11-'率・前'!E11</f>
        <v>0.30000000000000027</v>
      </c>
      <c r="F11" s="50">
        <f>+'率・当'!F11-'率・前'!F11</f>
        <v>-0.20000000000000107</v>
      </c>
      <c r="G11" s="50">
        <f>+'率・当'!G11-'率・前'!G11</f>
        <v>0.6000000000000005</v>
      </c>
      <c r="H11" s="50">
        <f>+'率・当'!H11-'率・前'!H11</f>
        <v>0.40000000000000036</v>
      </c>
      <c r="I11" s="50">
        <f>+'率・当'!I11-'率・前'!I11</f>
        <v>0</v>
      </c>
      <c r="J11" s="50">
        <f>+'率・当'!J11-'率・前'!J11</f>
        <v>-0.09999999999999964</v>
      </c>
      <c r="K11" s="50">
        <f>+'率・当'!K11-'率・前'!K11</f>
        <v>1.2000000000000028</v>
      </c>
      <c r="M11" s="68">
        <f>+'率・当'!M11-'率・前'!M11</f>
        <v>-1041966</v>
      </c>
      <c r="N11" s="67">
        <f>+'率・当'!N11-'率・前'!N11</f>
        <v>-2386537</v>
      </c>
      <c r="O11" s="50">
        <f>+'率・当'!O11-'率・前'!O11</f>
        <v>4.099999999999994</v>
      </c>
    </row>
    <row r="12" spans="2:15" ht="19.5" customHeight="1">
      <c r="B12" s="20" t="s">
        <v>21</v>
      </c>
      <c r="C12" s="50">
        <f>+'率・当'!C12-'率・前'!C12</f>
        <v>0.10000000000000142</v>
      </c>
      <c r="D12" s="50">
        <f>+'率・当'!D12-'率・前'!D12</f>
        <v>0.8000000000000007</v>
      </c>
      <c r="E12" s="50">
        <f>+'率・当'!E12-'率・前'!E12</f>
        <v>0.10000000000000009</v>
      </c>
      <c r="F12" s="50">
        <f>+'率・当'!F12-'率・前'!F12</f>
        <v>-0.1999999999999993</v>
      </c>
      <c r="G12" s="50">
        <f>+'率・当'!G12-'率・前'!G12</f>
        <v>0.5</v>
      </c>
      <c r="H12" s="50">
        <f>+'率・当'!H12-'率・前'!H12</f>
        <v>-0.6999999999999993</v>
      </c>
      <c r="I12" s="50">
        <f>+'率・当'!I12-'率・前'!I12</f>
        <v>0</v>
      </c>
      <c r="J12" s="50">
        <f>+'率・当'!J12-'率・前'!J12</f>
        <v>-1</v>
      </c>
      <c r="K12" s="50">
        <f>+'率・当'!K12-'率・前'!K12</f>
        <v>-0.20000000000000284</v>
      </c>
      <c r="M12" s="68">
        <f>+'率・当'!M12-'率・前'!M12</f>
        <v>-428084</v>
      </c>
      <c r="N12" s="67">
        <f>+'率・当'!N12-'率・前'!N12</f>
        <v>-1026793</v>
      </c>
      <c r="O12" s="50">
        <f>+'率・当'!O12-'率・前'!O12</f>
        <v>5.1000000000000085</v>
      </c>
    </row>
    <row r="13" spans="2:15" ht="19.5" customHeight="1">
      <c r="B13" s="20" t="s">
        <v>22</v>
      </c>
      <c r="C13" s="50">
        <f>+'率・当'!C13-'率・前'!C13</f>
        <v>0.3999999999999986</v>
      </c>
      <c r="D13" s="50">
        <f>+'率・当'!D13-'率・前'!D13</f>
        <v>0.8000000000000007</v>
      </c>
      <c r="E13" s="50">
        <f>+'率・当'!E13-'率・前'!E13</f>
        <v>0.19999999999999996</v>
      </c>
      <c r="F13" s="50">
        <f>+'率・当'!F13-'率・前'!F13</f>
        <v>0.10000000000000053</v>
      </c>
      <c r="G13" s="50">
        <f>+'率・当'!G13-'率・前'!G13</f>
        <v>0.8000000000000007</v>
      </c>
      <c r="H13" s="50">
        <f>+'率・当'!H13-'率・前'!H13</f>
        <v>0.1999999999999993</v>
      </c>
      <c r="I13" s="50">
        <f>+'率・当'!I13-'率・前'!I13</f>
        <v>0</v>
      </c>
      <c r="J13" s="50">
        <f>+'率・当'!J13-'率・前'!J13</f>
        <v>-0.09999999999999964</v>
      </c>
      <c r="K13" s="50">
        <f>+'率・当'!K13-'率・前'!K13</f>
        <v>2.4000000000000057</v>
      </c>
      <c r="M13" s="68">
        <f>+'率・当'!M13-'率・前'!M13</f>
        <v>-148605</v>
      </c>
      <c r="N13" s="67">
        <f>+'率・当'!N13-'率・前'!N13</f>
        <v>-209623</v>
      </c>
      <c r="O13" s="50">
        <f>+'率・当'!O13-'率・前'!O13</f>
        <v>2</v>
      </c>
    </row>
    <row r="14" spans="2:15" ht="19.5" customHeight="1">
      <c r="B14" s="20" t="s">
        <v>23</v>
      </c>
      <c r="C14" s="50">
        <f>+'率・当'!C14-'率・前'!C14</f>
        <v>-1.7999999999999972</v>
      </c>
      <c r="D14" s="50">
        <f>+'率・当'!D14-'率・前'!D14</f>
        <v>1.6999999999999993</v>
      </c>
      <c r="E14" s="50">
        <f>+'率・当'!E14-'率・前'!E14</f>
        <v>0.09999999999999998</v>
      </c>
      <c r="F14" s="50">
        <f>+'率・当'!F14-'率・前'!F14</f>
        <v>-0.20000000000000018</v>
      </c>
      <c r="G14" s="50">
        <f>+'率・当'!G14-'率・前'!G14</f>
        <v>1.7000000000000002</v>
      </c>
      <c r="H14" s="50">
        <f>+'率・当'!H14-'率・前'!H14</f>
        <v>0.20000000000000107</v>
      </c>
      <c r="I14" s="50">
        <f>+'率・当'!I14-'率・前'!I14</f>
        <v>0</v>
      </c>
      <c r="J14" s="50">
        <f>+'率・当'!J14-'率・前'!J14</f>
        <v>-2.3999999999999986</v>
      </c>
      <c r="K14" s="50">
        <f>+'率・当'!K14-'率・前'!K14</f>
        <v>-0.7999999999999972</v>
      </c>
      <c r="M14" s="68">
        <f>+'率・当'!M14-'率・前'!M14</f>
        <v>-618303</v>
      </c>
      <c r="N14" s="67">
        <f>+'率・当'!N14-'率・前'!N14</f>
        <v>-866831</v>
      </c>
      <c r="O14" s="50">
        <f>+'率・当'!O14-'率・前'!O14</f>
        <v>7.099999999999994</v>
      </c>
    </row>
    <row r="15" spans="2:15" ht="19.5" customHeight="1">
      <c r="B15" s="20" t="s">
        <v>24</v>
      </c>
      <c r="C15" s="50">
        <f>+'率・当'!C15-'率・前'!C15</f>
        <v>1.8999999999999986</v>
      </c>
      <c r="D15" s="50">
        <f>+'率・当'!D15-'率・前'!D15</f>
        <v>0.8999999999999986</v>
      </c>
      <c r="E15" s="50">
        <f>+'率・当'!E15-'率・前'!E15</f>
        <v>-0.2</v>
      </c>
      <c r="F15" s="50">
        <f>+'率・当'!F15-'率・前'!F15</f>
        <v>0.39999999999999947</v>
      </c>
      <c r="G15" s="50">
        <f>+'率・当'!G15-'率・前'!G15</f>
        <v>0</v>
      </c>
      <c r="H15" s="50">
        <f>+'率・当'!H15-'率・前'!H15</f>
        <v>0.6999999999999993</v>
      </c>
      <c r="I15" s="50">
        <f>+'率・当'!I15-'率・前'!I15</f>
        <v>0</v>
      </c>
      <c r="J15" s="50">
        <f>+'率・当'!J15-'率・前'!J15</f>
        <v>-0.1999999999999993</v>
      </c>
      <c r="K15" s="50">
        <f>+'率・当'!K15-'率・前'!K15</f>
        <v>3.6999999999999886</v>
      </c>
      <c r="M15" s="68">
        <f>+'率・当'!M15-'率・前'!M15</f>
        <v>-313204</v>
      </c>
      <c r="N15" s="67">
        <f>+'率・当'!N15-'率・前'!N15</f>
        <v>-260802</v>
      </c>
      <c r="O15" s="50">
        <f>+'率・当'!O15-'率・前'!O15</f>
        <v>2.5999999999999943</v>
      </c>
    </row>
    <row r="16" spans="2:15" ht="19.5" customHeight="1">
      <c r="B16" s="19" t="s">
        <v>25</v>
      </c>
      <c r="C16" s="50">
        <f>+'率・当'!C16-'率・前'!C16</f>
        <v>-1.3999999999999986</v>
      </c>
      <c r="D16" s="50">
        <f>+'率・当'!D16-'率・前'!D16</f>
        <v>0.3999999999999986</v>
      </c>
      <c r="E16" s="50">
        <f>+'率・当'!E16-'率・前'!E16</f>
        <v>0</v>
      </c>
      <c r="F16" s="50">
        <f>+'率・当'!F16-'率・前'!F16</f>
        <v>0.20000000000000018</v>
      </c>
      <c r="G16" s="50">
        <f>+'率・当'!G16-'率・前'!G16</f>
        <v>0.5</v>
      </c>
      <c r="H16" s="50">
        <f>+'率・当'!H16-'率・前'!H16</f>
        <v>-0.3999999999999986</v>
      </c>
      <c r="I16" s="50">
        <f>+'率・当'!I16-'率・前'!I16</f>
        <v>0</v>
      </c>
      <c r="J16" s="50">
        <f>+'率・当'!J16-'率・前'!J16</f>
        <v>-0.10000000000000142</v>
      </c>
      <c r="K16" s="50">
        <f>+'率・当'!K16-'率・前'!K16</f>
        <v>-0.7999999999999972</v>
      </c>
      <c r="M16" s="68">
        <f>+'率・当'!M16-'率・前'!M16</f>
        <v>-210995</v>
      </c>
      <c r="N16" s="67">
        <f>+'率・当'!N16-'率・前'!N16</f>
        <v>-207473</v>
      </c>
      <c r="O16" s="50">
        <f>+'率・当'!O16-'率・前'!O16</f>
        <v>1.9000000000000057</v>
      </c>
    </row>
    <row r="17" spans="2:15" ht="19.5" customHeight="1">
      <c r="B17" s="20" t="s">
        <v>54</v>
      </c>
      <c r="C17" s="50">
        <f>+'率・当'!C17-'率・前'!C17</f>
        <v>-1.9000000000000021</v>
      </c>
      <c r="D17" s="50">
        <f>+'率・当'!D17-'率・前'!D17</f>
        <v>1</v>
      </c>
      <c r="E17" s="50">
        <f>+'率・当'!E17-'率・前'!E17</f>
        <v>-0.5</v>
      </c>
      <c r="F17" s="50">
        <f>+'率・当'!F17-'率・前'!F17</f>
        <v>-0.5</v>
      </c>
      <c r="G17" s="50">
        <f>+'率・当'!G17-'率・前'!G17</f>
        <v>-1.299999999999999</v>
      </c>
      <c r="H17" s="50">
        <f>+'率・当'!H17-'率・前'!H17</f>
        <v>-0.1999999999999993</v>
      </c>
      <c r="I17" s="50">
        <f>+'率・当'!I17-'率・前'!I17</f>
        <v>0</v>
      </c>
      <c r="J17" s="50">
        <f>+'率・当'!J17-'率・前'!J17</f>
        <v>-0.8000000000000007</v>
      </c>
      <c r="K17" s="54">
        <f>+'率・当'!K17-'率・前'!K17</f>
        <v>-4.1000000000000085</v>
      </c>
      <c r="L17" s="10"/>
      <c r="M17" s="69">
        <f>+'率・当'!M17-'率・前'!M17</f>
        <v>-587750</v>
      </c>
      <c r="N17" s="67">
        <f>+'率・当'!N17-'率・前'!N17</f>
        <v>-755957</v>
      </c>
      <c r="O17" s="50">
        <f>+'率・当'!O17-'率・前'!O17</f>
        <v>9.099999999999994</v>
      </c>
    </row>
    <row r="18" spans="2:15" ht="19.5" customHeight="1">
      <c r="B18" s="20" t="s">
        <v>55</v>
      </c>
      <c r="C18" s="50">
        <f>+'率・当'!C18-'率・前'!C18</f>
        <v>0.5</v>
      </c>
      <c r="D18" s="50">
        <f>+'率・当'!D18-'率・前'!D18</f>
        <v>0.9000000000000004</v>
      </c>
      <c r="E18" s="50">
        <f>+'率・当'!E18-'率・前'!E18</f>
        <v>0.09999999999999998</v>
      </c>
      <c r="F18" s="50">
        <f>+'率・当'!F18-'率・前'!F18</f>
        <v>-0.5</v>
      </c>
      <c r="G18" s="50">
        <f>+'率・当'!G18-'率・前'!G18</f>
        <v>0.5</v>
      </c>
      <c r="H18" s="50">
        <f>+'率・当'!H18-'率・前'!H18</f>
        <v>-1.9000000000000021</v>
      </c>
      <c r="I18" s="50">
        <f>+'率・当'!I18-'率・前'!I18</f>
        <v>0</v>
      </c>
      <c r="J18" s="50">
        <f>+'率・当'!J18-'率・前'!J18</f>
        <v>0.3999999999999986</v>
      </c>
      <c r="K18" s="54">
        <f>+'率・当'!K18-'率・前'!K18</f>
        <v>0.20000000000000284</v>
      </c>
      <c r="L18" s="10"/>
      <c r="M18" s="69">
        <f>+'率・当'!M18-'率・前'!M18</f>
        <v>-918417</v>
      </c>
      <c r="N18" s="67">
        <f>+'率・当'!N18-'率・前'!N18</f>
        <v>-547347</v>
      </c>
      <c r="O18" s="50">
        <f>+'率・当'!O18-'率・前'!O18</f>
        <v>2.0999999999999943</v>
      </c>
    </row>
    <row r="19" spans="2:15" ht="19.5" customHeight="1">
      <c r="B19" s="21" t="s">
        <v>56</v>
      </c>
      <c r="C19" s="51">
        <f>+'率・当'!C19-'率・前'!C19</f>
        <v>-3.200000000000003</v>
      </c>
      <c r="D19" s="51">
        <f>+'率・当'!D19-'率・前'!D19</f>
        <v>2.5</v>
      </c>
      <c r="E19" s="51">
        <f>+'率・当'!E19-'率・前'!E19</f>
        <v>0</v>
      </c>
      <c r="F19" s="51">
        <f>+'率・当'!F19-'率・前'!F19</f>
        <v>0.9000000000000004</v>
      </c>
      <c r="G19" s="51">
        <f>+'率・当'!G19-'率・前'!G19</f>
        <v>0.3000000000000007</v>
      </c>
      <c r="H19" s="52">
        <f>+'率・当'!H19-'率・前'!H19</f>
        <v>0.3000000000000007</v>
      </c>
      <c r="I19" s="51">
        <f>+'率・当'!I19-'率・前'!I19</f>
        <v>0</v>
      </c>
      <c r="J19" s="51">
        <f>+'率・当'!J19-'率・前'!J19</f>
        <v>-0.40000000000000036</v>
      </c>
      <c r="K19" s="55">
        <f>+'率・当'!K19-'率・前'!K19</f>
        <v>0.4000000000000057</v>
      </c>
      <c r="L19" s="10"/>
      <c r="M19" s="70">
        <f>+'率・当'!M19-'率・前'!M19</f>
        <v>-764634</v>
      </c>
      <c r="N19" s="71">
        <f>+'率・当'!N19-'率・前'!N19</f>
        <v>-1343003</v>
      </c>
      <c r="O19" s="51">
        <f>+'率・当'!O19-'率・前'!O19</f>
        <v>3.700000000000003</v>
      </c>
    </row>
    <row r="20" spans="2:15" ht="19.5" customHeight="1">
      <c r="B20" s="20" t="s">
        <v>26</v>
      </c>
      <c r="C20" s="50">
        <f>+'率・当'!C20-'率・前'!C20</f>
        <v>-1.5</v>
      </c>
      <c r="D20" s="50">
        <f>+'率・当'!D20-'率・前'!D20</f>
        <v>0.3999999999999986</v>
      </c>
      <c r="E20" s="50">
        <f>+'率・当'!E20-'率・前'!E20</f>
        <v>-0.4</v>
      </c>
      <c r="F20" s="50">
        <f>+'率・当'!F20-'率・前'!F20</f>
        <v>0.20000000000000018</v>
      </c>
      <c r="G20" s="50">
        <f>+'率・当'!G20-'率・前'!G20</f>
        <v>-4.6</v>
      </c>
      <c r="H20" s="50">
        <f>+'率・当'!H20-'率・前'!H20</f>
        <v>0.10000000000000142</v>
      </c>
      <c r="I20" s="50">
        <f>+'率・当'!I20-'率・前'!I20</f>
        <v>0</v>
      </c>
      <c r="J20" s="50">
        <f>+'率・当'!J20-'率・前'!J20</f>
        <v>-1.6999999999999993</v>
      </c>
      <c r="K20" s="50">
        <f>+'率・当'!K20-'率・前'!K20</f>
        <v>-7.599999999999994</v>
      </c>
      <c r="M20" s="68">
        <f>+'率・当'!M20-'率・前'!M20</f>
        <v>-29815</v>
      </c>
      <c r="N20" s="67">
        <f>+'率・当'!N20-'率・前'!N20</f>
        <v>-119851</v>
      </c>
      <c r="O20" s="50">
        <f>+'率・当'!O20-'率・前'!O20</f>
        <v>5.400000000000006</v>
      </c>
    </row>
    <row r="21" spans="2:15" ht="19.5" customHeight="1">
      <c r="B21" s="20" t="s">
        <v>27</v>
      </c>
      <c r="C21" s="50">
        <f>+'率・当'!C21-'率・前'!C21</f>
        <v>-1.6000000000000014</v>
      </c>
      <c r="D21" s="50">
        <f>+'率・当'!D21-'率・前'!D21</f>
        <v>-0.6999999999999993</v>
      </c>
      <c r="E21" s="50">
        <f>+'率・当'!E21-'率・前'!E21</f>
        <v>0.30000000000000004</v>
      </c>
      <c r="F21" s="50">
        <f>+'率・当'!F21-'率・前'!F21</f>
        <v>0.2999999999999998</v>
      </c>
      <c r="G21" s="50">
        <f>+'率・当'!G21-'率・前'!G21</f>
        <v>-0.09999999999999964</v>
      </c>
      <c r="H21" s="50">
        <f>+'率・当'!H21-'率・前'!H21</f>
        <v>-0.20000000000000107</v>
      </c>
      <c r="I21" s="50">
        <f>+'率・当'!I21-'率・前'!I21</f>
        <v>0</v>
      </c>
      <c r="J21" s="50">
        <f>+'率・当'!J21-'率・前'!J21</f>
        <v>-0.9000000000000004</v>
      </c>
      <c r="K21" s="50">
        <f>+'率・当'!K21-'率・前'!K21</f>
        <v>-2.8999999999999915</v>
      </c>
      <c r="M21" s="68">
        <f>+'率・当'!M21-'率・前'!M21</f>
        <v>-47393</v>
      </c>
      <c r="N21" s="67">
        <f>+'率・当'!N21-'率・前'!N21</f>
        <v>-461259</v>
      </c>
      <c r="O21" s="50">
        <f>+'率・当'!O21-'率・前'!O21</f>
        <v>6.8999999999999915</v>
      </c>
    </row>
    <row r="22" spans="2:15" ht="19.5" customHeight="1">
      <c r="B22" s="20" t="s">
        <v>28</v>
      </c>
      <c r="C22" s="50">
        <f>+'率・当'!C22-'率・前'!C22</f>
        <v>-0.6000000000000014</v>
      </c>
      <c r="D22" s="50">
        <f>+'率・当'!D22-'率・前'!D22</f>
        <v>0.09999999999999787</v>
      </c>
      <c r="E22" s="50">
        <f>+'率・当'!E22-'率・前'!E22</f>
        <v>0.10000000000000009</v>
      </c>
      <c r="F22" s="50">
        <f>+'率・当'!F22-'率・前'!F22</f>
        <v>0.5</v>
      </c>
      <c r="G22" s="50">
        <f>+'率・当'!G22-'率・前'!G22</f>
        <v>0</v>
      </c>
      <c r="H22" s="50">
        <f>+'率・当'!H22-'率・前'!H22</f>
        <v>0.40000000000000036</v>
      </c>
      <c r="I22" s="50">
        <f>+'率・当'!I22-'率・前'!I22</f>
        <v>0</v>
      </c>
      <c r="J22" s="50">
        <f>+'率・当'!J22-'率・前'!J22</f>
        <v>-0.09999999999999964</v>
      </c>
      <c r="K22" s="50">
        <f>+'率・当'!K22-'率・前'!K22</f>
        <v>0.3999999999999915</v>
      </c>
      <c r="M22" s="68">
        <f>+'率・当'!M22-'率・前'!M22</f>
        <v>-259412</v>
      </c>
      <c r="N22" s="67">
        <f>+'率・当'!N22-'率・前'!N22</f>
        <v>-633609</v>
      </c>
      <c r="O22" s="50">
        <f>+'率・当'!O22-'率・前'!O22</f>
        <v>4.5</v>
      </c>
    </row>
    <row r="23" spans="2:15" ht="19.5" customHeight="1">
      <c r="B23" s="20" t="s">
        <v>29</v>
      </c>
      <c r="C23" s="50">
        <f>+'率・当'!C23-'率・前'!C23</f>
        <v>-1.6000000000000014</v>
      </c>
      <c r="D23" s="50">
        <f>+'率・当'!D23-'率・前'!D23</f>
        <v>1.5000000000000018</v>
      </c>
      <c r="E23" s="50">
        <f>+'率・当'!E23-'率・前'!E23</f>
        <v>0.19999999999999996</v>
      </c>
      <c r="F23" s="50">
        <f>+'率・当'!F23-'率・前'!F23</f>
        <v>-0.5</v>
      </c>
      <c r="G23" s="50">
        <f>+'率・当'!G23-'率・前'!G23</f>
        <v>-0.6999999999999993</v>
      </c>
      <c r="H23" s="50">
        <f>+'率・当'!H23-'率・前'!H23</f>
        <v>0.29999999999999893</v>
      </c>
      <c r="I23" s="50">
        <f>+'率・当'!I23-'率・前'!I23</f>
        <v>0</v>
      </c>
      <c r="J23" s="50">
        <f>+'率・当'!J23-'率・前'!J23</f>
        <v>-4.6</v>
      </c>
      <c r="K23" s="50">
        <f>+'率・当'!K23-'率・前'!K23</f>
        <v>-5.400000000000006</v>
      </c>
      <c r="M23" s="68">
        <f>+'率・当'!M23-'率・前'!M23</f>
        <v>-104728</v>
      </c>
      <c r="N23" s="67">
        <f>+'率・当'!N23-'率・前'!N23</f>
        <v>-258919</v>
      </c>
      <c r="O23" s="50">
        <f>+'率・当'!O23-'率・前'!O23</f>
        <v>7.200000000000003</v>
      </c>
    </row>
    <row r="24" spans="2:15" ht="19.5" customHeight="1">
      <c r="B24" s="20" t="s">
        <v>30</v>
      </c>
      <c r="C24" s="50">
        <f>+'率・当'!C24-'率・前'!C24</f>
        <v>-0.1999999999999993</v>
      </c>
      <c r="D24" s="50">
        <f>+'率・当'!D24-'率・前'!D24</f>
        <v>1.8000000000000007</v>
      </c>
      <c r="E24" s="50">
        <f>+'率・当'!E24-'率・前'!E24</f>
        <v>0.09999999999999998</v>
      </c>
      <c r="F24" s="50">
        <f>+'率・当'!F24-'率・前'!F24</f>
        <v>0.5</v>
      </c>
      <c r="G24" s="50">
        <f>+'率・当'!G24-'率・前'!G24</f>
        <v>-0.5</v>
      </c>
      <c r="H24" s="50">
        <f>+'率・当'!H24-'率・前'!H24</f>
        <v>0</v>
      </c>
      <c r="I24" s="50">
        <f>+'率・当'!I24-'率・前'!I24</f>
        <v>0</v>
      </c>
      <c r="J24" s="50">
        <f>+'率・当'!J24-'率・前'!J24</f>
        <v>-0.5999999999999996</v>
      </c>
      <c r="K24" s="50">
        <f>+'率・当'!K24-'率・前'!K24</f>
        <v>1.2000000000000028</v>
      </c>
      <c r="M24" s="68">
        <f>+'率・当'!M24-'率・前'!M24</f>
        <v>-169263</v>
      </c>
      <c r="N24" s="67">
        <f>+'率・当'!N24-'率・前'!N24</f>
        <v>0</v>
      </c>
      <c r="O24" s="50">
        <f>+'率・当'!O24-'率・前'!O24</f>
        <v>3.0999999999999943</v>
      </c>
    </row>
    <row r="25" spans="2:15" ht="19.5" customHeight="1">
      <c r="B25" s="19" t="s">
        <v>31</v>
      </c>
      <c r="C25" s="50">
        <f>+'率・当'!C25-'率・前'!C25</f>
        <v>0.8000000000000007</v>
      </c>
      <c r="D25" s="50">
        <f>+'率・当'!D25-'率・前'!D25</f>
        <v>1</v>
      </c>
      <c r="E25" s="50">
        <f>+'率・当'!E25-'率・前'!E25</f>
        <v>0</v>
      </c>
      <c r="F25" s="50">
        <f>+'率・当'!F25-'率・前'!F25</f>
        <v>0</v>
      </c>
      <c r="G25" s="50">
        <f>+'率・当'!G25-'率・前'!G25</f>
        <v>1.3000000000000007</v>
      </c>
      <c r="H25" s="50">
        <f>+'率・当'!H25-'率・前'!H25</f>
        <v>-0.5</v>
      </c>
      <c r="I25" s="50">
        <f>+'率・当'!I25-'率・前'!I25</f>
        <v>-0.1</v>
      </c>
      <c r="J25" s="50">
        <f>+'率・当'!J25-'率・前'!J25</f>
        <v>0.3000000000000007</v>
      </c>
      <c r="K25" s="50">
        <f>+'率・当'!K25-'率・前'!K25</f>
        <v>2.8999999999999915</v>
      </c>
      <c r="M25" s="68">
        <f>+'率・当'!M25-'率・前'!M25</f>
        <v>-143707</v>
      </c>
      <c r="N25" s="67">
        <f>+'率・当'!N25-'率・前'!N25</f>
        <v>-259556</v>
      </c>
      <c r="O25" s="50">
        <f>+'率・当'!O25-'率・前'!O25</f>
        <v>1.6000000000000085</v>
      </c>
    </row>
    <row r="26" spans="2:15" ht="19.5" customHeight="1">
      <c r="B26" s="20" t="s">
        <v>32</v>
      </c>
      <c r="C26" s="50">
        <f>+'率・当'!C26-'率・前'!C26</f>
        <v>-0.8000000000000007</v>
      </c>
      <c r="D26" s="50">
        <f>+'率・当'!D26-'率・前'!D26</f>
        <v>0.10000000000000142</v>
      </c>
      <c r="E26" s="50">
        <f>+'率・当'!E26-'率・前'!E26</f>
        <v>0.5</v>
      </c>
      <c r="F26" s="50">
        <f>+'率・当'!F26-'率・前'!F26</f>
        <v>0.20000000000000018</v>
      </c>
      <c r="G26" s="50">
        <f>+'率・当'!G26-'率・前'!G26</f>
        <v>1.0999999999999996</v>
      </c>
      <c r="H26" s="50">
        <f>+'率・当'!H26-'率・前'!H26</f>
        <v>1.0999999999999979</v>
      </c>
      <c r="I26" s="50">
        <f>+'率・当'!I26-'率・前'!I26</f>
        <v>0</v>
      </c>
      <c r="J26" s="50">
        <f>+'率・当'!J26-'率・前'!J26</f>
        <v>0.1999999999999993</v>
      </c>
      <c r="K26" s="50">
        <f>+'率・当'!K26-'率・前'!K26</f>
        <v>2.5</v>
      </c>
      <c r="M26" s="68">
        <f>+'率・当'!M26-'率・前'!M26</f>
        <v>-152422</v>
      </c>
      <c r="N26" s="67">
        <f>+'率・当'!N26-'率・前'!N26</f>
        <v>-278189</v>
      </c>
      <c r="O26" s="50">
        <f>+'率・当'!O26-'率・前'!O26</f>
        <v>4.200000000000003</v>
      </c>
    </row>
    <row r="27" spans="2:15" ht="19.5" customHeight="1">
      <c r="B27" s="19" t="s">
        <v>33</v>
      </c>
      <c r="C27" s="50">
        <f>+'率・当'!C27-'率・前'!C27</f>
        <v>-0.10000000000000142</v>
      </c>
      <c r="D27" s="50">
        <f>+'率・当'!D27-'率・前'!D27</f>
        <v>1.700000000000001</v>
      </c>
      <c r="E27" s="50">
        <f>+'率・当'!E27-'率・前'!E27</f>
        <v>0.09999999999999998</v>
      </c>
      <c r="F27" s="50">
        <f>+'率・当'!F27-'率・前'!F27</f>
        <v>0.10000000000000009</v>
      </c>
      <c r="G27" s="50">
        <f>+'率・当'!G27-'率・前'!G27</f>
        <v>-0.40000000000000036</v>
      </c>
      <c r="H27" s="50">
        <f>+'率・当'!H27-'率・前'!H27</f>
        <v>0.1999999999999993</v>
      </c>
      <c r="I27" s="50">
        <f>+'率・当'!I27-'率・前'!I27</f>
        <v>0</v>
      </c>
      <c r="J27" s="50">
        <f>+'率・当'!J27-'率・前'!J27</f>
        <v>0.3000000000000007</v>
      </c>
      <c r="K27" s="50">
        <f>+'率・当'!K27-'率・前'!K27</f>
        <v>1.7999999999999972</v>
      </c>
      <c r="M27" s="68">
        <f>+'率・当'!M27-'率・前'!M27</f>
        <v>-184326</v>
      </c>
      <c r="N27" s="67">
        <f>+'率・当'!N27-'率・前'!N27</f>
        <v>-134326</v>
      </c>
      <c r="O27" s="50">
        <f>+'率・当'!O27-'率・前'!O27</f>
        <v>2.5</v>
      </c>
    </row>
    <row r="28" spans="2:15" ht="19.5" customHeight="1">
      <c r="B28" s="20" t="s">
        <v>34</v>
      </c>
      <c r="C28" s="50">
        <f>+'率・当'!C28-'率・前'!C28</f>
        <v>-0.7000000000000028</v>
      </c>
      <c r="D28" s="50">
        <f>+'率・当'!D28-'率・前'!D28</f>
        <v>2.5</v>
      </c>
      <c r="E28" s="50">
        <f>+'率・当'!E28-'率・前'!E28</f>
        <v>1.4000000000000001</v>
      </c>
      <c r="F28" s="50">
        <f>+'率・当'!F28-'率・前'!F28</f>
        <v>0.09999999999999964</v>
      </c>
      <c r="G28" s="50">
        <f>+'率・当'!G28-'率・前'!G28</f>
        <v>-1</v>
      </c>
      <c r="H28" s="50">
        <f>+'率・当'!H28-'率・前'!H28</f>
        <v>0.5</v>
      </c>
      <c r="I28" s="50">
        <f>+'率・当'!I28-'率・前'!I28</f>
        <v>0</v>
      </c>
      <c r="J28" s="50">
        <f>+'率・当'!J28-'率・前'!J28</f>
        <v>-0.09999999999999964</v>
      </c>
      <c r="K28" s="50">
        <f>+'率・当'!K28-'率・前'!K28</f>
        <v>2.5999999999999943</v>
      </c>
      <c r="M28" s="68">
        <f>+'率・当'!M28-'率・前'!M28</f>
        <v>-174614</v>
      </c>
      <c r="N28" s="67">
        <f>+'率・当'!N28-'率・前'!N28</f>
        <v>-217297</v>
      </c>
      <c r="O28" s="50">
        <f>+'率・当'!O28-'率・前'!O28</f>
        <v>6.1000000000000085</v>
      </c>
    </row>
    <row r="29" spans="2:15" ht="19.5" customHeight="1">
      <c r="B29" s="20" t="s">
        <v>35</v>
      </c>
      <c r="C29" s="50">
        <f>+'率・当'!C29-'率・前'!C29</f>
        <v>-0.8000000000000007</v>
      </c>
      <c r="D29" s="50">
        <f>+'率・当'!D29-'率・前'!D29</f>
        <v>0.29999999999999893</v>
      </c>
      <c r="E29" s="50">
        <f>+'率・当'!E29-'率・前'!E29</f>
        <v>0</v>
      </c>
      <c r="F29" s="50">
        <f>+'率・当'!F29-'率・前'!F29</f>
        <v>0.5</v>
      </c>
      <c r="G29" s="50">
        <f>+'率・当'!G29-'率・前'!G29</f>
        <v>-0.10000000000000142</v>
      </c>
      <c r="H29" s="50">
        <f>+'率・当'!H29-'率・前'!H29</f>
        <v>0.09999999999999964</v>
      </c>
      <c r="I29" s="50">
        <f>+'率・当'!I29-'率・前'!I29</f>
        <v>-0.10000000000000009</v>
      </c>
      <c r="J29" s="50">
        <f>+'率・当'!J29-'率・前'!J29</f>
        <v>0.20000000000000107</v>
      </c>
      <c r="K29" s="50">
        <f>+'率・当'!K29-'率・前'!K29</f>
        <v>0.10000000000000853</v>
      </c>
      <c r="M29" s="68">
        <f>+'率・当'!M29-'率・前'!M29</f>
        <v>-80511</v>
      </c>
      <c r="N29" s="67">
        <f>+'率・当'!N29-'率・前'!N29</f>
        <v>-90476</v>
      </c>
      <c r="O29" s="50">
        <f>+'率・当'!O29-'率・前'!O29</f>
        <v>1.4000000000000057</v>
      </c>
    </row>
    <row r="30" spans="2:15" ht="19.5" customHeight="1">
      <c r="B30" s="20" t="s">
        <v>57</v>
      </c>
      <c r="C30" s="50">
        <f>+'率・当'!C30-'率・前'!C30</f>
        <v>0.40000000000000213</v>
      </c>
      <c r="D30" s="50">
        <f>+'率・当'!D30-'率・前'!D30</f>
        <v>1.3000000000000007</v>
      </c>
      <c r="E30" s="50">
        <f>+'率・当'!E30-'率・前'!E30</f>
        <v>0.2999999999999998</v>
      </c>
      <c r="F30" s="50">
        <f>+'率・当'!F30-'率・前'!F30</f>
        <v>0.20000000000000018</v>
      </c>
      <c r="G30" s="50">
        <f>+'率・当'!G30-'率・前'!G30</f>
        <v>3.3999999999999986</v>
      </c>
      <c r="H30" s="50">
        <f>+'率・当'!H30-'率・前'!H30</f>
        <v>0</v>
      </c>
      <c r="I30" s="50">
        <f>+'率・当'!I30-'率・前'!I30</f>
        <v>0</v>
      </c>
      <c r="J30" s="50">
        <f>+'率・当'!J30-'率・前'!J30</f>
        <v>0</v>
      </c>
      <c r="K30" s="50">
        <f>+'率・当'!K30-'率・前'!K30</f>
        <v>5.700000000000003</v>
      </c>
      <c r="M30" s="68">
        <f>+'率・当'!M30-'率・前'!M30</f>
        <v>-202864</v>
      </c>
      <c r="N30" s="67">
        <f>+'率・当'!N30-'率・前'!N30</f>
        <v>-116482</v>
      </c>
      <c r="O30" s="50">
        <f>+'率・当'!O30-'率・前'!O30</f>
        <v>1.7000000000000028</v>
      </c>
    </row>
    <row r="31" spans="2:15" ht="19.5" customHeight="1">
      <c r="B31" s="19" t="s">
        <v>58</v>
      </c>
      <c r="C31" s="50">
        <f>+'率・当'!C31-'率・前'!C31</f>
        <v>-1.6999999999999993</v>
      </c>
      <c r="D31" s="50">
        <f>+'率・当'!D31-'率・前'!D31</f>
        <v>0.3999999999999986</v>
      </c>
      <c r="E31" s="50">
        <f>+'率・当'!E31-'率・前'!E31</f>
        <v>0</v>
      </c>
      <c r="F31" s="50">
        <f>+'率・当'!F31-'率・前'!F31</f>
        <v>0.10000000000000009</v>
      </c>
      <c r="G31" s="50">
        <f>+'率・当'!G31-'率・前'!G31</f>
        <v>-0.7000000000000011</v>
      </c>
      <c r="H31" s="50">
        <f>+'率・当'!H31-'率・前'!H31</f>
        <v>0.5999999999999979</v>
      </c>
      <c r="I31" s="50">
        <f>+'率・当'!I31-'率・前'!I31</f>
        <v>0</v>
      </c>
      <c r="J31" s="50">
        <f>+'率・当'!J31-'率・前'!J31</f>
        <v>1.799999999999999</v>
      </c>
      <c r="K31" s="50">
        <f>+'率・当'!K31-'率・前'!K31</f>
        <v>0.5</v>
      </c>
      <c r="M31" s="68">
        <f>+'率・当'!M31-'率・前'!M31</f>
        <v>-240620</v>
      </c>
      <c r="N31" s="67">
        <f>+'率・当'!N31-'率・前'!N31</f>
        <v>-155572</v>
      </c>
      <c r="O31" s="50">
        <f>+'率・当'!O31-'率・前'!O31</f>
        <v>1.9000000000000057</v>
      </c>
    </row>
    <row r="32" spans="2:15" ht="19.5" customHeight="1">
      <c r="B32" s="19" t="s">
        <v>59</v>
      </c>
      <c r="C32" s="50">
        <f>+'率・当'!C32-'率・前'!C32</f>
        <v>0.3000000000000007</v>
      </c>
      <c r="D32" s="50">
        <f>+'率・当'!D32-'率・前'!D32</f>
        <v>2.1000000000000014</v>
      </c>
      <c r="E32" s="50">
        <f>+'率・当'!E32-'率・前'!E32</f>
        <v>-0.19999999999999996</v>
      </c>
      <c r="F32" s="50">
        <f>+'率・当'!F32-'率・前'!F32</f>
        <v>-3.4000000000000004</v>
      </c>
      <c r="G32" s="50">
        <f>+'率・当'!G32-'率・前'!G32</f>
        <v>1.0999999999999996</v>
      </c>
      <c r="H32" s="50">
        <f>+'率・当'!H32-'率・前'!H32</f>
        <v>0.9000000000000021</v>
      </c>
      <c r="I32" s="50">
        <f>+'率・当'!I32-'率・前'!I32</f>
        <v>0</v>
      </c>
      <c r="J32" s="50">
        <f>+'率・当'!J32-'率・前'!J32</f>
        <v>-1</v>
      </c>
      <c r="K32" s="50">
        <f>+'率・当'!K32-'率・前'!K32</f>
        <v>-0.20000000000000284</v>
      </c>
      <c r="M32" s="68">
        <f>+'率・当'!M32-'率・前'!M32</f>
        <v>-184387</v>
      </c>
      <c r="N32" s="67">
        <f>+'率・当'!N32-'率・前'!N32</f>
        <v>-175356</v>
      </c>
      <c r="O32" s="50">
        <f>+'率・当'!O32-'率・前'!O32</f>
        <v>1.9000000000000057</v>
      </c>
    </row>
    <row r="33" spans="2:15" ht="19.5" customHeight="1">
      <c r="B33" s="20" t="s">
        <v>36</v>
      </c>
      <c r="C33" s="50">
        <f>+'率・当'!C33-'率・前'!C33</f>
        <v>0</v>
      </c>
      <c r="D33" s="50">
        <f>+'率・当'!D33-'率・前'!D33</f>
        <v>0.6999999999999993</v>
      </c>
      <c r="E33" s="50">
        <f>+'率・当'!E33-'率・前'!E33</f>
        <v>0.09999999999999998</v>
      </c>
      <c r="F33" s="50">
        <f>+'率・当'!F33-'率・前'!F33</f>
        <v>-0.10000000000000053</v>
      </c>
      <c r="G33" s="50">
        <f>+'率・当'!G33-'率・前'!G33</f>
        <v>0.3000000000000007</v>
      </c>
      <c r="H33" s="50">
        <f>+'率・当'!H33-'率・前'!H33</f>
        <v>0.5</v>
      </c>
      <c r="I33" s="50">
        <f>+'率・当'!I33-'率・前'!I33</f>
        <v>0</v>
      </c>
      <c r="J33" s="50">
        <f>+'率・当'!J33-'率・前'!J33</f>
        <v>0.10000000000000142</v>
      </c>
      <c r="K33" s="50">
        <f>+'率・当'!K33-'率・前'!K33</f>
        <v>1.6000000000000085</v>
      </c>
      <c r="M33" s="68">
        <f>+'率・当'!M33-'率・前'!M33</f>
        <v>-124154</v>
      </c>
      <c r="N33" s="67">
        <f>+'率・当'!N33-'率・前'!N33</f>
        <v>-103512</v>
      </c>
      <c r="O33" s="50">
        <f>+'率・当'!O33-'率・前'!O33</f>
        <v>2.6999999999999886</v>
      </c>
    </row>
    <row r="34" spans="2:15" ht="19.5" customHeight="1">
      <c r="B34" s="19" t="s">
        <v>37</v>
      </c>
      <c r="C34" s="50">
        <f>+'率・当'!C34-'率・前'!C34</f>
        <v>-0.1999999999999993</v>
      </c>
      <c r="D34" s="50">
        <f>+'率・当'!D34-'率・前'!D34</f>
        <v>-0.6999999999999993</v>
      </c>
      <c r="E34" s="50">
        <f>+'率・当'!E34-'率・前'!E34</f>
        <v>0</v>
      </c>
      <c r="F34" s="50">
        <f>+'率・当'!F34-'率・前'!F34</f>
        <v>-0.5000000000000004</v>
      </c>
      <c r="G34" s="50">
        <f>+'率・当'!G34-'率・前'!G34</f>
        <v>-0.1999999999999993</v>
      </c>
      <c r="H34" s="50">
        <f>+'率・当'!H34-'率・前'!H34</f>
        <v>0.3000000000000007</v>
      </c>
      <c r="I34" s="50">
        <f>+'率・当'!I34-'率・前'!I34</f>
        <v>0</v>
      </c>
      <c r="J34" s="50">
        <f>+'率・当'!J34-'率・前'!J34</f>
        <v>-0.09999999999999964</v>
      </c>
      <c r="K34" s="50">
        <f>+'率・当'!K34-'率・前'!K34</f>
        <v>-1.2000000000000028</v>
      </c>
      <c r="M34" s="68">
        <f>+'率・当'!M34-'率・前'!M34</f>
        <v>-107530</v>
      </c>
      <c r="N34" s="67">
        <f>+'率・当'!N34-'率・前'!N34</f>
        <v>-125743</v>
      </c>
      <c r="O34" s="50">
        <f>+'率・当'!O34-'率・前'!O34</f>
        <v>3.4000000000000057</v>
      </c>
    </row>
    <row r="35" spans="2:15" ht="21" customHeight="1">
      <c r="B35" s="22" t="s">
        <v>45</v>
      </c>
      <c r="C35" s="53">
        <f>+'率・当'!C35-'率・前'!C35</f>
        <v>-0.6999999999999993</v>
      </c>
      <c r="D35" s="53">
        <f>+'率・当'!D35-'率・前'!D35</f>
        <v>0.7999999999999989</v>
      </c>
      <c r="E35" s="53">
        <f>+'率・当'!E35-'率・前'!E35</f>
        <v>0.10000000000000009</v>
      </c>
      <c r="F35" s="53">
        <f>+'率・当'!F35-'率・前'!F35</f>
        <v>0</v>
      </c>
      <c r="G35" s="53">
        <f>+'率・当'!G35-'率・前'!G35</f>
        <v>0.40000000000000036</v>
      </c>
      <c r="H35" s="53">
        <f>+'率・当'!H35-'率・前'!H35</f>
        <v>0.09999999999999964</v>
      </c>
      <c r="I35" s="53">
        <f>+'率・当'!I35-'率・前'!I35</f>
        <v>0</v>
      </c>
      <c r="J35" s="53">
        <f>+'率・当'!J35-'率・前'!J35</f>
        <v>-0.09999999999999964</v>
      </c>
      <c r="K35" s="53">
        <f>+'率・当'!K35-'率・前'!K35</f>
        <v>0.5999999999999943</v>
      </c>
      <c r="M35" s="66">
        <f>+'率・当'!M35-'率・前'!M35</f>
        <v>-8929386</v>
      </c>
      <c r="N35" s="66">
        <f>+'率・当'!N35-'率・前'!N35</f>
        <v>-16623330</v>
      </c>
      <c r="O35" s="53">
        <f>+'率・当'!O35-'率・前'!O35</f>
        <v>3.1999999999999886</v>
      </c>
    </row>
    <row r="36" spans="2:15" ht="21" customHeight="1">
      <c r="B36" s="22" t="s">
        <v>74</v>
      </c>
      <c r="C36" s="53">
        <f>+'率・当'!C36-'率・前'!C36</f>
        <v>-0.5</v>
      </c>
      <c r="D36" s="53">
        <f>+'率・当'!D36-'率・前'!D36</f>
        <v>0.9000000000000004</v>
      </c>
      <c r="E36" s="53">
        <f>+'率・当'!E36-'率・前'!E36</f>
        <v>0.19999999999999996</v>
      </c>
      <c r="F36" s="53">
        <f>+'率・当'!F36-'率・前'!F36</f>
        <v>-0.09999999999999964</v>
      </c>
      <c r="G36" s="53">
        <f>+'率・当'!G36-'率・前'!G36</f>
        <v>0.10000000000000142</v>
      </c>
      <c r="H36" s="53">
        <f>+'率・当'!H36-'率・前'!H36</f>
        <v>0.20000000000000107</v>
      </c>
      <c r="I36" s="53">
        <f>+'率・当'!I36-'率・前'!I36</f>
        <v>0</v>
      </c>
      <c r="J36" s="53">
        <f>+'率・当'!J36-'率・前'!J36</f>
        <v>-0.20000000000000107</v>
      </c>
      <c r="K36" s="53">
        <f>+'率・当'!K36-'率・前'!K36</f>
        <v>0.4000000000000057</v>
      </c>
      <c r="M36" s="66">
        <f>+'率・当'!M36-'率・前'!M36</f>
        <v>-2205746</v>
      </c>
      <c r="N36" s="66">
        <f>+'率・当'!N36-'率・前'!N36</f>
        <v>-3130147</v>
      </c>
      <c r="O36" s="53">
        <f>+'率・当'!O36-'率・前'!O36</f>
        <v>3.5999999999999943</v>
      </c>
    </row>
    <row r="37" spans="2:15" ht="21" customHeight="1">
      <c r="B37" s="22" t="s">
        <v>46</v>
      </c>
      <c r="C37" s="53">
        <f>+'率・当'!C37-'率・前'!C37</f>
        <v>-0.6999999999999993</v>
      </c>
      <c r="D37" s="53">
        <f>+'率・当'!D37-'率・前'!D37</f>
        <v>0.7999999999999989</v>
      </c>
      <c r="E37" s="53">
        <f>+'率・当'!E37-'率・前'!E37</f>
        <v>0.10000000000000009</v>
      </c>
      <c r="F37" s="53">
        <f>+'率・当'!F37-'率・前'!F37</f>
        <v>0</v>
      </c>
      <c r="G37" s="53">
        <f>+'率・当'!G37-'率・前'!G37</f>
        <v>0.40000000000000036</v>
      </c>
      <c r="H37" s="53">
        <f>+'率・当'!H37-'率・前'!H37</f>
        <v>0.09999999999999964</v>
      </c>
      <c r="I37" s="53">
        <f>+'率・当'!I37-'率・前'!I37</f>
        <v>0</v>
      </c>
      <c r="J37" s="53">
        <f>+'率・当'!J37-'率・前'!J37</f>
        <v>-0.1999999999999993</v>
      </c>
      <c r="K37" s="53">
        <f>+'率・当'!K37-'率・前'!K37</f>
        <v>0.5</v>
      </c>
      <c r="M37" s="66">
        <f>+'率・当'!M37-'率・前'!M37</f>
        <v>-11135132</v>
      </c>
      <c r="N37" s="66">
        <f>+'率・当'!N37-'率・前'!N37</f>
        <v>-19753477</v>
      </c>
      <c r="O37" s="53">
        <f>+'率・当'!O37-'率・前'!O37</f>
        <v>3.200000000000003</v>
      </c>
    </row>
    <row r="38" spans="3:15" ht="17.25">
      <c r="C38" s="3" t="s">
        <v>47</v>
      </c>
      <c r="I38" s="3"/>
      <c r="K38" s="2"/>
      <c r="L38" s="2"/>
      <c r="O38" s="3" t="s">
        <v>47</v>
      </c>
    </row>
    <row r="39" spans="2:15" ht="17.25">
      <c r="B39" s="25" t="s">
        <v>49</v>
      </c>
      <c r="C39" s="3"/>
      <c r="K39" s="2"/>
      <c r="L39" s="2"/>
      <c r="O39" s="4" t="s">
        <v>40</v>
      </c>
    </row>
    <row r="40" spans="2:15" ht="21" customHeight="1">
      <c r="B40" s="22" t="s">
        <v>45</v>
      </c>
      <c r="C40" s="53">
        <f>+'率・当'!C40-'率・前'!C40</f>
        <v>-0.6999999999999993</v>
      </c>
      <c r="D40" s="53">
        <f>+'率・当'!D40-'率・前'!D40</f>
        <v>0.9000000000000004</v>
      </c>
      <c r="E40" s="53">
        <f>+'率・当'!E40-'率・前'!E40</f>
        <v>0.09999999999999987</v>
      </c>
      <c r="F40" s="53">
        <f>+'率・当'!F40-'率・前'!F40</f>
        <v>-0.09999999999999964</v>
      </c>
      <c r="G40" s="53">
        <f>+'率・当'!G40-'率・前'!G40</f>
        <v>0.3999999999999986</v>
      </c>
      <c r="H40" s="53">
        <f>+'率・当'!H40-'率・前'!H40</f>
        <v>-0.10000000000000142</v>
      </c>
      <c r="I40" s="53">
        <f>+'率・当'!I40-'率・前'!I40</f>
        <v>0</v>
      </c>
      <c r="J40" s="53">
        <f>+'率・当'!J40-'率・前'!J40</f>
        <v>-0.3000000000000007</v>
      </c>
      <c r="K40" s="53">
        <f>+'率・当'!K40-'率・前'!K40</f>
        <v>0.19999999999998863</v>
      </c>
      <c r="O40" s="53">
        <f>+'率・当'!O40-'率・前'!O40</f>
        <v>3.799999999999997</v>
      </c>
    </row>
    <row r="41" spans="2:15" ht="21" customHeight="1">
      <c r="B41" s="22" t="s">
        <v>73</v>
      </c>
      <c r="C41" s="53">
        <f>+'率・当'!C41-'率・前'!C41</f>
        <v>-0.6000000000000014</v>
      </c>
      <c r="D41" s="53">
        <f>+'率・当'!D41-'率・前'!D41</f>
        <v>0.7999999999999989</v>
      </c>
      <c r="E41" s="53">
        <f>+'率・当'!E41-'率・前'!E41</f>
        <v>0.19999999999999996</v>
      </c>
      <c r="F41" s="53">
        <f>+'率・当'!F41-'率・前'!F41</f>
        <v>-0.09999999999999964</v>
      </c>
      <c r="G41" s="53">
        <f>+'率・当'!G41-'率・前'!G41</f>
        <v>-0.10000000000000142</v>
      </c>
      <c r="H41" s="53">
        <f>+'率・当'!H41-'率・前'!H41</f>
        <v>0.3000000000000007</v>
      </c>
      <c r="I41" s="53">
        <f>+'率・当'!I41-'率・前'!I41</f>
        <v>0</v>
      </c>
      <c r="J41" s="53">
        <f>+'率・当'!J41-'率・前'!J41</f>
        <v>-0.40000000000000036</v>
      </c>
      <c r="K41" s="53">
        <f>+'率・当'!K41-'率・前'!K41</f>
        <v>0.20000000000000284</v>
      </c>
      <c r="O41" s="53">
        <f>+'率・当'!O41-'率・前'!O41</f>
        <v>3.700000000000003</v>
      </c>
    </row>
    <row r="42" spans="2:15" ht="21" customHeight="1">
      <c r="B42" s="22" t="s">
        <v>46</v>
      </c>
      <c r="C42" s="53">
        <f>+'率・当'!C42-'率・前'!C42</f>
        <v>-0.6000000000000014</v>
      </c>
      <c r="D42" s="53">
        <f>+'率・当'!D42-'率・前'!D42</f>
        <v>0.8000000000000007</v>
      </c>
      <c r="E42" s="53">
        <f>+'率・当'!E42-'率・前'!E42</f>
        <v>0.09999999999999987</v>
      </c>
      <c r="F42" s="53">
        <f>+'率・当'!F42-'率・前'!F42</f>
        <v>-0.09999999999999964</v>
      </c>
      <c r="G42" s="53">
        <f>+'率・当'!G42-'率・前'!G42</f>
        <v>0.1999999999999993</v>
      </c>
      <c r="H42" s="53">
        <f>+'率・当'!H42-'率・前'!H42</f>
        <v>0.09999999999999964</v>
      </c>
      <c r="I42" s="53">
        <f>+'率・当'!I42-'率・前'!I42</f>
        <v>0</v>
      </c>
      <c r="J42" s="53">
        <f>+'率・当'!J42-'率・前'!J42</f>
        <v>-0.40000000000000036</v>
      </c>
      <c r="K42" s="53">
        <f>+'率・当'!K42-'率・前'!K42</f>
        <v>0.10000000000000853</v>
      </c>
      <c r="O42" s="53">
        <f>+'率・当'!O42-'率・前'!O42</f>
        <v>3.700000000000003</v>
      </c>
    </row>
    <row r="43" spans="3:15" ht="17.25">
      <c r="C43" t="s">
        <v>48</v>
      </c>
      <c r="O43" t="s">
        <v>48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 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N115"/>
  <sheetViews>
    <sheetView showGridLines="0" zoomScale="50" zoomScaleNormal="50" zoomScaleSheetLayoutView="65" workbookViewId="0" topLeftCell="B1">
      <selection activeCell="H22" sqref="H22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2" max="12" width="1.66015625" style="0" customWidth="1"/>
    <col min="13" max="13" width="11.41015625" style="88" customWidth="1"/>
    <col min="14" max="14" width="8.91015625" style="0" customWidth="1"/>
    <col min="15" max="15" width="11.66015625" style="0" customWidth="1"/>
  </cols>
  <sheetData>
    <row r="1" ht="17.25">
      <c r="B1" s="87" t="s">
        <v>63</v>
      </c>
    </row>
    <row r="2" spans="2:11" ht="17.25">
      <c r="B2" s="14"/>
      <c r="C2" s="1"/>
      <c r="D2" s="1"/>
      <c r="E2" s="1"/>
      <c r="F2" s="1"/>
      <c r="G2" s="1"/>
      <c r="H2" s="1"/>
      <c r="I2" s="4"/>
      <c r="K2" s="4" t="s">
        <v>40</v>
      </c>
    </row>
    <row r="3" spans="2:11" ht="17.25">
      <c r="B3" s="15"/>
      <c r="C3" s="5"/>
      <c r="D3" s="5"/>
      <c r="E3" s="5"/>
      <c r="F3" s="5"/>
      <c r="G3" s="5"/>
      <c r="H3" s="5"/>
      <c r="I3" s="30"/>
      <c r="J3" s="5"/>
      <c r="K3" s="5"/>
    </row>
    <row r="4" spans="2:11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9" t="s">
        <v>8</v>
      </c>
      <c r="J4" s="6" t="s">
        <v>9</v>
      </c>
      <c r="K4" s="6" t="s">
        <v>41</v>
      </c>
    </row>
    <row r="5" spans="2:14" ht="17.25">
      <c r="B5" s="17"/>
      <c r="C5" s="9"/>
      <c r="D5" s="9"/>
      <c r="E5" s="9"/>
      <c r="F5" s="9"/>
      <c r="G5" s="9"/>
      <c r="H5" s="9"/>
      <c r="I5" s="26" t="s">
        <v>66</v>
      </c>
      <c r="J5" s="9"/>
      <c r="K5" s="7" t="s">
        <v>43</v>
      </c>
      <c r="M5" s="89" t="s">
        <v>95</v>
      </c>
      <c r="N5" t="s">
        <v>84</v>
      </c>
    </row>
    <row r="6" spans="2:14" ht="17.25">
      <c r="B6" s="18" t="s">
        <v>15</v>
      </c>
      <c r="C6" s="50">
        <f>ROUND('当年度'!C6/('当年度'!$L6+'当年度'!$M6+'当年度'!$N6)*100,1)</f>
        <v>28.7</v>
      </c>
      <c r="D6" s="50">
        <f>ROUND('当年度'!D6/('当年度'!$L6+'当年度'!$M6+'当年度'!$N6)*100,1)</f>
        <v>19.2</v>
      </c>
      <c r="E6" s="50">
        <f>ROUND('当年度'!E6/('当年度'!$L6+'当年度'!$M6+'当年度'!$N6)*100,1)</f>
        <v>0.7</v>
      </c>
      <c r="F6" s="50">
        <f>ROUND('当年度'!F6/('当年度'!$L6+'当年度'!$M6+'当年度'!$N6)*100,1)</f>
        <v>10.7</v>
      </c>
      <c r="G6" s="50">
        <f>ROUND('当年度'!G6/('当年度'!$L6+'当年度'!$M6+'当年度'!$N6)*100,1)</f>
        <v>10.1</v>
      </c>
      <c r="H6" s="50">
        <f>ROUND('当年度'!H6/('当年度'!$L6+'当年度'!$M6+'当年度'!$N6)*100,1)</f>
        <v>16.5</v>
      </c>
      <c r="I6" s="50">
        <f>ROUND('当年度'!I6/('当年度'!$L6+'当年度'!$M6+'当年度'!$N6)*100,1)</f>
        <v>0</v>
      </c>
      <c r="J6" s="50">
        <f>ROUND('当年度'!J6/('当年度'!$L6+'当年度'!$M6+'当年度'!$N6)*100,1)</f>
        <v>11.5</v>
      </c>
      <c r="K6" s="74">
        <f>ROUND('当年度'!K6/('当年度'!$L6+'当年度'!$M6+'当年度'!$N6)*100,1)</f>
        <v>97.5</v>
      </c>
      <c r="M6" s="88">
        <f>ROUND('当年度'!K6/('当年度'!$L6+'当年度'!$M6+'当年度'!$N6)*100,4)</f>
        <v>97.5147</v>
      </c>
      <c r="N6">
        <f>RANK(M6,$M$6:$M$34,0)</f>
        <v>3</v>
      </c>
    </row>
    <row r="7" spans="2:14" ht="17.25">
      <c r="B7" s="19" t="s">
        <v>16</v>
      </c>
      <c r="C7" s="50">
        <f>ROUND('当年度'!C7/('当年度'!$L7+'当年度'!$M7+'当年度'!$N7)*100,1)</f>
        <v>24</v>
      </c>
      <c r="D7" s="50">
        <f>ROUND('当年度'!D7/('当年度'!$L7+'当年度'!$M7+'当年度'!$N7)*100,1)</f>
        <v>16.1</v>
      </c>
      <c r="E7" s="50">
        <f>ROUND('当年度'!E7/('当年度'!$L7+'当年度'!$M7+'当年度'!$N7)*100,1)</f>
        <v>3.3</v>
      </c>
      <c r="F7" s="50">
        <f>ROUND('当年度'!F7/('当年度'!$L7+'当年度'!$M7+'当年度'!$N7)*100,1)</f>
        <v>10.9</v>
      </c>
      <c r="G7" s="50">
        <f>ROUND('当年度'!G7/('当年度'!$L7+'当年度'!$M7+'当年度'!$N7)*100,1)</f>
        <v>10.2</v>
      </c>
      <c r="H7" s="50">
        <f>ROUND('当年度'!H7/('当年度'!$L7+'当年度'!$M7+'当年度'!$N7)*100,1)</f>
        <v>7.5</v>
      </c>
      <c r="I7" s="50">
        <f>ROUND('当年度'!I7/('当年度'!$L7+'当年度'!$M7+'当年度'!$N7)*100,1)</f>
        <v>0</v>
      </c>
      <c r="J7" s="50">
        <f>ROUND('当年度'!J7/('当年度'!$L7+'当年度'!$M7+'当年度'!$N7)*100,1)</f>
        <v>8.9</v>
      </c>
      <c r="K7" s="50">
        <f>ROUND('当年度'!K7/('当年度'!$L7+'当年度'!$M7+'当年度'!$N7)*100,1)</f>
        <v>80.8</v>
      </c>
      <c r="M7" s="88">
        <f>ROUND('当年度'!K7/('当年度'!$L7+'当年度'!$M7+'当年度'!$N7)*100,4)</f>
        <v>80.7759</v>
      </c>
      <c r="N7">
        <f aca="true" t="shared" si="0" ref="N7:N34">RANK(M7,$M$6:$M$34,0)</f>
        <v>25</v>
      </c>
    </row>
    <row r="8" spans="2:14" ht="17.25">
      <c r="B8" s="19" t="s">
        <v>17</v>
      </c>
      <c r="C8" s="50">
        <f>ROUND('当年度'!C8/('当年度'!$L8+'当年度'!$M8+'当年度'!$N8)*100,1)</f>
        <v>26</v>
      </c>
      <c r="D8" s="50">
        <f>ROUND('当年度'!D8/('当年度'!$L8+'当年度'!$M8+'当年度'!$N8)*100,1)</f>
        <v>14.9</v>
      </c>
      <c r="E8" s="50">
        <f>ROUND('当年度'!E8/('当年度'!$L8+'当年度'!$M8+'当年度'!$N8)*100,1)</f>
        <v>0.6</v>
      </c>
      <c r="F8" s="50">
        <f>ROUND('当年度'!F8/('当年度'!$L8+'当年度'!$M8+'当年度'!$N8)*100,1)</f>
        <v>10.5</v>
      </c>
      <c r="G8" s="50">
        <f>ROUND('当年度'!G8/('当年度'!$L8+'当年度'!$M8+'当年度'!$N8)*100,1)</f>
        <v>10.6</v>
      </c>
      <c r="H8" s="50">
        <f>ROUND('当年度'!H8/('当年度'!$L8+'当年度'!$M8+'当年度'!$N8)*100,1)</f>
        <v>18.1</v>
      </c>
      <c r="I8" s="50">
        <f>ROUND('当年度'!I8/('当年度'!$L8+'当年度'!$M8+'当年度'!$N8)*100,1)</f>
        <v>0</v>
      </c>
      <c r="J8" s="50">
        <f>ROUND('当年度'!J8/('当年度'!$L8+'当年度'!$M8+'当年度'!$N8)*100,1)</f>
        <v>12.2</v>
      </c>
      <c r="K8" s="50">
        <f>ROUND('当年度'!K8/('当年度'!$L8+'当年度'!$M8+'当年度'!$N8)*100,1)</f>
        <v>93</v>
      </c>
      <c r="M8" s="88">
        <f>ROUND('当年度'!K8/('当年度'!$L8+'当年度'!$M8+'当年度'!$N8)*100,4)</f>
        <v>92.9649</v>
      </c>
      <c r="N8">
        <f t="shared" si="0"/>
        <v>8</v>
      </c>
    </row>
    <row r="9" spans="2:14" ht="17.25">
      <c r="B9" s="20" t="s">
        <v>18</v>
      </c>
      <c r="C9" s="50">
        <f>ROUND('当年度'!C9/('当年度'!$L9+'当年度'!$M9+'当年度'!$N9)*100,1)</f>
        <v>25.8</v>
      </c>
      <c r="D9" s="50">
        <f>ROUND('当年度'!D9/('当年度'!$L9+'当年度'!$M9+'当年度'!$N9)*100,1)</f>
        <v>12.7</v>
      </c>
      <c r="E9" s="50">
        <f>ROUND('当年度'!E9/('当年度'!$L9+'当年度'!$M9+'当年度'!$N9)*100,1)</f>
        <v>1.5</v>
      </c>
      <c r="F9" s="50">
        <f>ROUND('当年度'!F9/('当年度'!$L9+'当年度'!$M9+'当年度'!$N9)*100,1)</f>
        <v>10.8</v>
      </c>
      <c r="G9" s="50">
        <f>ROUND('当年度'!G9/('当年度'!$L9+'当年度'!$M9+'当年度'!$N9)*100,1)</f>
        <v>12.2</v>
      </c>
      <c r="H9" s="50">
        <f>ROUND('当年度'!H9/('当年度'!$L9+'当年度'!$M9+'当年度'!$N9)*100,1)</f>
        <v>11.1</v>
      </c>
      <c r="I9" s="50">
        <f>ROUND('当年度'!I9/('当年度'!$L9+'当年度'!$M9+'当年度'!$N9)*100,1)</f>
        <v>0.2</v>
      </c>
      <c r="J9" s="50">
        <f>ROUND('当年度'!J9/('当年度'!$L9+'当年度'!$M9+'当年度'!$N9)*100,1)</f>
        <v>12.7</v>
      </c>
      <c r="K9" s="50">
        <f>ROUND('当年度'!K9/('当年度'!$L9+'当年度'!$M9+'当年度'!$N9)*100,1)</f>
        <v>87</v>
      </c>
      <c r="M9" s="88">
        <f>ROUND('当年度'!K9/('当年度'!$L9+'当年度'!$M9+'当年度'!$N9)*100,4)</f>
        <v>87.0481</v>
      </c>
      <c r="N9">
        <f t="shared" si="0"/>
        <v>18</v>
      </c>
    </row>
    <row r="10" spans="2:14" ht="17.25">
      <c r="B10" s="20" t="s">
        <v>19</v>
      </c>
      <c r="C10" s="50">
        <f>ROUND('当年度'!C10/('当年度'!$L10+'当年度'!$M10+'当年度'!$N10)*100,1)</f>
        <v>24.7</v>
      </c>
      <c r="D10" s="50">
        <f>ROUND('当年度'!D10/('当年度'!$L10+'当年度'!$M10+'当年度'!$N10)*100,1)</f>
        <v>13.8</v>
      </c>
      <c r="E10" s="50">
        <f>ROUND('当年度'!E10/('当年度'!$L10+'当年度'!$M10+'当年度'!$N10)*100,1)</f>
        <v>0.7</v>
      </c>
      <c r="F10" s="50">
        <f>ROUND('当年度'!F10/('当年度'!$L10+'当年度'!$M10+'当年度'!$N10)*100,1)</f>
        <v>10.4</v>
      </c>
      <c r="G10" s="50">
        <f>ROUND('当年度'!G10/('当年度'!$L10+'当年度'!$M10+'当年度'!$N10)*100,1)</f>
        <v>12.1</v>
      </c>
      <c r="H10" s="50">
        <f>ROUND('当年度'!H10/('当年度'!$L10+'当年度'!$M10+'当年度'!$N10)*100,1)</f>
        <v>17.7</v>
      </c>
      <c r="I10" s="50">
        <f>ROUND('当年度'!I10/('当年度'!$L10+'当年度'!$M10+'当年度'!$N10)*100,1)</f>
        <v>0</v>
      </c>
      <c r="J10" s="50">
        <f>ROUND('当年度'!J10/('当年度'!$L10+'当年度'!$M10+'当年度'!$N10)*100,1)</f>
        <v>10.3</v>
      </c>
      <c r="K10" s="50">
        <f>ROUND('当年度'!K10/('当年度'!$L10+'当年度'!$M10+'当年度'!$N10)*100,1)</f>
        <v>89.6</v>
      </c>
      <c r="M10" s="88">
        <f>ROUND('当年度'!K10/('当年度'!$L10+'当年度'!$M10+'当年度'!$N10)*100,4)</f>
        <v>89.5712</v>
      </c>
      <c r="N10">
        <f t="shared" si="0"/>
        <v>12</v>
      </c>
    </row>
    <row r="11" spans="2:14" ht="17.25">
      <c r="B11" s="20" t="s">
        <v>20</v>
      </c>
      <c r="C11" s="50">
        <f>ROUND('当年度'!C11/('当年度'!$L11+'当年度'!$M11+'当年度'!$N11)*100,1)</f>
        <v>30.7</v>
      </c>
      <c r="D11" s="50">
        <f>ROUND('当年度'!D11/('当年度'!$L11+'当年度'!$M11+'当年度'!$N11)*100,1)</f>
        <v>18.6</v>
      </c>
      <c r="E11" s="50">
        <f>ROUND('当年度'!E11/('当年度'!$L11+'当年度'!$M11+'当年度'!$N11)*100,1)</f>
        <v>2.6</v>
      </c>
      <c r="F11" s="50">
        <f>ROUND('当年度'!F11/('当年度'!$L11+'当年度'!$M11+'当年度'!$N11)*100,1)</f>
        <v>12.3</v>
      </c>
      <c r="G11" s="50">
        <f>ROUND('当年度'!G11/('当年度'!$L11+'当年度'!$M11+'当年度'!$N11)*100,1)</f>
        <v>6.6</v>
      </c>
      <c r="H11" s="50">
        <f>ROUND('当年度'!H11/('当年度'!$L11+'当年度'!$M11+'当年度'!$N11)*100,1)</f>
        <v>10.7</v>
      </c>
      <c r="I11" s="50">
        <f>ROUND('当年度'!I11/('当年度'!$L11+'当年度'!$M11+'当年度'!$N11)*100,1)</f>
        <v>0</v>
      </c>
      <c r="J11" s="50">
        <f>ROUND('当年度'!J11/('当年度'!$L11+'当年度'!$M11+'当年度'!$N11)*100,1)</f>
        <v>10.6</v>
      </c>
      <c r="K11" s="50">
        <f>ROUND('当年度'!K11/('当年度'!$L11+'当年度'!$M11+'当年度'!$N11)*100,1)</f>
        <v>92</v>
      </c>
      <c r="M11" s="88">
        <f>ROUND('当年度'!K11/('当年度'!$L11+'当年度'!$M11+'当年度'!$N11)*100,4)</f>
        <v>92.0462</v>
      </c>
      <c r="N11">
        <f t="shared" si="0"/>
        <v>9</v>
      </c>
    </row>
    <row r="12" spans="2:14" ht="17.25">
      <c r="B12" s="20" t="s">
        <v>21</v>
      </c>
      <c r="C12" s="50">
        <f>ROUND('当年度'!C12/('当年度'!$L12+'当年度'!$M12+'当年度'!$N12)*100,1)</f>
        <v>25.5</v>
      </c>
      <c r="D12" s="50">
        <f>ROUND('当年度'!D12/('当年度'!$L12+'当年度'!$M12+'当年度'!$N12)*100,1)</f>
        <v>11.2</v>
      </c>
      <c r="E12" s="50">
        <f>ROUND('当年度'!E12/('当年度'!$L12+'当年度'!$M12+'当年度'!$N12)*100,1)</f>
        <v>1.5</v>
      </c>
      <c r="F12" s="50">
        <f>ROUND('当年度'!F12/('当年度'!$L12+'当年度'!$M12+'当年度'!$N12)*100,1)</f>
        <v>13.7</v>
      </c>
      <c r="G12" s="50">
        <f>ROUND('当年度'!G12/('当年度'!$L12+'当年度'!$M12+'当年度'!$N12)*100,1)</f>
        <v>18.5</v>
      </c>
      <c r="H12" s="50">
        <f>ROUND('当年度'!H12/('当年度'!$L12+'当年度'!$M12+'当年度'!$N12)*100,1)</f>
        <v>17.9</v>
      </c>
      <c r="I12" s="50">
        <f>ROUND('当年度'!I12/('当年度'!$L12+'当年度'!$M12+'当年度'!$N12)*100,1)</f>
        <v>0</v>
      </c>
      <c r="J12" s="50">
        <f>ROUND('当年度'!J12/('当年度'!$L12+'当年度'!$M12+'当年度'!$N12)*100,1)</f>
        <v>10.8</v>
      </c>
      <c r="K12" s="50">
        <f>ROUND('当年度'!K12/('当年度'!$L12+'当年度'!$M12+'当年度'!$N12)*100,1)</f>
        <v>99.2</v>
      </c>
      <c r="M12" s="88">
        <f>ROUND('当年度'!K12/('当年度'!$L12+'当年度'!$M12+'当年度'!$N12)*100,4)</f>
        <v>99.2408</v>
      </c>
      <c r="N12">
        <f t="shared" si="0"/>
        <v>2</v>
      </c>
    </row>
    <row r="13" spans="2:14" ht="17.25">
      <c r="B13" s="20" t="s">
        <v>22</v>
      </c>
      <c r="C13" s="50">
        <f>ROUND('当年度'!C13/('当年度'!$L13+'当年度'!$M13+'当年度'!$N13)*100,1)</f>
        <v>24.2</v>
      </c>
      <c r="D13" s="50">
        <f>ROUND('当年度'!D13/('当年度'!$L13+'当年度'!$M13+'当年度'!$N13)*100,1)</f>
        <v>14.8</v>
      </c>
      <c r="E13" s="50">
        <f>ROUND('当年度'!E13/('当年度'!$L13+'当年度'!$M13+'当年度'!$N13)*100,1)</f>
        <v>1</v>
      </c>
      <c r="F13" s="50">
        <f>ROUND('当年度'!F13/('当年度'!$L13+'当年度'!$M13+'当年度'!$N13)*100,1)</f>
        <v>7.8</v>
      </c>
      <c r="G13" s="50">
        <f>ROUND('当年度'!G13/('当年度'!$L13+'当年度'!$M13+'当年度'!$N13)*100,1)</f>
        <v>15.6</v>
      </c>
      <c r="H13" s="50">
        <f>ROUND('当年度'!H13/('当年度'!$L13+'当年度'!$M13+'当年度'!$N13)*100,1)</f>
        <v>17.7</v>
      </c>
      <c r="I13" s="50">
        <f>ROUND('当年度'!I13/('当年度'!$L13+'当年度'!$M13+'当年度'!$N13)*100,1)</f>
        <v>0</v>
      </c>
      <c r="J13" s="50">
        <f>ROUND('当年度'!J13/('当年度'!$L13+'当年度'!$M13+'当年度'!$N13)*100,1)</f>
        <v>13.8</v>
      </c>
      <c r="K13" s="50">
        <f>ROUND('当年度'!K13/('当年度'!$L13+'当年度'!$M13+'当年度'!$N13)*100,1)</f>
        <v>95</v>
      </c>
      <c r="M13" s="88">
        <f>ROUND('当年度'!K13/('当年度'!$L13+'当年度'!$M13+'当年度'!$N13)*100,4)</f>
        <v>94.9675</v>
      </c>
      <c r="N13">
        <f t="shared" si="0"/>
        <v>5</v>
      </c>
    </row>
    <row r="14" spans="2:14" ht="17.25">
      <c r="B14" s="20" t="s">
        <v>23</v>
      </c>
      <c r="C14" s="50">
        <f>ROUND('当年度'!C14/('当年度'!$L14+'当年度'!$M14+'当年度'!$N14)*100,1)</f>
        <v>28.8</v>
      </c>
      <c r="D14" s="50">
        <f>ROUND('当年度'!D14/('当年度'!$L14+'当年度'!$M14+'当年度'!$N14)*100,1)</f>
        <v>18.8</v>
      </c>
      <c r="E14" s="50">
        <f>ROUND('当年度'!E14/('当年度'!$L14+'当年度'!$M14+'当年度'!$N14)*100,1)</f>
        <v>1</v>
      </c>
      <c r="F14" s="50">
        <f>ROUND('当年度'!F14/('当年度'!$L14+'当年度'!$M14+'当年度'!$N14)*100,1)</f>
        <v>5.6</v>
      </c>
      <c r="G14" s="50">
        <f>ROUND('当年度'!G14/('当年度'!$L14+'当年度'!$M14+'当年度'!$N14)*100,1)</f>
        <v>7.6</v>
      </c>
      <c r="H14" s="50">
        <f>ROUND('当年度'!H14/('当年度'!$L14+'当年度'!$M14+'当年度'!$N14)*100,1)</f>
        <v>14.4</v>
      </c>
      <c r="I14" s="50">
        <f>ROUND('当年度'!I14/('当年度'!$L14+'当年度'!$M14+'当年度'!$N14)*100,1)</f>
        <v>0</v>
      </c>
      <c r="J14" s="50">
        <f>ROUND('当年度'!J14/('当年度'!$L14+'当年度'!$M14+'当年度'!$N14)*100,1)</f>
        <v>9</v>
      </c>
      <c r="K14" s="50">
        <f>ROUND('当年度'!K14/('当年度'!$L14+'当年度'!$M14+'当年度'!$N14)*100,1)</f>
        <v>85.2</v>
      </c>
      <c r="M14" s="88">
        <f>ROUND('当年度'!K14/('当年度'!$L14+'当年度'!$M14+'当年度'!$N14)*100,4)</f>
        <v>85.1743</v>
      </c>
      <c r="N14">
        <f t="shared" si="0"/>
        <v>21</v>
      </c>
    </row>
    <row r="15" spans="2:14" ht="17.25">
      <c r="B15" s="20" t="s">
        <v>24</v>
      </c>
      <c r="C15" s="50">
        <f>ROUND('当年度'!C15/('当年度'!$L15+'当年度'!$M15+'当年度'!$N15)*100,1)</f>
        <v>31.6</v>
      </c>
      <c r="D15" s="50">
        <f>ROUND('当年度'!D15/('当年度'!$L15+'当年度'!$M15+'当年度'!$N15)*100,1)</f>
        <v>11.6</v>
      </c>
      <c r="E15" s="50">
        <f>ROUND('当年度'!E15/('当年度'!$L15+'当年度'!$M15+'当年度'!$N15)*100,1)</f>
        <v>0.3</v>
      </c>
      <c r="F15" s="50">
        <f>ROUND('当年度'!F15/('当年度'!$L15+'当年度'!$M15+'当年度'!$N15)*100,1)</f>
        <v>6.5</v>
      </c>
      <c r="G15" s="50">
        <f>ROUND('当年度'!G15/('当年度'!$L15+'当年度'!$M15+'当年度'!$N15)*100,1)</f>
        <v>5.2</v>
      </c>
      <c r="H15" s="50">
        <f>ROUND('当年度'!H15/('当年度'!$L15+'当年度'!$M15+'当年度'!$N15)*100,1)</f>
        <v>19</v>
      </c>
      <c r="I15" s="50">
        <f>ROUND('当年度'!I15/('当年度'!$L15+'当年度'!$M15+'当年度'!$N15)*100,1)</f>
        <v>0</v>
      </c>
      <c r="J15" s="50">
        <f>ROUND('当年度'!J15/('当年度'!$L15+'当年度'!$M15+'当年度'!$N15)*100,1)</f>
        <v>11.7</v>
      </c>
      <c r="K15" s="50">
        <f>ROUND('当年度'!K15/('当年度'!$L15+'当年度'!$M15+'当年度'!$N15)*100,1)</f>
        <v>86</v>
      </c>
      <c r="M15" s="88">
        <f>ROUND('当年度'!K15/('当年度'!$L15+'当年度'!$M15+'当年度'!$N15)*100,4)</f>
        <v>85.9584</v>
      </c>
      <c r="N15">
        <f t="shared" si="0"/>
        <v>20</v>
      </c>
    </row>
    <row r="16" spans="2:14" ht="17.25">
      <c r="B16" s="19" t="s">
        <v>25</v>
      </c>
      <c r="C16" s="50">
        <f>ROUND('当年度'!C16/('当年度'!$L16+'当年度'!$M16+'当年度'!$N16)*100,1)</f>
        <v>27.6</v>
      </c>
      <c r="D16" s="50">
        <f>ROUND('当年度'!D16/('当年度'!$L16+'当年度'!$M16+'当年度'!$N16)*100,1)</f>
        <v>9.2</v>
      </c>
      <c r="E16" s="50">
        <f>ROUND('当年度'!E16/('当年度'!$L16+'当年度'!$M16+'当年度'!$N16)*100,1)</f>
        <v>0.3</v>
      </c>
      <c r="F16" s="50">
        <f>ROUND('当年度'!F16/('当年度'!$L16+'当年度'!$M16+'当年度'!$N16)*100,1)</f>
        <v>4.8</v>
      </c>
      <c r="G16" s="50">
        <f>ROUND('当年度'!G16/('当年度'!$L16+'当年度'!$M16+'当年度'!$N16)*100,1)</f>
        <v>4.3</v>
      </c>
      <c r="H16" s="50">
        <f>ROUND('当年度'!H16/('当年度'!$L16+'当年度'!$M16+'当年度'!$N16)*100,1)</f>
        <v>21.6</v>
      </c>
      <c r="I16" s="50">
        <f>ROUND('当年度'!I16/('当年度'!$L16+'当年度'!$M16+'当年度'!$N16)*100,1)</f>
        <v>2.2</v>
      </c>
      <c r="J16" s="50">
        <f>ROUND('当年度'!J16/('当年度'!$L16+'当年度'!$M16+'当年度'!$N16)*100,1)</f>
        <v>12.2</v>
      </c>
      <c r="K16" s="50">
        <f>ROUND('当年度'!K16/('当年度'!$L16+'当年度'!$M16+'当年度'!$N16)*100,1)</f>
        <v>82.2</v>
      </c>
      <c r="M16" s="88">
        <f>ROUND('当年度'!K16/('当年度'!$L16+'当年度'!$M16+'当年度'!$N16)*100,4)</f>
        <v>82.19</v>
      </c>
      <c r="N16">
        <f t="shared" si="0"/>
        <v>24</v>
      </c>
    </row>
    <row r="17" spans="2:14" ht="17.25">
      <c r="B17" s="20" t="s">
        <v>54</v>
      </c>
      <c r="C17" s="50">
        <f>ROUND('当年度'!C17/('当年度'!$L17+'当年度'!$M17+'当年度'!$N17)*100,1)</f>
        <v>21.5</v>
      </c>
      <c r="D17" s="50">
        <f>ROUND('当年度'!D17/('当年度'!$L17+'当年度'!$M17+'当年度'!$N17)*100,1)</f>
        <v>19.5</v>
      </c>
      <c r="E17" s="50">
        <f>ROUND('当年度'!E17/('当年度'!$L17+'当年度'!$M17+'当年度'!$N17)*100,1)</f>
        <v>0.4</v>
      </c>
      <c r="F17" s="50">
        <f>ROUND('当年度'!F17/('当年度'!$L17+'当年度'!$M17+'当年度'!$N17)*100,1)</f>
        <v>6</v>
      </c>
      <c r="G17" s="50">
        <f>ROUND('当年度'!G17/('当年度'!$L17+'当年度'!$M17+'当年度'!$N17)*100,1)</f>
        <v>11.9</v>
      </c>
      <c r="H17" s="50">
        <f>ROUND('当年度'!H17/('当年度'!$L17+'当年度'!$M17+'当年度'!$N17)*100,1)</f>
        <v>20.8</v>
      </c>
      <c r="I17" s="50">
        <f>ROUND('当年度'!I17/('当年度'!$L17+'当年度'!$M17+'当年度'!$N17)*100,1)</f>
        <v>1.6</v>
      </c>
      <c r="J17" s="50">
        <f>ROUND('当年度'!J17/('当年度'!$L17+'当年度'!$M17+'当年度'!$N17)*100,1)</f>
        <v>7.8</v>
      </c>
      <c r="K17" s="50">
        <f>ROUND('当年度'!K17/('当年度'!$L17+'当年度'!$M17+'当年度'!$N17)*100,1)</f>
        <v>89.6</v>
      </c>
      <c r="M17" s="88">
        <f>ROUND('当年度'!K17/('当年度'!$L17+'当年度'!$M17+'当年度'!$N17)*100,4)</f>
        <v>89.5607</v>
      </c>
      <c r="N17">
        <f t="shared" si="0"/>
        <v>13</v>
      </c>
    </row>
    <row r="18" spans="2:14" ht="17.25">
      <c r="B18" s="20" t="s">
        <v>55</v>
      </c>
      <c r="C18" s="50">
        <f>ROUND('当年度'!C18/('当年度'!$L18+'当年度'!$M18+'当年度'!$N18)*100,1)</f>
        <v>31.1</v>
      </c>
      <c r="D18" s="50">
        <f>ROUND('当年度'!D18/('当年度'!$L18+'当年度'!$M18+'当年度'!$N18)*100,1)</f>
        <v>11.2</v>
      </c>
      <c r="E18" s="50">
        <f>ROUND('当年度'!E18/('当年度'!$L18+'当年度'!$M18+'当年度'!$N18)*100,1)</f>
        <v>1</v>
      </c>
      <c r="F18" s="50">
        <f>ROUND('当年度'!F18/('当年度'!$L18+'当年度'!$M18+'当年度'!$N18)*100,1)</f>
        <v>6.7</v>
      </c>
      <c r="G18" s="50">
        <f>ROUND('当年度'!G18/('当年度'!$L18+'当年度'!$M18+'当年度'!$N18)*100,1)</f>
        <v>13.1</v>
      </c>
      <c r="H18" s="50">
        <f>ROUND('当年度'!H18/('当年度'!$L18+'当年度'!$M18+'当年度'!$N18)*100,1)</f>
        <v>23.5</v>
      </c>
      <c r="I18" s="50">
        <f>ROUND('当年度'!I18/('当年度'!$L18+'当年度'!$M18+'当年度'!$N18)*100,1)</f>
        <v>0</v>
      </c>
      <c r="J18" s="50">
        <f>ROUND('当年度'!J18/('当年度'!$L18+'当年度'!$M18+'当年度'!$N18)*100,1)</f>
        <v>13</v>
      </c>
      <c r="K18" s="50">
        <f>ROUND('当年度'!K18/('当年度'!$L18+'当年度'!$M18+'当年度'!$N18)*100,1)</f>
        <v>99.5</v>
      </c>
      <c r="M18" s="88">
        <f>ROUND('当年度'!K18/('当年度'!$L18+'当年度'!$M18+'当年度'!$N18)*100,4)</f>
        <v>99.4836</v>
      </c>
      <c r="N18">
        <f t="shared" si="0"/>
        <v>1</v>
      </c>
    </row>
    <row r="19" spans="2:14" ht="17.25">
      <c r="B19" s="21" t="s">
        <v>56</v>
      </c>
      <c r="C19" s="51">
        <f>ROUND('当年度'!C19/('当年度'!$L19+'当年度'!$M19+'当年度'!$N19)*100,1)</f>
        <v>29.4</v>
      </c>
      <c r="D19" s="51">
        <f>ROUND('当年度'!D19/('当年度'!$L19+'当年度'!$M19+'当年度'!$N19)*100,1)</f>
        <v>20.1</v>
      </c>
      <c r="E19" s="51">
        <f>ROUND('当年度'!E19/('当年度'!$L19+'当年度'!$M19+'当年度'!$N19)*100,1)</f>
        <v>1</v>
      </c>
      <c r="F19" s="51">
        <f>ROUND('当年度'!F19/('当年度'!$L19+'当年度'!$M19+'当年度'!$N19)*100,1)</f>
        <v>8.2</v>
      </c>
      <c r="G19" s="51">
        <f>ROUND('当年度'!G19/('当年度'!$L19+'当年度'!$M19+'当年度'!$N19)*100,1)</f>
        <v>8.7</v>
      </c>
      <c r="H19" s="51">
        <f>ROUND('当年度'!H19/('当年度'!$L19+'当年度'!$M19+'当年度'!$N19)*100,1)</f>
        <v>20.1</v>
      </c>
      <c r="I19" s="51">
        <f>ROUND('当年度'!I19/('当年度'!$L19+'当年度'!$M19+'当年度'!$N19)*100,1)</f>
        <v>0</v>
      </c>
      <c r="J19" s="51">
        <f>ROUND('当年度'!J19/('当年度'!$L19+'当年度'!$M19+'当年度'!$N19)*100,1)</f>
        <v>9.5</v>
      </c>
      <c r="K19" s="52">
        <f>ROUND('当年度'!K19/('当年度'!$L19+'当年度'!$M19+'当年度'!$N19)*100,1)</f>
        <v>97</v>
      </c>
      <c r="M19" s="88">
        <f>ROUND('当年度'!K19/('当年度'!$L19+'当年度'!$M19+'当年度'!$N19)*100,4)</f>
        <v>97.0056</v>
      </c>
      <c r="N19">
        <f t="shared" si="0"/>
        <v>4</v>
      </c>
    </row>
    <row r="20" spans="2:14" ht="17.25">
      <c r="B20" s="20" t="s">
        <v>26</v>
      </c>
      <c r="C20" s="50">
        <f>ROUND('当年度'!C20/('当年度'!$L20+'当年度'!$M20+'当年度'!$N20)*100,1)</f>
        <v>21.3</v>
      </c>
      <c r="D20" s="50">
        <f>ROUND('当年度'!D20/('当年度'!$L20+'当年度'!$M20+'当年度'!$N20)*100,1)</f>
        <v>18</v>
      </c>
      <c r="E20" s="50">
        <f>ROUND('当年度'!E20/('当年度'!$L20+'当年度'!$M20+'当年度'!$N20)*100,1)</f>
        <v>0</v>
      </c>
      <c r="F20" s="50">
        <f>ROUND('当年度'!F20/('当年度'!$L20+'当年度'!$M20+'当年度'!$N20)*100,1)</f>
        <v>2.7</v>
      </c>
      <c r="G20" s="50">
        <f>ROUND('当年度'!G20/('当年度'!$L20+'当年度'!$M20+'当年度'!$N20)*100,1)</f>
        <v>6.8</v>
      </c>
      <c r="H20" s="50">
        <f>ROUND('当年度'!H20/('当年度'!$L20+'当年度'!$M20+'当年度'!$N20)*100,1)</f>
        <v>10.1</v>
      </c>
      <c r="I20" s="50">
        <f>ROUND('当年度'!I20/('当年度'!$L20+'当年度'!$M20+'当年度'!$N20)*100,1)</f>
        <v>0</v>
      </c>
      <c r="J20" s="50">
        <f>ROUND('当年度'!J20/('当年度'!$L20+'当年度'!$M20+'当年度'!$N20)*100,1)</f>
        <v>12.2</v>
      </c>
      <c r="K20" s="50">
        <f>ROUND('当年度'!K20/('当年度'!$L20+'当年度'!$M20+'当年度'!$N20)*100,1)</f>
        <v>71.1</v>
      </c>
      <c r="M20" s="88">
        <f>ROUND('当年度'!K20/('当年度'!$L20+'当年度'!$M20+'当年度'!$N20)*100,4)</f>
        <v>71.1345</v>
      </c>
      <c r="N20">
        <f t="shared" si="0"/>
        <v>28</v>
      </c>
    </row>
    <row r="21" spans="2:14" ht="17.25">
      <c r="B21" s="20" t="s">
        <v>27</v>
      </c>
      <c r="C21" s="50">
        <f>ROUND('当年度'!C21/('当年度'!$L21+'当年度'!$M21+'当年度'!$N21)*100,1)</f>
        <v>29.7</v>
      </c>
      <c r="D21" s="50">
        <f>ROUND('当年度'!D21/('当年度'!$L21+'当年度'!$M21+'当年度'!$N21)*100,1)</f>
        <v>17.8</v>
      </c>
      <c r="E21" s="50">
        <f>ROUND('当年度'!E21/('当年度'!$L21+'当年度'!$M21+'当年度'!$N21)*100,1)</f>
        <v>1</v>
      </c>
      <c r="F21" s="50">
        <f>ROUND('当年度'!F21/('当年度'!$L21+'当年度'!$M21+'当年度'!$N21)*100,1)</f>
        <v>6.6</v>
      </c>
      <c r="G21" s="50">
        <f>ROUND('当年度'!G21/('当年度'!$L21+'当年度'!$M21+'当年度'!$N21)*100,1)</f>
        <v>10.9</v>
      </c>
      <c r="H21" s="50">
        <f>ROUND('当年度'!H21/('当年度'!$L21+'当年度'!$M21+'当年度'!$N21)*100,1)</f>
        <v>8.4</v>
      </c>
      <c r="I21" s="50">
        <f>ROUND('当年度'!I21/('当年度'!$L21+'当年度'!$M21+'当年度'!$N21)*100,1)</f>
        <v>0</v>
      </c>
      <c r="J21" s="50">
        <f>ROUND('当年度'!J21/('当年度'!$L21+'当年度'!$M21+'当年度'!$N21)*100,1)</f>
        <v>8.2</v>
      </c>
      <c r="K21" s="50">
        <f>ROUND('当年度'!K21/('当年度'!$L21+'当年度'!$M21+'当年度'!$N21)*100,1)</f>
        <v>82.7</v>
      </c>
      <c r="M21" s="88">
        <f>ROUND('当年度'!K21/('当年度'!$L21+'当年度'!$M21+'当年度'!$N21)*100,4)</f>
        <v>82.7001</v>
      </c>
      <c r="N21">
        <f t="shared" si="0"/>
        <v>23</v>
      </c>
    </row>
    <row r="22" spans="2:14" ht="17.25">
      <c r="B22" s="20" t="s">
        <v>28</v>
      </c>
      <c r="C22" s="50">
        <f>ROUND('当年度'!C22/('当年度'!$L22+'当年度'!$M22+'当年度'!$N22)*100,1)</f>
        <v>33</v>
      </c>
      <c r="D22" s="50">
        <f>ROUND('当年度'!D22/('当年度'!$L22+'当年度'!$M22+'当年度'!$N22)*100,1)</f>
        <v>18.2</v>
      </c>
      <c r="E22" s="50">
        <f>ROUND('当年度'!E22/('当年度'!$L22+'当年度'!$M22+'当年度'!$N22)*100,1)</f>
        <v>2.1</v>
      </c>
      <c r="F22" s="50">
        <f>ROUND('当年度'!F22/('当年度'!$L22+'当年度'!$M22+'当年度'!$N22)*100,1)</f>
        <v>6.9</v>
      </c>
      <c r="G22" s="50">
        <f>ROUND('当年度'!G22/('当年度'!$L22+'当年度'!$M22+'当年度'!$N22)*100,1)</f>
        <v>9.2</v>
      </c>
      <c r="H22" s="50">
        <f>ROUND('当年度'!H22/('当年度'!$L22+'当年度'!$M22+'当年度'!$N22)*100,1)</f>
        <v>10</v>
      </c>
      <c r="I22" s="50">
        <f>ROUND('当年度'!I22/('当年度'!$L22+'当年度'!$M22+'当年度'!$N22)*100,1)</f>
        <v>0</v>
      </c>
      <c r="J22" s="50">
        <f>ROUND('当年度'!J22/('当年度'!$L22+'当年度'!$M22+'当年度'!$N22)*100,1)</f>
        <v>10.3</v>
      </c>
      <c r="K22" s="50">
        <f>ROUND('当年度'!K22/('当年度'!$L22+'当年度'!$M22+'当年度'!$N22)*100,1)</f>
        <v>89.5</v>
      </c>
      <c r="M22" s="88">
        <f>ROUND('当年度'!K22/('当年度'!$L22+'当年度'!$M22+'当年度'!$N22)*100,4)</f>
        <v>89.5489</v>
      </c>
      <c r="N22">
        <f t="shared" si="0"/>
        <v>14</v>
      </c>
    </row>
    <row r="23" spans="2:14" ht="17.25">
      <c r="B23" s="20" t="s">
        <v>29</v>
      </c>
      <c r="C23" s="50">
        <f>ROUND('当年度'!C23/('当年度'!$L23+'当年度'!$M23+'当年度'!$N23)*100,1)</f>
        <v>33.3</v>
      </c>
      <c r="D23" s="50">
        <f>ROUND('当年度'!D23/('当年度'!$L23+'当年度'!$M23+'当年度'!$N23)*100,1)</f>
        <v>15.6</v>
      </c>
      <c r="E23" s="50">
        <f>ROUND('当年度'!E23/('当年度'!$L23+'当年度'!$M23+'当年度'!$N23)*100,1)</f>
        <v>0.6</v>
      </c>
      <c r="F23" s="50">
        <f>ROUND('当年度'!F23/('当年度'!$L23+'当年度'!$M23+'当年度'!$N23)*100,1)</f>
        <v>5.2</v>
      </c>
      <c r="G23" s="50">
        <f>ROUND('当年度'!G23/('当年度'!$L23+'当年度'!$M23+'当年度'!$N23)*100,1)</f>
        <v>8.6</v>
      </c>
      <c r="H23" s="50">
        <f>ROUND('当年度'!H23/('当年度'!$L23+'当年度'!$M23+'当年度'!$N23)*100,1)</f>
        <v>11.8</v>
      </c>
      <c r="I23" s="50">
        <f>ROUND('当年度'!I23/('当年度'!$L23+'当年度'!$M23+'当年度'!$N23)*100,1)</f>
        <v>0</v>
      </c>
      <c r="J23" s="50">
        <f>ROUND('当年度'!J23/('当年度'!$L23+'当年度'!$M23+'当年度'!$N23)*100,1)</f>
        <v>9.1</v>
      </c>
      <c r="K23" s="50">
        <f>ROUND('当年度'!K23/('当年度'!$L23+'当年度'!$M23+'当年度'!$N23)*100,1)</f>
        <v>84.2</v>
      </c>
      <c r="M23" s="88">
        <f>ROUND('当年度'!K23/('当年度'!$L23+'当年度'!$M23+'当年度'!$N23)*100,4)</f>
        <v>84.2436</v>
      </c>
      <c r="N23">
        <f t="shared" si="0"/>
        <v>22</v>
      </c>
    </row>
    <row r="24" spans="2:14" ht="17.25">
      <c r="B24" s="20" t="s">
        <v>30</v>
      </c>
      <c r="C24" s="50">
        <f>ROUND('当年度'!C24/('当年度'!$L24+'当年度'!$M24+'当年度'!$N24)*100,1)</f>
        <v>23.7</v>
      </c>
      <c r="D24" s="50">
        <f>ROUND('当年度'!D24/('当年度'!$L24+'当年度'!$M24+'当年度'!$N24)*100,1)</f>
        <v>18.6</v>
      </c>
      <c r="E24" s="50">
        <f>ROUND('当年度'!E24/('当年度'!$L24+'当年度'!$M24+'当年度'!$N24)*100,1)</f>
        <v>0.7</v>
      </c>
      <c r="F24" s="50">
        <f>ROUND('当年度'!F24/('当年度'!$L24+'当年度'!$M24+'当年度'!$N24)*100,1)</f>
        <v>6.2</v>
      </c>
      <c r="G24" s="50">
        <f>ROUND('当年度'!G24/('当年度'!$L24+'当年度'!$M24+'当年度'!$N24)*100,1)</f>
        <v>8.9</v>
      </c>
      <c r="H24" s="50">
        <f>ROUND('当年度'!H24/('当年度'!$L24+'当年度'!$M24+'当年度'!$N24)*100,1)</f>
        <v>1</v>
      </c>
      <c r="I24" s="50">
        <f>ROUND('当年度'!I24/('当年度'!$L24+'当年度'!$M24+'当年度'!$N24)*100,1)</f>
        <v>0</v>
      </c>
      <c r="J24" s="50">
        <f>ROUND('当年度'!J24/('当年度'!$L24+'当年度'!$M24+'当年度'!$N24)*100,1)</f>
        <v>15.3</v>
      </c>
      <c r="K24" s="50">
        <f>ROUND('当年度'!K24/('当年度'!$L24+'当年度'!$M24+'当年度'!$N24)*100,1)</f>
        <v>74.4</v>
      </c>
      <c r="M24" s="88">
        <f>ROUND('当年度'!K24/('当年度'!$L24+'当年度'!$M24+'当年度'!$N24)*100,4)</f>
        <v>74.3777</v>
      </c>
      <c r="N24">
        <f t="shared" si="0"/>
        <v>27</v>
      </c>
    </row>
    <row r="25" spans="2:14" ht="17.25">
      <c r="B25" s="19" t="s">
        <v>31</v>
      </c>
      <c r="C25" s="50">
        <f>ROUND('当年度'!C25/('当年度'!$L25+'当年度'!$M25+'当年度'!$N25)*100,1)</f>
        <v>26.5</v>
      </c>
      <c r="D25" s="50">
        <f>ROUND('当年度'!D25/('当年度'!$L25+'当年度'!$M25+'当年度'!$N25)*100,1)</f>
        <v>13.3</v>
      </c>
      <c r="E25" s="50">
        <f>ROUND('当年度'!E25/('当年度'!$L25+'当年度'!$M25+'当年度'!$N25)*100,1)</f>
        <v>2.3</v>
      </c>
      <c r="F25" s="50">
        <f>ROUND('当年度'!F25/('当年度'!$L25+'当年度'!$M25+'当年度'!$N25)*100,1)</f>
        <v>6.6</v>
      </c>
      <c r="G25" s="50">
        <f>ROUND('当年度'!G25/('当年度'!$L25+'当年度'!$M25+'当年度'!$N25)*100,1)</f>
        <v>19.6</v>
      </c>
      <c r="H25" s="50">
        <f>ROUND('当年度'!H25/('当年度'!$L25+'当年度'!$M25+'当年度'!$N25)*100,1)</f>
        <v>11.3</v>
      </c>
      <c r="I25" s="50">
        <f>ROUND('当年度'!I25/('当年度'!$L25+'当年度'!$M25+'当年度'!$N25)*100,1)</f>
        <v>0</v>
      </c>
      <c r="J25" s="50">
        <f>ROUND('当年度'!J25/('当年度'!$L25+'当年度'!$M25+'当年度'!$N25)*100,1)</f>
        <v>10</v>
      </c>
      <c r="K25" s="50">
        <f>ROUND('当年度'!K25/('当年度'!$L25+'当年度'!$M25+'当年度'!$N25)*100,1)</f>
        <v>89.6</v>
      </c>
      <c r="M25" s="88">
        <f>ROUND('当年度'!K25/('当年度'!$L25+'当年度'!$M25+'当年度'!$N25)*100,4)</f>
        <v>89.6438</v>
      </c>
      <c r="N25">
        <f t="shared" si="0"/>
        <v>11</v>
      </c>
    </row>
    <row r="26" spans="2:14" ht="17.25">
      <c r="B26" s="20" t="s">
        <v>32</v>
      </c>
      <c r="C26" s="50">
        <f>ROUND('当年度'!C26/('当年度'!$L26+'当年度'!$M26+'当年度'!$N26)*100,1)</f>
        <v>20</v>
      </c>
      <c r="D26" s="50">
        <f>ROUND('当年度'!D26/('当年度'!$L26+'当年度'!$M26+'当年度'!$N26)*100,1)</f>
        <v>12.5</v>
      </c>
      <c r="E26" s="50">
        <f>ROUND('当年度'!E26/('当年度'!$L26+'当年度'!$M26+'当年度'!$N26)*100,1)</f>
        <v>1.8</v>
      </c>
      <c r="F26" s="50">
        <f>ROUND('当年度'!F26/('当年度'!$L26+'当年度'!$M26+'当年度'!$N26)*100,1)</f>
        <v>7.4</v>
      </c>
      <c r="G26" s="50">
        <f>ROUND('当年度'!G26/('当年度'!$L26+'当年度'!$M26+'当年度'!$N26)*100,1)</f>
        <v>13.4</v>
      </c>
      <c r="H26" s="50">
        <f>ROUND('当年度'!H26/('当年度'!$L26+'当年度'!$M26+'当年度'!$N26)*100,1)</f>
        <v>17.1</v>
      </c>
      <c r="I26" s="50">
        <f>ROUND('当年度'!I26/('当年度'!$L26+'当年度'!$M26+'当年度'!$N26)*100,1)</f>
        <v>0</v>
      </c>
      <c r="J26" s="50">
        <f>ROUND('当年度'!J26/('当年度'!$L26+'当年度'!$M26+'当年度'!$N26)*100,1)</f>
        <v>17</v>
      </c>
      <c r="K26" s="50">
        <f>ROUND('当年度'!K26/('当年度'!$L26+'当年度'!$M26+'当年度'!$N26)*100,1)</f>
        <v>89.3</v>
      </c>
      <c r="M26" s="88">
        <f>ROUND('当年度'!K26/('当年度'!$L26+'当年度'!$M26+'当年度'!$N26)*100,4)</f>
        <v>89.2739</v>
      </c>
      <c r="N26">
        <f t="shared" si="0"/>
        <v>15</v>
      </c>
    </row>
    <row r="27" spans="2:14" ht="17.25">
      <c r="B27" s="19" t="s">
        <v>33</v>
      </c>
      <c r="C27" s="50">
        <f>ROUND('当年度'!C27/('当年度'!$L27+'当年度'!$M27+'当年度'!$N27)*100,1)</f>
        <v>23.6</v>
      </c>
      <c r="D27" s="50">
        <f>ROUND('当年度'!D27/('当年度'!$L27+'当年度'!$M27+'当年度'!$N27)*100,1)</f>
        <v>12.3</v>
      </c>
      <c r="E27" s="50">
        <f>ROUND('当年度'!E27/('当年度'!$L27+'当年度'!$M27+'当年度'!$N27)*100,1)</f>
        <v>0.9</v>
      </c>
      <c r="F27" s="50">
        <f>ROUND('当年度'!F27/('当年度'!$L27+'当年度'!$M27+'当年度'!$N27)*100,1)</f>
        <v>3.7</v>
      </c>
      <c r="G27" s="50">
        <f>ROUND('当年度'!G27/('当年度'!$L27+'当年度'!$M27+'当年度'!$N27)*100,1)</f>
        <v>14.3</v>
      </c>
      <c r="H27" s="50">
        <f>ROUND('当年度'!H27/('当年度'!$L27+'当年度'!$M27+'当年度'!$N27)*100,1)</f>
        <v>21.5</v>
      </c>
      <c r="I27" s="50">
        <f>ROUND('当年度'!I27/('当年度'!$L27+'当年度'!$M27+'当年度'!$N27)*100,1)</f>
        <v>0</v>
      </c>
      <c r="J27" s="50">
        <f>ROUND('当年度'!J27/('当年度'!$L27+'当年度'!$M27+'当年度'!$N27)*100,1)</f>
        <v>10.7</v>
      </c>
      <c r="K27" s="50">
        <f>ROUND('当年度'!K27/('当年度'!$L27+'当年度'!$M27+'当年度'!$N27)*100,1)</f>
        <v>87</v>
      </c>
      <c r="M27" s="88">
        <f>ROUND('当年度'!K27/('当年度'!$L27+'当年度'!$M27+'当年度'!$N27)*100,4)</f>
        <v>86.9873</v>
      </c>
      <c r="N27">
        <f t="shared" si="0"/>
        <v>19</v>
      </c>
    </row>
    <row r="28" spans="2:14" ht="17.25">
      <c r="B28" s="20" t="s">
        <v>34</v>
      </c>
      <c r="C28" s="50">
        <f>ROUND('当年度'!C28/('当年度'!$L28+'当年度'!$M28+'当年度'!$N28)*100,1)</f>
        <v>21.5</v>
      </c>
      <c r="D28" s="50">
        <f>ROUND('当年度'!D28/('当年度'!$L28+'当年度'!$M28+'当年度'!$N28)*100,1)</f>
        <v>17.2</v>
      </c>
      <c r="E28" s="50">
        <f>ROUND('当年度'!E28/('当年度'!$L28+'当年度'!$M28+'当年度'!$N28)*100,1)</f>
        <v>1.5</v>
      </c>
      <c r="F28" s="50">
        <f>ROUND('当年度'!F28/('当年度'!$L28+'当年度'!$M28+'当年度'!$N28)*100,1)</f>
        <v>5.5</v>
      </c>
      <c r="G28" s="50">
        <f>ROUND('当年度'!G28/('当年度'!$L28+'当年度'!$M28+'当年度'!$N28)*100,1)</f>
        <v>14.1</v>
      </c>
      <c r="H28" s="50">
        <f>ROUND('当年度'!H28/('当年度'!$L28+'当年度'!$M28+'当年度'!$N28)*100,1)</f>
        <v>10.4</v>
      </c>
      <c r="I28" s="50">
        <f>ROUND('当年度'!I28/('当年度'!$L28+'当年度'!$M28+'当年度'!$N28)*100,1)</f>
        <v>0</v>
      </c>
      <c r="J28" s="50">
        <f>ROUND('当年度'!J28/('当年度'!$L28+'当年度'!$M28+'当年度'!$N28)*100,1)</f>
        <v>8.6</v>
      </c>
      <c r="K28" s="50">
        <f>ROUND('当年度'!K28/('当年度'!$L28+'当年度'!$M28+'当年度'!$N28)*100,1)</f>
        <v>78.7</v>
      </c>
      <c r="M28" s="88">
        <f>ROUND('当年度'!K28/('当年度'!$L28+'当年度'!$M28+'当年度'!$N28)*100,4)</f>
        <v>78.6858</v>
      </c>
      <c r="N28">
        <f t="shared" si="0"/>
        <v>26</v>
      </c>
    </row>
    <row r="29" spans="2:14" ht="17.25">
      <c r="B29" s="20" t="s">
        <v>35</v>
      </c>
      <c r="C29" s="50">
        <f>ROUND('当年度'!C29/('当年度'!$L29+'当年度'!$M29+'当年度'!$N29)*100,1)</f>
        <v>20</v>
      </c>
      <c r="D29" s="50">
        <f>ROUND('当年度'!D29/('当年度'!$L29+'当年度'!$M29+'当年度'!$N29)*100,1)</f>
        <v>13.9</v>
      </c>
      <c r="E29" s="50">
        <f>ROUND('当年度'!E29/('当年度'!$L29+'当年度'!$M29+'当年度'!$N29)*100,1)</f>
        <v>1.3</v>
      </c>
      <c r="F29" s="50">
        <f>ROUND('当年度'!F29/('当年度'!$L29+'当年度'!$M29+'当年度'!$N29)*100,1)</f>
        <v>3.8</v>
      </c>
      <c r="G29" s="50">
        <f>ROUND('当年度'!G29/('当年度'!$L29+'当年度'!$M29+'当年度'!$N29)*100,1)</f>
        <v>11.1</v>
      </c>
      <c r="H29" s="50">
        <f>ROUND('当年度'!H29/('当年度'!$L29+'当年度'!$M29+'当年度'!$N29)*100,1)</f>
        <v>10.4</v>
      </c>
      <c r="I29" s="50">
        <f>ROUND('当年度'!I29/('当年度'!$L29+'当年度'!$M29+'当年度'!$N29)*100,1)</f>
        <v>0.7</v>
      </c>
      <c r="J29" s="50">
        <f>ROUND('当年度'!J29/('当年度'!$L29+'当年度'!$M29+'当年度'!$N29)*100,1)</f>
        <v>8.8</v>
      </c>
      <c r="K29" s="50">
        <f>ROUND('当年度'!K29/('当年度'!$L29+'当年度'!$M29+'当年度'!$N29)*100,1)</f>
        <v>70.1</v>
      </c>
      <c r="M29" s="88">
        <f>ROUND('当年度'!K29/('当年度'!$L29+'当年度'!$M29+'当年度'!$N29)*100,4)</f>
        <v>70.0553</v>
      </c>
      <c r="N29">
        <f t="shared" si="0"/>
        <v>29</v>
      </c>
    </row>
    <row r="30" spans="2:14" ht="17.25">
      <c r="B30" s="20" t="s">
        <v>57</v>
      </c>
      <c r="C30" s="50">
        <f>ROUND('当年度'!C30/('当年度'!$L30+'当年度'!$M30+'当年度'!$N30)*100,1)</f>
        <v>20.9</v>
      </c>
      <c r="D30" s="50">
        <f>ROUND('当年度'!D30/('当年度'!$L30+'当年度'!$M30+'当年度'!$N30)*100,1)</f>
        <v>9.4</v>
      </c>
      <c r="E30" s="50">
        <f>ROUND('当年度'!E30/('当年度'!$L30+'当年度'!$M30+'当年度'!$N30)*100,1)</f>
        <v>2.3</v>
      </c>
      <c r="F30" s="50">
        <f>ROUND('当年度'!F30/('当年度'!$L30+'当年度'!$M30+'当年度'!$N30)*100,1)</f>
        <v>3.1</v>
      </c>
      <c r="G30" s="50">
        <f>ROUND('当年度'!G30/('当年度'!$L30+'当年度'!$M30+'当年度'!$N30)*100,1)</f>
        <v>17.7</v>
      </c>
      <c r="H30" s="50">
        <f>ROUND('当年度'!H30/('当年度'!$L30+'当年度'!$M30+'当年度'!$N30)*100,1)</f>
        <v>25.1</v>
      </c>
      <c r="I30" s="50">
        <f>ROUND('当年度'!I30/('当年度'!$L30+'当年度'!$M30+'当年度'!$N30)*100,1)</f>
        <v>0</v>
      </c>
      <c r="J30" s="50">
        <f>ROUND('当年度'!J30/('当年度'!$L30+'当年度'!$M30+'当年度'!$N30)*100,1)</f>
        <v>9.9</v>
      </c>
      <c r="K30" s="50">
        <f>ROUND('当年度'!K30/('当年度'!$L30+'当年度'!$M30+'当年度'!$N30)*100,1)</f>
        <v>88.5</v>
      </c>
      <c r="M30" s="88">
        <f>ROUND('当年度'!K30/('当年度'!$L30+'当年度'!$M30+'当年度'!$N30)*100,4)</f>
        <v>88.5092</v>
      </c>
      <c r="N30">
        <f t="shared" si="0"/>
        <v>17</v>
      </c>
    </row>
    <row r="31" spans="2:14" ht="17.25">
      <c r="B31" s="19" t="s">
        <v>58</v>
      </c>
      <c r="C31" s="50">
        <f>ROUND('当年度'!C31/('当年度'!$L31+'当年度'!$M31+'当年度'!$N31)*100,1)</f>
        <v>22.5</v>
      </c>
      <c r="D31" s="50">
        <f>ROUND('当年度'!D31/('当年度'!$L31+'当年度'!$M31+'当年度'!$N31)*100,1)</f>
        <v>17.3</v>
      </c>
      <c r="E31" s="50">
        <f>ROUND('当年度'!E31/('当年度'!$L31+'当年度'!$M31+'当年度'!$N31)*100,1)</f>
        <v>0.1</v>
      </c>
      <c r="F31" s="50">
        <f>ROUND('当年度'!F31/('当年度'!$L31+'当年度'!$M31+'当年度'!$N31)*100,1)</f>
        <v>2.5</v>
      </c>
      <c r="G31" s="50">
        <f>ROUND('当年度'!G31/('当年度'!$L31+'当年度'!$M31+'当年度'!$N31)*100,1)</f>
        <v>15.5</v>
      </c>
      <c r="H31" s="50">
        <f>ROUND('当年度'!H31/('当年度'!$L31+'当年度'!$M31+'当年度'!$N31)*100,1)</f>
        <v>21.7</v>
      </c>
      <c r="I31" s="50">
        <f>ROUND('当年度'!I31/('当年度'!$L31+'当年度'!$M31+'当年度'!$N31)*100,1)</f>
        <v>0</v>
      </c>
      <c r="J31" s="50">
        <f>ROUND('当年度'!J31/('当年度'!$L31+'当年度'!$M31+'当年度'!$N31)*100,1)</f>
        <v>15</v>
      </c>
      <c r="K31" s="50">
        <f>ROUND('当年度'!K31/('当年度'!$L31+'当年度'!$M31+'当年度'!$N31)*100,1)</f>
        <v>94.6</v>
      </c>
      <c r="M31" s="88">
        <f>ROUND('当年度'!K31/('当年度'!$L31+'当年度'!$M31+'当年度'!$N31)*100,4)</f>
        <v>94.5978</v>
      </c>
      <c r="N31">
        <f t="shared" si="0"/>
        <v>7</v>
      </c>
    </row>
    <row r="32" spans="2:14" ht="17.25">
      <c r="B32" s="19" t="s">
        <v>59</v>
      </c>
      <c r="C32" s="50">
        <f>ROUND('当年度'!C32/('当年度'!$L32+'当年度'!$M32+'当年度'!$N32)*100,1)</f>
        <v>28.4</v>
      </c>
      <c r="D32" s="50">
        <f>ROUND('当年度'!D32/('当年度'!$L32+'当年度'!$M32+'当年度'!$N32)*100,1)</f>
        <v>16</v>
      </c>
      <c r="E32" s="50">
        <f>ROUND('当年度'!E32/('当年度'!$L32+'当年度'!$M32+'当年度'!$N32)*100,1)</f>
        <v>1.2</v>
      </c>
      <c r="F32" s="50">
        <f>ROUND('当年度'!F32/('当年度'!$L32+'当年度'!$M32+'当年度'!$N32)*100,1)</f>
        <v>4.8</v>
      </c>
      <c r="G32" s="50">
        <f>ROUND('当年度'!G32/('当年度'!$L32+'当年度'!$M32+'当年度'!$N32)*100,1)</f>
        <v>13.2</v>
      </c>
      <c r="H32" s="50">
        <f>ROUND('当年度'!H32/('当年度'!$L32+'当年度'!$M32+'当年度'!$N32)*100,1)</f>
        <v>22.4</v>
      </c>
      <c r="I32" s="50">
        <f>ROUND('当年度'!I32/('当年度'!$L32+'当年度'!$M32+'当年度'!$N32)*100,1)</f>
        <v>0</v>
      </c>
      <c r="J32" s="50">
        <f>ROUND('当年度'!J32/('当年度'!$L32+'当年度'!$M32+'当年度'!$N32)*100,1)</f>
        <v>5.9</v>
      </c>
      <c r="K32" s="50">
        <f>ROUND('当年度'!K32/('当年度'!$L32+'当年度'!$M32+'当年度'!$N32)*100,1)</f>
        <v>91.8</v>
      </c>
      <c r="M32" s="88">
        <f>ROUND('当年度'!K32/('当年度'!$L32+'当年度'!$M32+'当年度'!$N32)*100,4)</f>
        <v>91.8046</v>
      </c>
      <c r="N32">
        <f t="shared" si="0"/>
        <v>10</v>
      </c>
    </row>
    <row r="33" spans="2:14" ht="17.25">
      <c r="B33" s="20" t="s">
        <v>36</v>
      </c>
      <c r="C33" s="50">
        <f>ROUND('当年度'!C33/('当年度'!$L33+'当年度'!$M33+'当年度'!$N33)*100,1)</f>
        <v>28.4</v>
      </c>
      <c r="D33" s="50">
        <f>ROUND('当年度'!D33/('当年度'!$L33+'当年度'!$M33+'当年度'!$N33)*100,1)</f>
        <v>12.9</v>
      </c>
      <c r="E33" s="50">
        <f>ROUND('当年度'!E33/('当年度'!$L33+'当年度'!$M33+'当年度'!$N33)*100,1)</f>
        <v>0.7</v>
      </c>
      <c r="F33" s="50">
        <f>ROUND('当年度'!F33/('当年度'!$L33+'当年度'!$M33+'当年度'!$N33)*100,1)</f>
        <v>4</v>
      </c>
      <c r="G33" s="50">
        <f>ROUND('当年度'!G33/('当年度'!$L33+'当年度'!$M33+'当年度'!$N33)*100,1)</f>
        <v>17.4</v>
      </c>
      <c r="H33" s="50">
        <f>ROUND('当年度'!H33/('当年度'!$L33+'当年度'!$M33+'当年度'!$N33)*100,1)</f>
        <v>16</v>
      </c>
      <c r="I33" s="50">
        <f>ROUND('当年度'!I33/('当年度'!$L33+'当年度'!$M33+'当年度'!$N33)*100,1)</f>
        <v>1.1</v>
      </c>
      <c r="J33" s="50">
        <f>ROUND('当年度'!J33/('当年度'!$L33+'当年度'!$M33+'当年度'!$N33)*100,1)</f>
        <v>14.1</v>
      </c>
      <c r="K33" s="50">
        <f>ROUND('当年度'!K33/('当年度'!$L33+'当年度'!$M33+'当年度'!$N33)*100,1)</f>
        <v>94.7</v>
      </c>
      <c r="M33" s="88">
        <f>ROUND('当年度'!K33/('当年度'!$L33+'当年度'!$M33+'当年度'!$N33)*100,4)</f>
        <v>94.7179</v>
      </c>
      <c r="N33">
        <f t="shared" si="0"/>
        <v>6</v>
      </c>
    </row>
    <row r="34" spans="2:14" ht="17.25">
      <c r="B34" s="19" t="s">
        <v>37</v>
      </c>
      <c r="C34" s="50">
        <f>ROUND('当年度'!C34/('当年度'!$L34+'当年度'!$M34+'当年度'!$N34)*100,1)</f>
        <v>23</v>
      </c>
      <c r="D34" s="50">
        <f>ROUND('当年度'!D34/('当年度'!$L34+'当年度'!$M34+'当年度'!$N34)*100,1)</f>
        <v>11.8</v>
      </c>
      <c r="E34" s="50">
        <f>ROUND('当年度'!E34/('当年度'!$L34+'当年度'!$M34+'当年度'!$N34)*100,1)</f>
        <v>0.9</v>
      </c>
      <c r="F34" s="50">
        <f>ROUND('当年度'!F34/('当年度'!$L34+'当年度'!$M34+'当年度'!$N34)*100,1)</f>
        <v>3.9</v>
      </c>
      <c r="G34" s="50">
        <f>ROUND('当年度'!G34/('当年度'!$L34+'当年度'!$M34+'当年度'!$N34)*100,1)</f>
        <v>15.4</v>
      </c>
      <c r="H34" s="50">
        <f>ROUND('当年度'!H34/('当年度'!$L34+'当年度'!$M34+'当年度'!$N34)*100,1)</f>
        <v>23.3</v>
      </c>
      <c r="I34" s="50">
        <f>ROUND('当年度'!I34/('当年度'!$L34+'当年度'!$M34+'当年度'!$N34)*100,1)</f>
        <v>0</v>
      </c>
      <c r="J34" s="50">
        <f>ROUND('当年度'!J34/('当年度'!$L34+'当年度'!$M34+'当年度'!$N34)*100,1)</f>
        <v>10.6</v>
      </c>
      <c r="K34" s="50">
        <f>ROUND('当年度'!K34/('当年度'!$L34+'当年度'!$M34+'当年度'!$N34)*100,1)</f>
        <v>89</v>
      </c>
      <c r="M34" s="88">
        <f>ROUND('当年度'!K34/('当年度'!$L34+'当年度'!$M34+'当年度'!$N34)*100,4)</f>
        <v>89.0032</v>
      </c>
      <c r="N34">
        <f t="shared" si="0"/>
        <v>16</v>
      </c>
    </row>
    <row r="35" spans="2:11" ht="17.25">
      <c r="B35" s="22" t="s">
        <v>45</v>
      </c>
      <c r="C35" s="53">
        <f>ROUND('当年度'!C35/('当年度'!$L35+'当年度'!$M35+'当年度'!$N35)*100,1)</f>
        <v>26.8</v>
      </c>
      <c r="D35" s="53">
        <f>ROUND('当年度'!D35/('当年度'!$L35+'当年度'!$M35+'当年度'!$N35)*100,1)</f>
        <v>16.1</v>
      </c>
      <c r="E35" s="53">
        <f>ROUND('当年度'!E35/('当年度'!$L35+'当年度'!$M35+'当年度'!$N35)*100,1)</f>
        <v>1.5</v>
      </c>
      <c r="F35" s="53">
        <f>ROUND('当年度'!F35/('当年度'!$L35+'当年度'!$M35+'当年度'!$N35)*100,1)</f>
        <v>10.1</v>
      </c>
      <c r="G35" s="53">
        <f>ROUND('当年度'!G35/('当年度'!$L35+'当年度'!$M35+'当年度'!$N35)*100,1)</f>
        <v>10.4</v>
      </c>
      <c r="H35" s="53">
        <f>ROUND('当年度'!H35/('当年度'!$L35+'当年度'!$M35+'当年度'!$N35)*100,1)</f>
        <v>14.6</v>
      </c>
      <c r="I35" s="53">
        <f>ROUND('当年度'!I35/('当年度'!$L35+'当年度'!$M35+'当年度'!$N35)*100,1)</f>
        <v>0.1</v>
      </c>
      <c r="J35" s="53">
        <f>ROUND('当年度'!J35/('当年度'!$L35+'当年度'!$M35+'当年度'!$N35)*100,1)</f>
        <v>10.7</v>
      </c>
      <c r="K35" s="56">
        <f>ROUND('当年度'!K35/('当年度'!$L35+'当年度'!$M35+'当年度'!$N35)*100,1)</f>
        <v>90.5</v>
      </c>
    </row>
    <row r="36" spans="2:11" ht="17.25">
      <c r="B36" s="22" t="s">
        <v>74</v>
      </c>
      <c r="C36" s="53">
        <f>ROUND('当年度'!C36/('当年度'!$L36+'当年度'!$M36+'当年度'!$N36)*100,1)</f>
        <v>25.6</v>
      </c>
      <c r="D36" s="53">
        <f>ROUND('当年度'!D36/('当年度'!$L36+'当年度'!$M36+'当年度'!$N36)*100,1)</f>
        <v>15.2</v>
      </c>
      <c r="E36" s="53">
        <f>ROUND('当年度'!E36/('当年度'!$L36+'当年度'!$M36+'当年度'!$N36)*100,1)</f>
        <v>1.3</v>
      </c>
      <c r="F36" s="53">
        <f>ROUND('当年度'!F36/('当年度'!$L36+'当年度'!$M36+'当年度'!$N36)*100,1)</f>
        <v>5.1</v>
      </c>
      <c r="G36" s="53">
        <f>ROUND('当年度'!G36/('当年度'!$L36+'当年度'!$M36+'当年度'!$N36)*100,1)</f>
        <v>13.1</v>
      </c>
      <c r="H36" s="53">
        <f>ROUND('当年度'!H36/('当年度'!$L36+'当年度'!$M36+'当年度'!$N36)*100,1)</f>
        <v>14.7</v>
      </c>
      <c r="I36" s="53">
        <f>ROUND('当年度'!I36/('当年度'!$L36+'当年度'!$M36+'当年度'!$N36)*100,1)</f>
        <v>0.1</v>
      </c>
      <c r="J36" s="53">
        <f>ROUND('当年度'!J36/('当年度'!$L36+'当年度'!$M36+'当年度'!$N36)*100,1)</f>
        <v>11</v>
      </c>
      <c r="K36" s="56">
        <f>ROUND('当年度'!K36/('当年度'!$L36+'当年度'!$M36+'当年度'!$N36)*100,1)</f>
        <v>86.3</v>
      </c>
    </row>
    <row r="37" spans="2:11" ht="17.25">
      <c r="B37" s="22" t="s">
        <v>46</v>
      </c>
      <c r="C37" s="53">
        <f>ROUND('当年度'!C37/('当年度'!$L37+'当年度'!$M37+'当年度'!$N37)*100,1)</f>
        <v>26.7</v>
      </c>
      <c r="D37" s="53">
        <f>ROUND('当年度'!D37/('当年度'!$L37+'当年度'!$M37+'当年度'!$N37)*100,1)</f>
        <v>16</v>
      </c>
      <c r="E37" s="53">
        <f>ROUND('当年度'!E37/('当年度'!$L37+'当年度'!$M37+'当年度'!$N37)*100,1)</f>
        <v>1.5</v>
      </c>
      <c r="F37" s="53">
        <f>ROUND('当年度'!F37/('当年度'!$L37+'当年度'!$M37+'当年度'!$N37)*100,1)</f>
        <v>9.3</v>
      </c>
      <c r="G37" s="53">
        <f>ROUND('当年度'!G37/('当年度'!$L37+'当年度'!$M37+'当年度'!$N37)*100,1)</f>
        <v>10.9</v>
      </c>
      <c r="H37" s="53">
        <f>ROUND('当年度'!H37/('当年度'!$L37+'当年度'!$M37+'当年度'!$N37)*100,1)</f>
        <v>14.7</v>
      </c>
      <c r="I37" s="53">
        <f>ROUND('当年度'!I37/('当年度'!$L37+'当年度'!$M37+'当年度'!$N37)*100,1)</f>
        <v>0.1</v>
      </c>
      <c r="J37" s="53">
        <f>ROUND('当年度'!J37/('当年度'!$L37+'当年度'!$M37+'当年度'!$N37)*100,1)</f>
        <v>10.8</v>
      </c>
      <c r="K37" s="53">
        <f>ROUND('当年度'!K37/('当年度'!$L37+'当年度'!$M37+'当年度'!$N37)*100,1)</f>
        <v>89.8</v>
      </c>
    </row>
    <row r="38" spans="3:9" ht="17.25">
      <c r="C38" s="3" t="s">
        <v>47</v>
      </c>
      <c r="I38" s="3"/>
    </row>
    <row r="39" spans="2:11" ht="17.25">
      <c r="B39" s="25" t="s">
        <v>49</v>
      </c>
      <c r="C39" s="1"/>
      <c r="D39" s="1"/>
      <c r="E39" s="1"/>
      <c r="F39" s="1"/>
      <c r="G39" s="1"/>
      <c r="H39" s="1"/>
      <c r="I39" s="1"/>
      <c r="K39" s="4" t="s">
        <v>40</v>
      </c>
    </row>
    <row r="40" spans="2:11" ht="17.25">
      <c r="B40" s="22" t="s">
        <v>45</v>
      </c>
      <c r="C40" s="53">
        <f aca="true" t="shared" si="1" ref="C40:K40">ROUND(AVERAGE(C6:C19),1)</f>
        <v>27.1</v>
      </c>
      <c r="D40" s="53">
        <f t="shared" si="1"/>
        <v>15.1</v>
      </c>
      <c r="E40" s="53">
        <f t="shared" si="1"/>
        <v>1.1</v>
      </c>
      <c r="F40" s="53">
        <f t="shared" si="1"/>
        <v>8.9</v>
      </c>
      <c r="G40" s="53">
        <f t="shared" si="1"/>
        <v>10.5</v>
      </c>
      <c r="H40" s="53">
        <f t="shared" si="1"/>
        <v>16.9</v>
      </c>
      <c r="I40" s="53">
        <f t="shared" si="1"/>
        <v>0.3</v>
      </c>
      <c r="J40" s="53">
        <f t="shared" si="1"/>
        <v>11</v>
      </c>
      <c r="K40" s="53">
        <f t="shared" si="1"/>
        <v>91</v>
      </c>
    </row>
    <row r="41" spans="2:11" ht="17.25">
      <c r="B41" s="22" t="s">
        <v>73</v>
      </c>
      <c r="C41" s="53">
        <f aca="true" t="shared" si="2" ref="C41:K41">ROUND(AVERAGE(C20:C34),1)</f>
        <v>25.1</v>
      </c>
      <c r="D41" s="53">
        <f t="shared" si="2"/>
        <v>15</v>
      </c>
      <c r="E41" s="53">
        <f t="shared" si="2"/>
        <v>1.2</v>
      </c>
      <c r="F41" s="53">
        <f t="shared" si="2"/>
        <v>4.9</v>
      </c>
      <c r="G41" s="53">
        <f t="shared" si="2"/>
        <v>13.1</v>
      </c>
      <c r="H41" s="53">
        <f t="shared" si="2"/>
        <v>14.7</v>
      </c>
      <c r="I41" s="53">
        <f t="shared" si="2"/>
        <v>0.1</v>
      </c>
      <c r="J41" s="53">
        <f t="shared" si="2"/>
        <v>11</v>
      </c>
      <c r="K41" s="53">
        <f t="shared" si="2"/>
        <v>85</v>
      </c>
    </row>
    <row r="42" spans="2:11" ht="17.25">
      <c r="B42" s="22" t="s">
        <v>46</v>
      </c>
      <c r="C42" s="53">
        <f aca="true" t="shared" si="3" ref="C42:K42">ROUND(AVERAGE(C6:C34),1)</f>
        <v>26</v>
      </c>
      <c r="D42" s="53">
        <f t="shared" si="3"/>
        <v>15.1</v>
      </c>
      <c r="E42" s="53">
        <f t="shared" si="3"/>
        <v>1.1</v>
      </c>
      <c r="F42" s="53">
        <f t="shared" si="3"/>
        <v>6.8</v>
      </c>
      <c r="G42" s="53">
        <f t="shared" si="3"/>
        <v>11.8</v>
      </c>
      <c r="H42" s="53">
        <f t="shared" si="3"/>
        <v>15.8</v>
      </c>
      <c r="I42" s="53">
        <f t="shared" si="3"/>
        <v>0.2</v>
      </c>
      <c r="J42" s="53">
        <f t="shared" si="3"/>
        <v>11</v>
      </c>
      <c r="K42" s="53">
        <f t="shared" si="3"/>
        <v>87.9</v>
      </c>
    </row>
    <row r="43" ht="17.25">
      <c r="C43" t="s">
        <v>48</v>
      </c>
    </row>
    <row r="46" ht="17.25">
      <c r="C46" s="12"/>
    </row>
    <row r="47" ht="17.25">
      <c r="C47" s="12"/>
    </row>
    <row r="48" ht="17.25">
      <c r="C48" s="12"/>
    </row>
    <row r="49" ht="17.25">
      <c r="C49" s="12"/>
    </row>
    <row r="50" ht="17.25">
      <c r="C50" s="12"/>
    </row>
    <row r="51" ht="17.25">
      <c r="C51" s="12"/>
    </row>
    <row r="52" ht="17.25">
      <c r="C52" s="12"/>
    </row>
    <row r="53" ht="17.25">
      <c r="C53" s="12"/>
    </row>
    <row r="54" ht="17.25">
      <c r="C54" s="12"/>
    </row>
    <row r="55" ht="17.25">
      <c r="C55" s="12"/>
    </row>
    <row r="56" ht="17.25">
      <c r="C56" s="12"/>
    </row>
    <row r="57" ht="17.25">
      <c r="C57" s="12"/>
    </row>
    <row r="58" ht="17.25">
      <c r="C58" s="12"/>
    </row>
    <row r="59" ht="17.25">
      <c r="C59" s="12"/>
    </row>
    <row r="60" ht="17.25">
      <c r="C60" s="12"/>
    </row>
    <row r="61" ht="17.25">
      <c r="C61" s="12"/>
    </row>
    <row r="62" ht="17.25">
      <c r="C62" s="12"/>
    </row>
    <row r="63" ht="17.25">
      <c r="C63" s="12"/>
    </row>
    <row r="64" ht="17.25">
      <c r="C64" s="12"/>
    </row>
    <row r="65" ht="17.25">
      <c r="C65" s="12"/>
    </row>
    <row r="66" ht="17.25">
      <c r="C66" s="12"/>
    </row>
    <row r="67" ht="17.25">
      <c r="C67" s="12"/>
    </row>
    <row r="68" ht="17.25">
      <c r="C68" s="12"/>
    </row>
    <row r="69" ht="17.25">
      <c r="C69" s="12"/>
    </row>
    <row r="70" ht="17.25">
      <c r="C70" s="12"/>
    </row>
    <row r="71" ht="17.25">
      <c r="C71" s="12"/>
    </row>
    <row r="72" ht="17.25">
      <c r="C72" s="12"/>
    </row>
    <row r="73" ht="17.25">
      <c r="C73" s="12"/>
    </row>
    <row r="74" ht="17.25">
      <c r="C74" s="12"/>
    </row>
    <row r="75" ht="17.25">
      <c r="C75" s="12"/>
    </row>
    <row r="76" ht="17.25">
      <c r="C76" s="12"/>
    </row>
    <row r="77" ht="17.25">
      <c r="C77" s="12"/>
    </row>
    <row r="78" ht="17.25">
      <c r="C78" s="12"/>
    </row>
    <row r="79" ht="17.25">
      <c r="C79" s="12"/>
    </row>
    <row r="80" ht="17.25">
      <c r="C80" s="12"/>
    </row>
    <row r="81" ht="17.25">
      <c r="C81" s="12"/>
    </row>
    <row r="82" ht="17.25">
      <c r="C82" s="12"/>
    </row>
    <row r="83" ht="17.25">
      <c r="C83" s="12"/>
    </row>
    <row r="84" ht="17.25">
      <c r="C84" s="12"/>
    </row>
    <row r="85" ht="17.25">
      <c r="C85" s="12"/>
    </row>
    <row r="86" ht="17.25">
      <c r="C86" s="12"/>
    </row>
    <row r="87" ht="17.25">
      <c r="C87" s="12"/>
    </row>
    <row r="88" ht="17.25">
      <c r="C88" s="12"/>
    </row>
    <row r="89" ht="17.25">
      <c r="C89" s="12"/>
    </row>
    <row r="90" ht="17.25">
      <c r="C90" s="12"/>
    </row>
    <row r="91" ht="17.25">
      <c r="C91" s="12"/>
    </row>
    <row r="92" ht="17.25">
      <c r="C92" s="12"/>
    </row>
    <row r="93" ht="17.25">
      <c r="C93" s="12"/>
    </row>
    <row r="94" ht="17.25">
      <c r="C94" s="12"/>
    </row>
    <row r="95" ht="17.25">
      <c r="C95" s="12"/>
    </row>
    <row r="96" ht="17.25">
      <c r="C96" s="12"/>
    </row>
    <row r="97" ht="17.25">
      <c r="C97" s="12"/>
    </row>
    <row r="98" ht="17.25">
      <c r="C98" s="12"/>
    </row>
    <row r="99" ht="17.25">
      <c r="C99" s="12"/>
    </row>
    <row r="100" ht="17.25">
      <c r="C100" s="12"/>
    </row>
    <row r="101" ht="17.25">
      <c r="C101" s="12"/>
    </row>
    <row r="102" ht="17.25">
      <c r="C102" s="12"/>
    </row>
    <row r="103" ht="17.25">
      <c r="C103" s="12"/>
    </row>
    <row r="104" ht="17.25">
      <c r="C104" s="12"/>
    </row>
    <row r="105" ht="17.25">
      <c r="C105" s="12"/>
    </row>
    <row r="106" ht="17.25">
      <c r="C106" s="12"/>
    </row>
    <row r="107" ht="17.25">
      <c r="C107" s="12"/>
    </row>
    <row r="108" ht="17.25">
      <c r="C108" s="12"/>
    </row>
    <row r="109" ht="17.25">
      <c r="C109" s="12"/>
    </row>
    <row r="110" ht="17.25">
      <c r="C110" s="12"/>
    </row>
    <row r="111" ht="17.25">
      <c r="C111" s="12"/>
    </row>
    <row r="112" ht="17.25">
      <c r="C112" s="12"/>
    </row>
    <row r="113" ht="17.25">
      <c r="C113" s="12"/>
    </row>
    <row r="114" ht="17.25">
      <c r="C114" s="12"/>
    </row>
    <row r="115" ht="17.25">
      <c r="C115" s="1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経常収支比率の状況（当年度決算）※減収補てん債特例分、臨時財政対策債を含む&amp;Cえ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zoomScale="50" zoomScaleNormal="50" zoomScaleSheetLayoutView="65" workbookViewId="0" topLeftCell="B1">
      <selection activeCell="D22" sqref="D22"/>
    </sheetView>
  </sheetViews>
  <sheetFormatPr defaultColWidth="8.66015625" defaultRowHeight="18"/>
  <cols>
    <col min="1" max="1" width="0" style="13" hidden="1" customWidth="1"/>
    <col min="2" max="2" width="11.66015625" style="13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87" t="s">
        <v>65</v>
      </c>
    </row>
    <row r="2" spans="2:11" ht="17.25">
      <c r="B2" s="14"/>
      <c r="C2" s="1"/>
      <c r="D2" s="1"/>
      <c r="E2" s="1"/>
      <c r="F2" s="1"/>
      <c r="G2" s="1"/>
      <c r="H2" s="1"/>
      <c r="I2" s="4"/>
      <c r="K2" s="4" t="s">
        <v>40</v>
      </c>
    </row>
    <row r="3" spans="2:11" ht="17.25">
      <c r="B3" s="15"/>
      <c r="C3" s="5"/>
      <c r="D3" s="5"/>
      <c r="E3" s="5"/>
      <c r="F3" s="5"/>
      <c r="G3" s="5"/>
      <c r="H3" s="5"/>
      <c r="I3" s="5"/>
      <c r="J3" s="5"/>
      <c r="K3" s="5"/>
    </row>
    <row r="4" spans="2:11" ht="17.25">
      <c r="B4" s="16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9" t="s">
        <v>70</v>
      </c>
      <c r="J4" s="6" t="s">
        <v>9</v>
      </c>
      <c r="K4" s="6" t="s">
        <v>41</v>
      </c>
    </row>
    <row r="5" spans="2:11" ht="17.25">
      <c r="B5" s="17"/>
      <c r="C5" s="9"/>
      <c r="D5" s="9"/>
      <c r="E5" s="9"/>
      <c r="F5" s="9"/>
      <c r="G5" s="9"/>
      <c r="H5" s="9"/>
      <c r="I5" s="26" t="s">
        <v>66</v>
      </c>
      <c r="J5" s="9"/>
      <c r="K5" s="7" t="s">
        <v>43</v>
      </c>
    </row>
    <row r="6" spans="2:13" ht="17.25">
      <c r="B6" s="18" t="s">
        <v>15</v>
      </c>
      <c r="C6" s="56">
        <f>ROUND('前年度'!C6/('前年度'!$L6+'前年度'!$M6+'前年度'!$N6)*100,1)</f>
        <v>28.2</v>
      </c>
      <c r="D6" s="56">
        <f>ROUND('前年度'!D6/('前年度'!$L6+'前年度'!$M6+'前年度'!$N6)*100,1)</f>
        <v>17.6</v>
      </c>
      <c r="E6" s="56">
        <f>ROUND('前年度'!E6/('前年度'!$L6+'前年度'!$M6+'前年度'!$N6)*100,1)</f>
        <v>0.7</v>
      </c>
      <c r="F6" s="56">
        <f>ROUND('前年度'!F6/('前年度'!$L6+'前年度'!$M6+'前年度'!$N6)*100,1)</f>
        <v>10.3</v>
      </c>
      <c r="G6" s="56">
        <f>ROUND('前年度'!G6/('前年度'!$L6+'前年度'!$M6+'前年度'!$N6)*100,1)</f>
        <v>9.7</v>
      </c>
      <c r="H6" s="56">
        <f>ROUND('前年度'!H6/('前年度'!$L6+'前年度'!$M6+'前年度'!$N6)*100,1)</f>
        <v>15</v>
      </c>
      <c r="I6" s="56">
        <f>ROUND('前年度'!I6/('前年度'!$L6+'前年度'!$M6+'前年度'!$N6)*100,1)</f>
        <v>0</v>
      </c>
      <c r="J6" s="56">
        <f>ROUND('前年度'!J6/('前年度'!$L6+'前年度'!$M6+'前年度'!$N6)*100,1)</f>
        <v>11.1</v>
      </c>
      <c r="K6" s="56">
        <f>ROUND('前年度'!K6/('前年度'!$L6+'前年度'!$M6+'前年度'!$N6)*100,1)</f>
        <v>92.7</v>
      </c>
      <c r="M6" s="83"/>
    </row>
    <row r="7" spans="2:13" ht="17.25">
      <c r="B7" s="19" t="s">
        <v>16</v>
      </c>
      <c r="C7" s="50">
        <f>ROUND('前年度'!C7/('前年度'!$L7+'前年度'!$M7+'前年度'!$N7)*100,1)</f>
        <v>24.1</v>
      </c>
      <c r="D7" s="50">
        <f>ROUND('前年度'!D7/('前年度'!$L7+'前年度'!$M7+'前年度'!$N7)*100,1)</f>
        <v>15.2</v>
      </c>
      <c r="E7" s="50">
        <f>ROUND('前年度'!E7/('前年度'!$L7+'前年度'!$M7+'前年度'!$N7)*100,1)</f>
        <v>2.9</v>
      </c>
      <c r="F7" s="50">
        <f>ROUND('前年度'!F7/('前年度'!$L7+'前年度'!$M7+'前年度'!$N7)*100,1)</f>
        <v>10.4</v>
      </c>
      <c r="G7" s="50">
        <f>ROUND('前年度'!G7/('前年度'!$L7+'前年度'!$M7+'前年度'!$N7)*100,1)</f>
        <v>9.2</v>
      </c>
      <c r="H7" s="50">
        <f>ROUND('前年度'!H7/('前年度'!$L7+'前年度'!$M7+'前年度'!$N7)*100,1)</f>
        <v>7.9</v>
      </c>
      <c r="I7" s="50">
        <f>ROUND('前年度'!I7/('前年度'!$L7+'前年度'!$M7+'前年度'!$N7)*100,1)</f>
        <v>0</v>
      </c>
      <c r="J7" s="50">
        <f>ROUND('前年度'!J7/('前年度'!$L7+'前年度'!$M7+'前年度'!$N7)*100,1)</f>
        <v>8.5</v>
      </c>
      <c r="K7" s="50">
        <f>ROUND('前年度'!K7/('前年度'!$L7+'前年度'!$M7+'前年度'!$N7)*100,1)</f>
        <v>78.2</v>
      </c>
      <c r="M7" s="83"/>
    </row>
    <row r="8" spans="2:13" ht="17.25">
      <c r="B8" s="19" t="s">
        <v>17</v>
      </c>
      <c r="C8" s="50">
        <f>ROUND('前年度'!C8/('前年度'!$L8+'前年度'!$M8+'前年度'!$N8)*100,1)</f>
        <v>26</v>
      </c>
      <c r="D8" s="50">
        <f>ROUND('前年度'!D8/('前年度'!$L8+'前年度'!$M8+'前年度'!$N8)*100,1)</f>
        <v>13.6</v>
      </c>
      <c r="E8" s="50">
        <f>ROUND('前年度'!E8/('前年度'!$L8+'前年度'!$M8+'前年度'!$N8)*100,1)</f>
        <v>0.6</v>
      </c>
      <c r="F8" s="50">
        <f>ROUND('前年度'!F8/('前年度'!$L8+'前年度'!$M8+'前年度'!$N8)*100,1)</f>
        <v>11.4</v>
      </c>
      <c r="G8" s="50">
        <f>ROUND('前年度'!G8/('前年度'!$L8+'前年度'!$M8+'前年度'!$N8)*100,1)</f>
        <v>10.4</v>
      </c>
      <c r="H8" s="50">
        <f>ROUND('前年度'!H8/('前年度'!$L8+'前年度'!$M8+'前年度'!$N8)*100,1)</f>
        <v>17.2</v>
      </c>
      <c r="I8" s="50">
        <f>ROUND('前年度'!I8/('前年度'!$L8+'前年度'!$M8+'前年度'!$N8)*100,1)</f>
        <v>0</v>
      </c>
      <c r="J8" s="50">
        <f>ROUND('前年度'!J8/('前年度'!$L8+'前年度'!$M8+'前年度'!$N8)*100,1)</f>
        <v>11.7</v>
      </c>
      <c r="K8" s="50">
        <f>ROUND('前年度'!K8/('前年度'!$L8+'前年度'!$M8+'前年度'!$N8)*100,1)</f>
        <v>91</v>
      </c>
      <c r="M8" s="83"/>
    </row>
    <row r="9" spans="2:13" ht="17.25">
      <c r="B9" s="20" t="s">
        <v>18</v>
      </c>
      <c r="C9" s="50">
        <f>ROUND('前年度'!C9/('前年度'!$L9+'前年度'!$M9+'前年度'!$N9)*100,1)</f>
        <v>24.5</v>
      </c>
      <c r="D9" s="50">
        <f>ROUND('前年度'!D9/('前年度'!$L9+'前年度'!$M9+'前年度'!$N9)*100,1)</f>
        <v>11.5</v>
      </c>
      <c r="E9" s="50">
        <f>ROUND('前年度'!E9/('前年度'!$L9+'前年度'!$M9+'前年度'!$N9)*100,1)</f>
        <v>1.4</v>
      </c>
      <c r="F9" s="50">
        <f>ROUND('前年度'!F9/('前年度'!$L9+'前年度'!$M9+'前年度'!$N9)*100,1)</f>
        <v>10.4</v>
      </c>
      <c r="G9" s="50">
        <f>ROUND('前年度'!G9/('前年度'!$L9+'前年度'!$M9+'前年度'!$N9)*100,1)</f>
        <v>11.8</v>
      </c>
      <c r="H9" s="50">
        <f>ROUND('前年度'!H9/('前年度'!$L9+'前年度'!$M9+'前年度'!$N9)*100,1)</f>
        <v>10</v>
      </c>
      <c r="I9" s="50">
        <f>ROUND('前年度'!I9/('前年度'!$L9+'前年度'!$M9+'前年度'!$N9)*100,1)</f>
        <v>0.2</v>
      </c>
      <c r="J9" s="50">
        <f>ROUND('前年度'!J9/('前年度'!$L9+'前年度'!$M9+'前年度'!$N9)*100,1)</f>
        <v>12</v>
      </c>
      <c r="K9" s="50">
        <f>ROUND('前年度'!K9/('前年度'!$L9+'前年度'!$M9+'前年度'!$N9)*100,1)</f>
        <v>81.7</v>
      </c>
      <c r="M9" s="83"/>
    </row>
    <row r="10" spans="2:13" ht="17.25">
      <c r="B10" s="20" t="s">
        <v>19</v>
      </c>
      <c r="C10" s="50">
        <f>ROUND('前年度'!C10/('前年度'!$L10+'前年度'!$M10+'前年度'!$N10)*100,1)</f>
        <v>24.6</v>
      </c>
      <c r="D10" s="50">
        <f>ROUND('前年度'!D10/('前年度'!$L10+'前年度'!$M10+'前年度'!$N10)*100,1)</f>
        <v>13.5</v>
      </c>
      <c r="E10" s="50">
        <f>ROUND('前年度'!E10/('前年度'!$L10+'前年度'!$M10+'前年度'!$N10)*100,1)</f>
        <v>0.6</v>
      </c>
      <c r="F10" s="50">
        <f>ROUND('前年度'!F10/('前年度'!$L10+'前年度'!$M10+'前年度'!$N10)*100,1)</f>
        <v>9.8</v>
      </c>
      <c r="G10" s="50">
        <f>ROUND('前年度'!G10/('前年度'!$L10+'前年度'!$M10+'前年度'!$N10)*100,1)</f>
        <v>10</v>
      </c>
      <c r="H10" s="50">
        <f>ROUND('前年度'!H10/('前年度'!$L10+'前年度'!$M10+'前年度'!$N10)*100,1)</f>
        <v>17.3</v>
      </c>
      <c r="I10" s="50">
        <f>ROUND('前年度'!I10/('前年度'!$L10+'前年度'!$M10+'前年度'!$N10)*100,1)</f>
        <v>0</v>
      </c>
      <c r="J10" s="50">
        <f>ROUND('前年度'!J10/('前年度'!$L10+'前年度'!$M10+'前年度'!$N10)*100,1)</f>
        <v>10</v>
      </c>
      <c r="K10" s="50">
        <f>ROUND('前年度'!K10/('前年度'!$L10+'前年度'!$M10+'前年度'!$N10)*100,1)</f>
        <v>85.8</v>
      </c>
      <c r="M10" s="83"/>
    </row>
    <row r="11" spans="2:13" ht="17.25">
      <c r="B11" s="20" t="s">
        <v>20</v>
      </c>
      <c r="C11" s="50">
        <f>ROUND('前年度'!C11/('前年度'!$L11+'前年度'!$M11+'前年度'!$N11)*100,1)</f>
        <v>30.5</v>
      </c>
      <c r="D11" s="50">
        <f>ROUND('前年度'!D11/('前年度'!$L11+'前年度'!$M11+'前年度'!$N11)*100,1)</f>
        <v>17.5</v>
      </c>
      <c r="E11" s="50">
        <f>ROUND('前年度'!E11/('前年度'!$L11+'前年度'!$M11+'前年度'!$N11)*100,1)</f>
        <v>2.3</v>
      </c>
      <c r="F11" s="50">
        <f>ROUND('前年度'!F11/('前年度'!$L11+'前年度'!$M11+'前年度'!$N11)*100,1)</f>
        <v>12.2</v>
      </c>
      <c r="G11" s="50">
        <f>ROUND('前年度'!G11/('前年度'!$L11+'前年度'!$M11+'前年度'!$N11)*100,1)</f>
        <v>5.8</v>
      </c>
      <c r="H11" s="50">
        <f>ROUND('前年度'!H11/('前年度'!$L11+'前年度'!$M11+'前年度'!$N11)*100,1)</f>
        <v>10.1</v>
      </c>
      <c r="I11" s="50">
        <f>ROUND('前年度'!I11/('前年度'!$L11+'前年度'!$M11+'前年度'!$N11)*100,1)</f>
        <v>0</v>
      </c>
      <c r="J11" s="50">
        <f>ROUND('前年度'!J11/('前年度'!$L11+'前年度'!$M11+'前年度'!$N11)*100,1)</f>
        <v>10.5</v>
      </c>
      <c r="K11" s="50">
        <f>ROUND('前年度'!K11/('前年度'!$L11+'前年度'!$M11+'前年度'!$N11)*100,1)</f>
        <v>88.9</v>
      </c>
      <c r="M11" s="83"/>
    </row>
    <row r="12" spans="2:13" ht="17.25">
      <c r="B12" s="20" t="s">
        <v>21</v>
      </c>
      <c r="C12" s="50">
        <f>ROUND('前年度'!C12/('前年度'!$L12+'前年度'!$M12+'前年度'!$N12)*100,1)</f>
        <v>24</v>
      </c>
      <c r="D12" s="50">
        <f>ROUND('前年度'!D12/('前年度'!$L12+'前年度'!$M12+'前年度'!$N12)*100,1)</f>
        <v>9.9</v>
      </c>
      <c r="E12" s="50">
        <f>ROUND('前年度'!E12/('前年度'!$L12+'前年度'!$M12+'前年度'!$N12)*100,1)</f>
        <v>1.3</v>
      </c>
      <c r="F12" s="50">
        <f>ROUND('前年度'!F12/('前年度'!$L12+'前年度'!$M12+'前年度'!$N12)*100,1)</f>
        <v>13.1</v>
      </c>
      <c r="G12" s="50">
        <f>ROUND('前年度'!G12/('前年度'!$L12+'前年度'!$M12+'前年度'!$N12)*100,1)</f>
        <v>17</v>
      </c>
      <c r="H12" s="50">
        <f>ROUND('前年度'!H12/('前年度'!$L12+'前年度'!$M12+'前年度'!$N12)*100,1)</f>
        <v>17.5</v>
      </c>
      <c r="I12" s="50">
        <f>ROUND('前年度'!I12/('前年度'!$L12+'前年度'!$M12+'前年度'!$N12)*100,1)</f>
        <v>0</v>
      </c>
      <c r="J12" s="50">
        <f>ROUND('前年度'!J12/('前年度'!$L12+'前年度'!$M12+'前年度'!$N12)*100,1)</f>
        <v>11</v>
      </c>
      <c r="K12" s="50">
        <f>ROUND('前年度'!K12/('前年度'!$L12+'前年度'!$M12+'前年度'!$N12)*100,1)</f>
        <v>93.8</v>
      </c>
      <c r="M12" s="83"/>
    </row>
    <row r="13" spans="2:13" ht="17.25">
      <c r="B13" s="20" t="s">
        <v>22</v>
      </c>
      <c r="C13" s="50">
        <f>ROUND('前年度'!C13/('前年度'!$L13+'前年度'!$M13+'前年度'!$N13)*100,1)</f>
        <v>23.1</v>
      </c>
      <c r="D13" s="50">
        <f>ROUND('前年度'!D13/('前年度'!$L13+'前年度'!$M13+'前年度'!$N13)*100,1)</f>
        <v>13.6</v>
      </c>
      <c r="E13" s="50">
        <f>ROUND('前年度'!E13/('前年度'!$L13+'前年度'!$M13+'前年度'!$N13)*100,1)</f>
        <v>0.7</v>
      </c>
      <c r="F13" s="50">
        <f>ROUND('前年度'!F13/('前年度'!$L13+'前年度'!$M13+'前年度'!$N13)*100,1)</f>
        <v>7.5</v>
      </c>
      <c r="G13" s="50">
        <f>ROUND('前年度'!G13/('前年度'!$L13+'前年度'!$M13+'前年度'!$N13)*100,1)</f>
        <v>14.3</v>
      </c>
      <c r="H13" s="50">
        <f>ROUND('前年度'!H13/('前年度'!$L13+'前年度'!$M13+'前年度'!$N13)*100,1)</f>
        <v>16.9</v>
      </c>
      <c r="I13" s="50">
        <f>ROUND('前年度'!I13/('前年度'!$L13+'前年度'!$M13+'前年度'!$N13)*100,1)</f>
        <v>0</v>
      </c>
      <c r="J13" s="50">
        <f>ROUND('前年度'!J13/('前年度'!$L13+'前年度'!$M13+'前年度'!$N13)*100,1)</f>
        <v>13.5</v>
      </c>
      <c r="K13" s="50">
        <f>ROUND('前年度'!K13/('前年度'!$L13+'前年度'!$M13+'前年度'!$N13)*100,1)</f>
        <v>89.6</v>
      </c>
      <c r="M13" s="83"/>
    </row>
    <row r="14" spans="2:13" ht="17.25">
      <c r="B14" s="20" t="s">
        <v>23</v>
      </c>
      <c r="C14" s="50">
        <f>ROUND('前年度'!C14/('前年度'!$L14+'前年度'!$M14+'前年度'!$N14)*100,1)</f>
        <v>28.7</v>
      </c>
      <c r="D14" s="50">
        <f>ROUND('前年度'!D14/('前年度'!$L14+'前年度'!$M14+'前年度'!$N14)*100,1)</f>
        <v>16.1</v>
      </c>
      <c r="E14" s="50">
        <f>ROUND('前年度'!E14/('前年度'!$L14+'前年度'!$M14+'前年度'!$N14)*100,1)</f>
        <v>0.8</v>
      </c>
      <c r="F14" s="50">
        <f>ROUND('前年度'!F14/('前年度'!$L14+'前年度'!$M14+'前年度'!$N14)*100,1)</f>
        <v>5.4</v>
      </c>
      <c r="G14" s="50">
        <f>ROUND('前年度'!G14/('前年度'!$L14+'前年度'!$M14+'前年度'!$N14)*100,1)</f>
        <v>5.6</v>
      </c>
      <c r="H14" s="50">
        <f>ROUND('前年度'!H14/('前年度'!$L14+'前年度'!$M14+'前年度'!$N14)*100,1)</f>
        <v>13.3</v>
      </c>
      <c r="I14" s="50">
        <f>ROUND('前年度'!I14/('前年度'!$L14+'前年度'!$M14+'前年度'!$N14)*100,1)</f>
        <v>0</v>
      </c>
      <c r="J14" s="50">
        <f>ROUND('前年度'!J14/('前年度'!$L14+'前年度'!$M14+'前年度'!$N14)*100,1)</f>
        <v>10.7</v>
      </c>
      <c r="K14" s="50">
        <f>ROUND('前年度'!K14/('前年度'!$L14+'前年度'!$M14+'前年度'!$N14)*100,1)</f>
        <v>80.6</v>
      </c>
      <c r="M14" s="83"/>
    </row>
    <row r="15" spans="2:13" ht="17.25">
      <c r="B15" s="20" t="s">
        <v>24</v>
      </c>
      <c r="C15" s="50">
        <f>ROUND('前年度'!C15/('前年度'!$L15+'前年度'!$M15+'前年度'!$N15)*100,1)</f>
        <v>29</v>
      </c>
      <c r="D15" s="50">
        <f>ROUND('前年度'!D15/('前年度'!$L15+'前年度'!$M15+'前年度'!$N15)*100,1)</f>
        <v>10.4</v>
      </c>
      <c r="E15" s="50">
        <f>ROUND('前年度'!E15/('前年度'!$L15+'前年度'!$M15+'前年度'!$N15)*100,1)</f>
        <v>0.5</v>
      </c>
      <c r="F15" s="50">
        <f>ROUND('前年度'!F15/('前年度'!$L15+'前年度'!$M15+'前年度'!$N15)*100,1)</f>
        <v>5.9</v>
      </c>
      <c r="G15" s="50">
        <f>ROUND('前年度'!G15/('前年度'!$L15+'前年度'!$M15+'前年度'!$N15)*100,1)</f>
        <v>5</v>
      </c>
      <c r="H15" s="50">
        <f>ROUND('前年度'!H15/('前年度'!$L15+'前年度'!$M15+'前年度'!$N15)*100,1)</f>
        <v>18</v>
      </c>
      <c r="I15" s="50">
        <f>ROUND('前年度'!I15/('前年度'!$L15+'前年度'!$M15+'前年度'!$N15)*100,1)</f>
        <v>0</v>
      </c>
      <c r="J15" s="50">
        <f>ROUND('前年度'!J15/('前年度'!$L15+'前年度'!$M15+'前年度'!$N15)*100,1)</f>
        <v>11.6</v>
      </c>
      <c r="K15" s="50">
        <f>ROUND('前年度'!K15/('前年度'!$L15+'前年度'!$M15+'前年度'!$N15)*100,1)</f>
        <v>80.5</v>
      </c>
      <c r="M15" s="83"/>
    </row>
    <row r="16" spans="2:13" ht="17.25">
      <c r="B16" s="19" t="s">
        <v>25</v>
      </c>
      <c r="C16" s="50">
        <f>ROUND('前年度'!C16/('前年度'!$L16+'前年度'!$M16+'前年度'!$N16)*100,1)</f>
        <v>29</v>
      </c>
      <c r="D16" s="50">
        <f>ROUND('前年度'!D16/('前年度'!$L16+'前年度'!$M16+'前年度'!$N16)*100,1)</f>
        <v>8.8</v>
      </c>
      <c r="E16" s="50">
        <f>ROUND('前年度'!E16/('前年度'!$L16+'前年度'!$M16+'前年度'!$N16)*100,1)</f>
        <v>0.3</v>
      </c>
      <c r="F16" s="50">
        <f>ROUND('前年度'!F16/('前年度'!$L16+'前年度'!$M16+'前年度'!$N16)*100,1)</f>
        <v>4.6</v>
      </c>
      <c r="G16" s="50">
        <f>ROUND('前年度'!G16/('前年度'!$L16+'前年度'!$M16+'前年度'!$N16)*100,1)</f>
        <v>3.8</v>
      </c>
      <c r="H16" s="50">
        <f>ROUND('前年度'!H16/('前年度'!$L16+'前年度'!$M16+'前年度'!$N16)*100,1)</f>
        <v>22</v>
      </c>
      <c r="I16" s="50">
        <f>ROUND('前年度'!I16/('前年度'!$L16+'前年度'!$M16+'前年度'!$N16)*100,1)</f>
        <v>2.2</v>
      </c>
      <c r="J16" s="50">
        <f>ROUND('前年度'!J16/('前年度'!$L16+'前年度'!$M16+'前年度'!$N16)*100,1)</f>
        <v>12.3</v>
      </c>
      <c r="K16" s="50">
        <f>ROUND('前年度'!K16/('前年度'!$L16+'前年度'!$M16+'前年度'!$N16)*100,1)</f>
        <v>83</v>
      </c>
      <c r="M16" s="83"/>
    </row>
    <row r="17" spans="2:14" ht="17.25">
      <c r="B17" s="20" t="s">
        <v>54</v>
      </c>
      <c r="C17" s="50">
        <f>ROUND('前年度'!C17/('前年度'!$L17+'前年度'!$M17+'前年度'!$N17)*100,1)</f>
        <v>22.6</v>
      </c>
      <c r="D17" s="50">
        <f>ROUND('前年度'!D17/('前年度'!$L17+'前年度'!$M17+'前年度'!$N17)*100,1)</f>
        <v>18</v>
      </c>
      <c r="E17" s="50">
        <f>ROUND('前年度'!E17/('前年度'!$L17+'前年度'!$M17+'前年度'!$N17)*100,1)</f>
        <v>0.8</v>
      </c>
      <c r="F17" s="50">
        <f>ROUND('前年度'!F17/('前年度'!$L17+'前年度'!$M17+'前年度'!$N17)*100,1)</f>
        <v>6.3</v>
      </c>
      <c r="G17" s="50">
        <f>ROUND('前年度'!G17/('前年度'!$L17+'前年度'!$M17+'前年度'!$N17)*100,1)</f>
        <v>12.7</v>
      </c>
      <c r="H17" s="50">
        <f>ROUND('前年度'!H17/('前年度'!$L17+'前年度'!$M17+'前年度'!$N17)*100,1)</f>
        <v>20.4</v>
      </c>
      <c r="I17" s="50">
        <f>ROUND('前年度'!I17/('前年度'!$L17+'前年度'!$M17+'前年度'!$N17)*100,1)</f>
        <v>1.5</v>
      </c>
      <c r="J17" s="50">
        <f>ROUND('前年度'!J17/('前年度'!$L17+'前年度'!$M17+'前年度'!$N17)*100,1)</f>
        <v>8.2</v>
      </c>
      <c r="K17" s="50">
        <f>ROUND('前年度'!K17/('前年度'!$L17+'前年度'!$M17+'前年度'!$N17)*100,1)</f>
        <v>90.6</v>
      </c>
      <c r="M17" s="83"/>
      <c r="N17" s="2"/>
    </row>
    <row r="18" spans="2:14" ht="17.25">
      <c r="B18" s="20" t="s">
        <v>55</v>
      </c>
      <c r="C18" s="50">
        <f>ROUND('前年度'!C18/('前年度'!$L18+'前年度'!$M18+'前年度'!$N18)*100,1)</f>
        <v>30</v>
      </c>
      <c r="D18" s="50">
        <f>ROUND('前年度'!D18/('前年度'!$L18+'前年度'!$M18+'前年度'!$N18)*100,1)</f>
        <v>10.1</v>
      </c>
      <c r="E18" s="50">
        <f>ROUND('前年度'!E18/('前年度'!$L18+'前年度'!$M18+'前年度'!$N18)*100,1)</f>
        <v>0.8</v>
      </c>
      <c r="F18" s="50">
        <f>ROUND('前年度'!F18/('前年度'!$L18+'前年度'!$M18+'前年度'!$N18)*100,1)</f>
        <v>6.9</v>
      </c>
      <c r="G18" s="50">
        <f>ROUND('前年度'!G18/('前年度'!$L18+'前年度'!$M18+'前年度'!$N18)*100,1)</f>
        <v>12.3</v>
      </c>
      <c r="H18" s="50">
        <f>ROUND('前年度'!H18/('前年度'!$L18+'前年度'!$M18+'前年度'!$N18)*100,1)</f>
        <v>24.8</v>
      </c>
      <c r="I18" s="50">
        <f>ROUND('前年度'!I18/('前年度'!$L18+'前年度'!$M18+'前年度'!$N18)*100,1)</f>
        <v>0</v>
      </c>
      <c r="J18" s="50">
        <f>ROUND('前年度'!J18/('前年度'!$L18+'前年度'!$M18+'前年度'!$N18)*100,1)</f>
        <v>12.4</v>
      </c>
      <c r="K18" s="50">
        <f>ROUND('前年度'!K18/('前年度'!$L18+'前年度'!$M18+'前年度'!$N18)*100,1)</f>
        <v>97.3</v>
      </c>
      <c r="M18" s="83"/>
      <c r="N18" s="2"/>
    </row>
    <row r="19" spans="2:14" ht="17.25">
      <c r="B19" s="21" t="s">
        <v>56</v>
      </c>
      <c r="C19" s="51">
        <f>ROUND('前年度'!C19/('前年度'!$L19+'前年度'!$M19+'前年度'!$N19)*100,1)</f>
        <v>31.1</v>
      </c>
      <c r="D19" s="51">
        <f>ROUND('前年度'!D19/('前年度'!$L19+'前年度'!$M19+'前年度'!$N19)*100,1)</f>
        <v>16.8</v>
      </c>
      <c r="E19" s="51">
        <f>ROUND('前年度'!E19/('前年度'!$L19+'前年度'!$M19+'前年度'!$N19)*100,1)</f>
        <v>1</v>
      </c>
      <c r="F19" s="51">
        <f>ROUND('前年度'!F19/('前年度'!$L19+'前年度'!$M19+'前年度'!$N19)*100,1)</f>
        <v>7</v>
      </c>
      <c r="G19" s="51">
        <f>ROUND('前年度'!G19/('前年度'!$L19+'前年度'!$M19+'前年度'!$N19)*100,1)</f>
        <v>7.9</v>
      </c>
      <c r="H19" s="51">
        <f>ROUND('前年度'!H19/('前年度'!$L19+'前年度'!$M19+'前年度'!$N19)*100,1)</f>
        <v>18.9</v>
      </c>
      <c r="I19" s="51">
        <f>ROUND('前年度'!I19/('前年度'!$L19+'前年度'!$M19+'前年度'!$N19)*100,1)</f>
        <v>0</v>
      </c>
      <c r="J19" s="51">
        <f>ROUND('前年度'!J19/('前年度'!$L19+'前年度'!$M19+'前年度'!$N19)*100,1)</f>
        <v>9.4</v>
      </c>
      <c r="K19" s="51">
        <f>ROUND('前年度'!K19/('前年度'!$L19+'前年度'!$M19+'前年度'!$N19)*100,1)</f>
        <v>92.2</v>
      </c>
      <c r="M19" s="83"/>
      <c r="N19" s="2"/>
    </row>
    <row r="20" spans="2:13" ht="17.25">
      <c r="B20" s="20" t="s">
        <v>26</v>
      </c>
      <c r="C20" s="50">
        <f>ROUND('前年度'!C20/('前年度'!$L20+'前年度'!$M20+'前年度'!$N20)*100,1)</f>
        <v>21.6</v>
      </c>
      <c r="D20" s="50">
        <f>ROUND('前年度'!D20/('前年度'!$L20+'前年度'!$M20+'前年度'!$N20)*100,1)</f>
        <v>16.7</v>
      </c>
      <c r="E20" s="50">
        <f>ROUND('前年度'!E20/('前年度'!$L20+'前年度'!$M20+'前年度'!$N20)*100,1)</f>
        <v>0.4</v>
      </c>
      <c r="F20" s="50">
        <f>ROUND('前年度'!F20/('前年度'!$L20+'前年度'!$M20+'前年度'!$N20)*100,1)</f>
        <v>2.3</v>
      </c>
      <c r="G20" s="50">
        <f>ROUND('前年度'!G20/('前年度'!$L20+'前年度'!$M20+'前年度'!$N20)*100,1)</f>
        <v>10.8</v>
      </c>
      <c r="H20" s="50">
        <f>ROUND('前年度'!H20/('前年度'!$L20+'前年度'!$M20+'前年度'!$N20)*100,1)</f>
        <v>9.5</v>
      </c>
      <c r="I20" s="50">
        <f>ROUND('前年度'!I20/('前年度'!$L20+'前年度'!$M20+'前年度'!$N20)*100,1)</f>
        <v>0</v>
      </c>
      <c r="J20" s="50">
        <f>ROUND('前年度'!J20/('前年度'!$L20+'前年度'!$M20+'前年度'!$N20)*100,1)</f>
        <v>13.2</v>
      </c>
      <c r="K20" s="50">
        <f>ROUND('前年度'!K20/('前年度'!$L20+'前年度'!$M20+'前年度'!$N20)*100,1)</f>
        <v>74.7</v>
      </c>
      <c r="M20" s="83"/>
    </row>
    <row r="21" spans="2:13" ht="17.25">
      <c r="B21" s="20" t="s">
        <v>27</v>
      </c>
      <c r="C21" s="50">
        <f>ROUND('前年度'!C21/('前年度'!$L21+'前年度'!$M21+'前年度'!$N21)*100,1)</f>
        <v>29.9</v>
      </c>
      <c r="D21" s="50">
        <f>ROUND('前年度'!D21/('前年度'!$L21+'前年度'!$M21+'前年度'!$N21)*100,1)</f>
        <v>17.7</v>
      </c>
      <c r="E21" s="50">
        <f>ROUND('前年度'!E21/('前年度'!$L21+'前年度'!$M21+'前年度'!$N21)*100,1)</f>
        <v>0.8</v>
      </c>
      <c r="F21" s="50">
        <f>ROUND('前年度'!F21/('前年度'!$L21+'前年度'!$M21+'前年度'!$N21)*100,1)</f>
        <v>5.9</v>
      </c>
      <c r="G21" s="50">
        <f>ROUND('前年度'!G21/('前年度'!$L21+'前年度'!$M21+'前年度'!$N21)*100,1)</f>
        <v>10.4</v>
      </c>
      <c r="H21" s="50">
        <f>ROUND('前年度'!H21/('前年度'!$L21+'前年度'!$M21+'前年度'!$N21)*100,1)</f>
        <v>8.2</v>
      </c>
      <c r="I21" s="50">
        <f>ROUND('前年度'!I21/('前年度'!$L21+'前年度'!$M21+'前年度'!$N21)*100,1)</f>
        <v>0</v>
      </c>
      <c r="J21" s="50">
        <f>ROUND('前年度'!J21/('前年度'!$L21+'前年度'!$M21+'前年度'!$N21)*100,1)</f>
        <v>8.7</v>
      </c>
      <c r="K21" s="50">
        <f>ROUND('前年度'!K21/('前年度'!$L21+'前年度'!$M21+'前年度'!$N21)*100,1)</f>
        <v>81.6</v>
      </c>
      <c r="M21" s="83"/>
    </row>
    <row r="22" spans="2:13" ht="17.25">
      <c r="B22" s="20" t="s">
        <v>28</v>
      </c>
      <c r="C22" s="50">
        <f>ROUND('前年度'!C22/('前年度'!$L22+'前年度'!$M22+'前年度'!$N22)*100,1)</f>
        <v>31.5</v>
      </c>
      <c r="D22" s="50">
        <f>ROUND('前年度'!D22/('前年度'!$L22+'前年度'!$M22+'前年度'!$N22)*100,1)</f>
        <v>17</v>
      </c>
      <c r="E22" s="50">
        <f>ROUND('前年度'!E22/('前年度'!$L22+'前年度'!$M22+'前年度'!$N22)*100,1)</f>
        <v>1.8</v>
      </c>
      <c r="F22" s="50">
        <f>ROUND('前年度'!F22/('前年度'!$L22+'前年度'!$M22+'前年度'!$N22)*100,1)</f>
        <v>5.9</v>
      </c>
      <c r="G22" s="50">
        <f>ROUND('前年度'!G22/('前年度'!$L22+'前年度'!$M22+'前年度'!$N22)*100,1)</f>
        <v>8.6</v>
      </c>
      <c r="H22" s="50">
        <f>ROUND('前年度'!H22/('前年度'!$L22+'前年度'!$M22+'前年度'!$N22)*100,1)</f>
        <v>9</v>
      </c>
      <c r="I22" s="50">
        <f>ROUND('前年度'!I22/('前年度'!$L22+'前年度'!$M22+'前年度'!$N22)*100,1)</f>
        <v>0</v>
      </c>
      <c r="J22" s="50">
        <f>ROUND('前年度'!J22/('前年度'!$L22+'前年度'!$M22+'前年度'!$N22)*100,1)</f>
        <v>9.7</v>
      </c>
      <c r="K22" s="50">
        <f>ROUND('前年度'!K22/('前年度'!$L22+'前年度'!$M22+'前年度'!$N22)*100,1)</f>
        <v>83.6</v>
      </c>
      <c r="M22" s="83"/>
    </row>
    <row r="23" spans="2:13" ht="17.25">
      <c r="B23" s="20" t="s">
        <v>29</v>
      </c>
      <c r="C23" s="50">
        <f>ROUND('前年度'!C23/('前年度'!$L23+'前年度'!$M23+'前年度'!$N23)*100,1)</f>
        <v>32.1</v>
      </c>
      <c r="D23" s="50">
        <f>ROUND('前年度'!D23/('前年度'!$L23+'前年度'!$M23+'前年度'!$N23)*100,1)</f>
        <v>13</v>
      </c>
      <c r="E23" s="50">
        <f>ROUND('前年度'!E23/('前年度'!$L23+'前年度'!$M23+'前年度'!$N23)*100,1)</f>
        <v>0.5</v>
      </c>
      <c r="F23" s="50">
        <f>ROUND('前年度'!F23/('前年度'!$L23+'前年度'!$M23+'前年度'!$N23)*100,1)</f>
        <v>5.3</v>
      </c>
      <c r="G23" s="50">
        <f>ROUND('前年度'!G23/('前年度'!$L23+'前年度'!$M23+'前年度'!$N23)*100,1)</f>
        <v>8.5</v>
      </c>
      <c r="H23" s="50">
        <f>ROUND('前年度'!H23/('前年度'!$L23+'前年度'!$M23+'前年度'!$N23)*100,1)</f>
        <v>10.7</v>
      </c>
      <c r="I23" s="50">
        <f>ROUND('前年度'!I23/('前年度'!$L23+'前年度'!$M23+'前年度'!$N23)*100,1)</f>
        <v>0</v>
      </c>
      <c r="J23" s="50">
        <f>ROUND('前年度'!J23/('前年度'!$L23+'前年度'!$M23+'前年度'!$N23)*100,1)</f>
        <v>12.5</v>
      </c>
      <c r="K23" s="50">
        <f>ROUND('前年度'!K23/('前年度'!$L23+'前年度'!$M23+'前年度'!$N23)*100,1)</f>
        <v>82.5</v>
      </c>
      <c r="M23" s="83"/>
    </row>
    <row r="24" spans="2:13" ht="17.25">
      <c r="B24" s="20" t="s">
        <v>30</v>
      </c>
      <c r="C24" s="50">
        <f>ROUND('前年度'!C24/('前年度'!$L24+'前年度'!$M24+'前年度'!$N24)*100,1)</f>
        <v>23.9</v>
      </c>
      <c r="D24" s="50">
        <f>ROUND('前年度'!D24/('前年度'!$L24+'前年度'!$M24+'前年度'!$N24)*100,1)</f>
        <v>16.8</v>
      </c>
      <c r="E24" s="50">
        <f>ROUND('前年度'!E24/('前年度'!$L24+'前年度'!$M24+'前年度'!$N24)*100,1)</f>
        <v>0.6</v>
      </c>
      <c r="F24" s="50">
        <f>ROUND('前年度'!F24/('前年度'!$L24+'前年度'!$M24+'前年度'!$N24)*100,1)</f>
        <v>5.7</v>
      </c>
      <c r="G24" s="50">
        <f>ROUND('前年度'!G24/('前年度'!$L24+'前年度'!$M24+'前年度'!$N24)*100,1)</f>
        <v>9.4</v>
      </c>
      <c r="H24" s="50">
        <f>ROUND('前年度'!H24/('前年度'!$L24+'前年度'!$M24+'前年度'!$N24)*100,1)</f>
        <v>1</v>
      </c>
      <c r="I24" s="50">
        <f>ROUND('前年度'!I24/('前年度'!$L24+'前年度'!$M24+'前年度'!$N24)*100,1)</f>
        <v>0</v>
      </c>
      <c r="J24" s="50">
        <f>ROUND('前年度'!J24/('前年度'!$L24+'前年度'!$M24+'前年度'!$N24)*100,1)</f>
        <v>15.9</v>
      </c>
      <c r="K24" s="50">
        <f>ROUND('前年度'!K24/('前年度'!$L24+'前年度'!$M24+'前年度'!$N24)*100,1)</f>
        <v>73.2</v>
      </c>
      <c r="M24" s="83"/>
    </row>
    <row r="25" spans="2:13" ht="17.25">
      <c r="B25" s="19" t="s">
        <v>31</v>
      </c>
      <c r="C25" s="50">
        <f>ROUND('前年度'!C25/('前年度'!$L25+'前年度'!$M25+'前年度'!$N25)*100,1)</f>
        <v>25.7</v>
      </c>
      <c r="D25" s="50">
        <f>ROUND('前年度'!D25/('前年度'!$L25+'前年度'!$M25+'前年度'!$N25)*100,1)</f>
        <v>12.3</v>
      </c>
      <c r="E25" s="50">
        <f>ROUND('前年度'!E25/('前年度'!$L25+'前年度'!$M25+'前年度'!$N25)*100,1)</f>
        <v>2.3</v>
      </c>
      <c r="F25" s="50">
        <f>ROUND('前年度'!F25/('前年度'!$L25+'前年度'!$M25+'前年度'!$N25)*100,1)</f>
        <v>6.6</v>
      </c>
      <c r="G25" s="50">
        <f>ROUND('前年度'!G25/('前年度'!$L25+'前年度'!$M25+'前年度'!$N25)*100,1)</f>
        <v>18.3</v>
      </c>
      <c r="H25" s="50">
        <f>ROUND('前年度'!H25/('前年度'!$L25+'前年度'!$M25+'前年度'!$N25)*100,1)</f>
        <v>11.8</v>
      </c>
      <c r="I25" s="50">
        <f>ROUND('前年度'!I25/('前年度'!$L25+'前年度'!$M25+'前年度'!$N25)*100,1)</f>
        <v>0.1</v>
      </c>
      <c r="J25" s="50">
        <f>ROUND('前年度'!J25/('前年度'!$L25+'前年度'!$M25+'前年度'!$N25)*100,1)</f>
        <v>9.7</v>
      </c>
      <c r="K25" s="50">
        <f>ROUND('前年度'!K25/('前年度'!$L25+'前年度'!$M25+'前年度'!$N25)*100,1)</f>
        <v>86.7</v>
      </c>
      <c r="M25" s="83"/>
    </row>
    <row r="26" spans="2:13" ht="17.25">
      <c r="B26" s="20" t="s">
        <v>32</v>
      </c>
      <c r="C26" s="50">
        <f>ROUND('前年度'!C26/('前年度'!$L26+'前年度'!$M26+'前年度'!$N26)*100,1)</f>
        <v>20.1</v>
      </c>
      <c r="D26" s="50">
        <f>ROUND('前年度'!D26/('前年度'!$L26+'前年度'!$M26+'前年度'!$N26)*100,1)</f>
        <v>12.1</v>
      </c>
      <c r="E26" s="50">
        <f>ROUND('前年度'!E26/('前年度'!$L26+'前年度'!$M26+'前年度'!$N26)*100,1)</f>
        <v>1.3</v>
      </c>
      <c r="F26" s="50">
        <f>ROUND('前年度'!F26/('前年度'!$L26+'前年度'!$M26+'前年度'!$N26)*100,1)</f>
        <v>7</v>
      </c>
      <c r="G26" s="50">
        <f>ROUND('前年度'!G26/('前年度'!$L26+'前年度'!$M26+'前年度'!$N26)*100,1)</f>
        <v>12</v>
      </c>
      <c r="H26" s="50">
        <f>ROUND('前年度'!H26/('前年度'!$L26+'前年度'!$M26+'前年度'!$N26)*100,1)</f>
        <v>15.5</v>
      </c>
      <c r="I26" s="50">
        <f>ROUND('前年度'!I26/('前年度'!$L26+'前年度'!$M26+'前年度'!$N26)*100,1)</f>
        <v>0</v>
      </c>
      <c r="J26" s="50">
        <f>ROUND('前年度'!J26/('前年度'!$L26+'前年度'!$M26+'前年度'!$N26)*100,1)</f>
        <v>16.3</v>
      </c>
      <c r="K26" s="50">
        <f>ROUND('前年度'!K26/('前年度'!$L26+'前年度'!$M26+'前年度'!$N26)*100,1)</f>
        <v>84.4</v>
      </c>
      <c r="M26" s="83"/>
    </row>
    <row r="27" spans="2:13" ht="17.25">
      <c r="B27" s="19" t="s">
        <v>33</v>
      </c>
      <c r="C27" s="50">
        <f>ROUND('前年度'!C27/('前年度'!$L27+'前年度'!$M27+'前年度'!$N27)*100,1)</f>
        <v>23.2</v>
      </c>
      <c r="D27" s="50">
        <f>ROUND('前年度'!D27/('前年度'!$L27+'前年度'!$M27+'前年度'!$N27)*100,1)</f>
        <v>10.4</v>
      </c>
      <c r="E27" s="50">
        <f>ROUND('前年度'!E27/('前年度'!$L27+'前年度'!$M27+'前年度'!$N27)*100,1)</f>
        <v>0.7</v>
      </c>
      <c r="F27" s="50">
        <f>ROUND('前年度'!F27/('前年度'!$L27+'前年度'!$M27+'前年度'!$N27)*100,1)</f>
        <v>3.5</v>
      </c>
      <c r="G27" s="50">
        <f>ROUND('前年度'!G27/('前年度'!$L27+'前年度'!$M27+'前年度'!$N27)*100,1)</f>
        <v>14.3</v>
      </c>
      <c r="H27" s="50">
        <f>ROUND('前年度'!H27/('前年度'!$L27+'前年度'!$M27+'前年度'!$N27)*100,1)</f>
        <v>20.7</v>
      </c>
      <c r="I27" s="50">
        <f>ROUND('前年度'!I27/('前年度'!$L27+'前年度'!$M27+'前年度'!$N27)*100,1)</f>
        <v>0</v>
      </c>
      <c r="J27" s="50">
        <f>ROUND('前年度'!J27/('前年度'!$L27+'前年度'!$M27+'前年度'!$N27)*100,1)</f>
        <v>10.2</v>
      </c>
      <c r="K27" s="50">
        <f>ROUND('前年度'!K27/('前年度'!$L27+'前年度'!$M27+'前年度'!$N27)*100,1)</f>
        <v>83</v>
      </c>
      <c r="M27" s="83"/>
    </row>
    <row r="28" spans="2:13" ht="17.25">
      <c r="B28" s="20" t="s">
        <v>34</v>
      </c>
      <c r="C28" s="50">
        <f>ROUND('前年度'!C28/('前年度'!$L28+'前年度'!$M28+'前年度'!$N28)*100,1)</f>
        <v>21.9</v>
      </c>
      <c r="D28" s="50">
        <f>ROUND('前年度'!D28/('前年度'!$L28+'前年度'!$M28+'前年度'!$N28)*100,1)</f>
        <v>14.5</v>
      </c>
      <c r="E28" s="50">
        <f>ROUND('前年度'!E28/('前年度'!$L28+'前年度'!$M28+'前年度'!$N28)*100,1)</f>
        <v>0.2</v>
      </c>
      <c r="F28" s="50">
        <f>ROUND('前年度'!F28/('前年度'!$L28+'前年度'!$M28+'前年度'!$N28)*100,1)</f>
        <v>5.3</v>
      </c>
      <c r="G28" s="50">
        <f>ROUND('前年度'!G28/('前年度'!$L28+'前年度'!$M28+'前年度'!$N28)*100,1)</f>
        <v>14.9</v>
      </c>
      <c r="H28" s="50">
        <f>ROUND('前年度'!H28/('前年度'!$L28+'前年度'!$M28+'前年度'!$N28)*100,1)</f>
        <v>9.8</v>
      </c>
      <c r="I28" s="50">
        <f>ROUND('前年度'!I28/('前年度'!$L28+'前年度'!$M28+'前年度'!$N28)*100,1)</f>
        <v>0</v>
      </c>
      <c r="J28" s="50">
        <f>ROUND('前年度'!J28/('前年度'!$L28+'前年度'!$M28+'前年度'!$N28)*100,1)</f>
        <v>8.6</v>
      </c>
      <c r="K28" s="50">
        <f>ROUND('前年度'!K28/('前年度'!$L28+'前年度'!$M28+'前年度'!$N28)*100,1)</f>
        <v>75.1</v>
      </c>
      <c r="M28" s="83"/>
    </row>
    <row r="29" spans="2:13" ht="17.25">
      <c r="B29" s="20" t="s">
        <v>35</v>
      </c>
      <c r="C29" s="50">
        <f>ROUND('前年度'!C29/('前年度'!$L29+'前年度'!$M29+'前年度'!$N29)*100,1)</f>
        <v>20.4</v>
      </c>
      <c r="D29" s="50">
        <f>ROUND('前年度'!D29/('前年度'!$L29+'前年度'!$M29+'前年度'!$N29)*100,1)</f>
        <v>13.4</v>
      </c>
      <c r="E29" s="50">
        <f>ROUND('前年度'!E29/('前年度'!$L29+'前年度'!$M29+'前年度'!$N29)*100,1)</f>
        <v>1.3</v>
      </c>
      <c r="F29" s="50">
        <f>ROUND('前年度'!F29/('前年度'!$L29+'前年度'!$M29+'前年度'!$N29)*100,1)</f>
        <v>3.3</v>
      </c>
      <c r="G29" s="50">
        <f>ROUND('前年度'!G29/('前年度'!$L29+'前年度'!$M29+'前年度'!$N29)*100,1)</f>
        <v>11</v>
      </c>
      <c r="H29" s="50">
        <f>ROUND('前年度'!H29/('前年度'!$L29+'前年度'!$M29+'前年度'!$N29)*100,1)</f>
        <v>10.1</v>
      </c>
      <c r="I29" s="50">
        <f>ROUND('前年度'!I29/('前年度'!$L29+'前年度'!$M29+'前年度'!$N29)*100,1)</f>
        <v>0.8</v>
      </c>
      <c r="J29" s="50">
        <f>ROUND('前年度'!J29/('前年度'!$L29+'前年度'!$M29+'前年度'!$N29)*100,1)</f>
        <v>8.5</v>
      </c>
      <c r="K29" s="50">
        <f>ROUND('前年度'!K29/('前年度'!$L29+'前年度'!$M29+'前年度'!$N29)*100,1)</f>
        <v>68.7</v>
      </c>
      <c r="M29" s="83"/>
    </row>
    <row r="30" spans="2:13" ht="17.25">
      <c r="B30" s="20" t="s">
        <v>57</v>
      </c>
      <c r="C30" s="50">
        <f>ROUND('前年度'!C30/('前年度'!$L30+'前年度'!$M30+'前年度'!$N30)*100,1)</f>
        <v>20.2</v>
      </c>
      <c r="D30" s="50">
        <f>ROUND('前年度'!D30/('前年度'!$L30+'前年度'!$M30+'前年度'!$N30)*100,1)</f>
        <v>8</v>
      </c>
      <c r="E30" s="50">
        <f>ROUND('前年度'!E30/('前年度'!$L30+'前年度'!$M30+'前年度'!$N30)*100,1)</f>
        <v>2</v>
      </c>
      <c r="F30" s="50">
        <f>ROUND('前年度'!F30/('前年度'!$L30+'前年度'!$M30+'前年度'!$N30)*100,1)</f>
        <v>2.8</v>
      </c>
      <c r="G30" s="50">
        <f>ROUND('前年度'!G30/('前年度'!$L30+'前年度'!$M30+'前年度'!$N30)*100,1)</f>
        <v>14.2</v>
      </c>
      <c r="H30" s="50">
        <f>ROUND('前年度'!H30/('前年度'!$L30+'前年度'!$M30+'前年度'!$N30)*100,1)</f>
        <v>24.7</v>
      </c>
      <c r="I30" s="50">
        <f>ROUND('前年度'!I30/('前年度'!$L30+'前年度'!$M30+'前年度'!$N30)*100,1)</f>
        <v>0</v>
      </c>
      <c r="J30" s="50">
        <f>ROUND('前年度'!J30/('前年度'!$L30+'前年度'!$M30+'前年度'!$N30)*100,1)</f>
        <v>9.7</v>
      </c>
      <c r="K30" s="50">
        <f>ROUND('前年度'!K30/('前年度'!$L30+'前年度'!$M30+'前年度'!$N30)*100,1)</f>
        <v>81.6</v>
      </c>
      <c r="M30" s="83"/>
    </row>
    <row r="31" spans="2:13" ht="17.25">
      <c r="B31" s="19" t="s">
        <v>58</v>
      </c>
      <c r="C31" s="50">
        <f>ROUND('前年度'!C31/('前年度'!$L31+'前年度'!$M31+'前年度'!$N31)*100,1)</f>
        <v>23.8</v>
      </c>
      <c r="D31" s="50">
        <f>ROUND('前年度'!D31/('前年度'!$L31+'前年度'!$M31+'前年度'!$N31)*100,1)</f>
        <v>16.7</v>
      </c>
      <c r="E31" s="50">
        <f>ROUND('前年度'!E31/('前年度'!$L31+'前年度'!$M31+'前年度'!$N31)*100,1)</f>
        <v>0.1</v>
      </c>
      <c r="F31" s="50">
        <f>ROUND('前年度'!F31/('前年度'!$L31+'前年度'!$M31+'前年度'!$N31)*100,1)</f>
        <v>2.4</v>
      </c>
      <c r="G31" s="50">
        <f>ROUND('前年度'!G31/('前年度'!$L31+'前年度'!$M31+'前年度'!$N31)*100,1)</f>
        <v>15.9</v>
      </c>
      <c r="H31" s="50">
        <f>ROUND('前年度'!H31/('前年度'!$L31+'前年度'!$M31+'前年度'!$N31)*100,1)</f>
        <v>20.8</v>
      </c>
      <c r="I31" s="50">
        <f>ROUND('前年度'!I31/('前年度'!$L31+'前年度'!$M31+'前年度'!$N31)*100,1)</f>
        <v>0</v>
      </c>
      <c r="J31" s="50">
        <f>ROUND('前年度'!J31/('前年度'!$L31+'前年度'!$M31+'前年度'!$N31)*100,1)</f>
        <v>13.1</v>
      </c>
      <c r="K31" s="50">
        <f>ROUND('前年度'!K31/('前年度'!$L31+'前年度'!$M31+'前年度'!$N31)*100,1)</f>
        <v>92.7</v>
      </c>
      <c r="M31" s="83"/>
    </row>
    <row r="32" spans="2:13" ht="17.25">
      <c r="B32" s="19" t="s">
        <v>59</v>
      </c>
      <c r="C32" s="50">
        <f>ROUND('前年度'!C32/('前年度'!$L32+'前年度'!$M32+'前年度'!$N32)*100,1)</f>
        <v>27.3</v>
      </c>
      <c r="D32" s="50">
        <f>ROUND('前年度'!D32/('前年度'!$L32+'前年度'!$M32+'前年度'!$N32)*100,1)</f>
        <v>13.5</v>
      </c>
      <c r="E32" s="50">
        <f>ROUND('前年度'!E32/('前年度'!$L32+'前年度'!$M32+'前年度'!$N32)*100,1)</f>
        <v>1.4</v>
      </c>
      <c r="F32" s="50">
        <f>ROUND('前年度'!F32/('前年度'!$L32+'前年度'!$M32+'前年度'!$N32)*100,1)</f>
        <v>8</v>
      </c>
      <c r="G32" s="50">
        <f>ROUND('前年度'!G32/('前年度'!$L32+'前年度'!$M32+'前年度'!$N32)*100,1)</f>
        <v>11.8</v>
      </c>
      <c r="H32" s="50">
        <f>ROUND('前年度'!H32/('前年度'!$L32+'前年度'!$M32+'前年度'!$N32)*100,1)</f>
        <v>20.9</v>
      </c>
      <c r="I32" s="50">
        <f>ROUND('前年度'!I32/('前年度'!$L32+'前年度'!$M32+'前年度'!$N32)*100,1)</f>
        <v>0</v>
      </c>
      <c r="J32" s="50">
        <f>ROUND('前年度'!J32/('前年度'!$L32+'前年度'!$M32+'前年度'!$N32)*100,1)</f>
        <v>6.6</v>
      </c>
      <c r="K32" s="50">
        <f>ROUND('前年度'!K32/('前年度'!$L32+'前年度'!$M32+'前年度'!$N32)*100,1)</f>
        <v>89.6</v>
      </c>
      <c r="M32" s="83"/>
    </row>
    <row r="33" spans="2:13" ht="17.25">
      <c r="B33" s="20" t="s">
        <v>36</v>
      </c>
      <c r="C33" s="50">
        <f>ROUND('前年度'!C33/('前年度'!$L33+'前年度'!$M33+'前年度'!$N33)*100,1)</f>
        <v>27.9</v>
      </c>
      <c r="D33" s="50">
        <f>ROUND('前年度'!D33/('前年度'!$L33+'前年度'!$M33+'前年度'!$N33)*100,1)</f>
        <v>11.9</v>
      </c>
      <c r="E33" s="50">
        <f>ROUND('前年度'!E33/('前年度'!$L33+'前年度'!$M33+'前年度'!$N33)*100,1)</f>
        <v>0.6</v>
      </c>
      <c r="F33" s="50">
        <f>ROUND('前年度'!F33/('前年度'!$L33+'前年度'!$M33+'前年度'!$N33)*100,1)</f>
        <v>4.1</v>
      </c>
      <c r="G33" s="50">
        <f>ROUND('前年度'!G33/('前年度'!$L33+'前年度'!$M33+'前年度'!$N33)*100,1)</f>
        <v>16.8</v>
      </c>
      <c r="H33" s="50">
        <f>ROUND('前年度'!H33/('前年度'!$L33+'前年度'!$M33+'前年度'!$N33)*100,1)</f>
        <v>15.3</v>
      </c>
      <c r="I33" s="50">
        <f>ROUND('前年度'!I33/('前年度'!$L33+'前年度'!$M33+'前年度'!$N33)*100,1)</f>
        <v>1.1</v>
      </c>
      <c r="J33" s="50">
        <f>ROUND('前年度'!J33/('前年度'!$L33+'前年度'!$M33+'前年度'!$N33)*100,1)</f>
        <v>13.8</v>
      </c>
      <c r="K33" s="50">
        <f>ROUND('前年度'!K33/('前年度'!$L33+'前年度'!$M33+'前年度'!$N33)*100,1)</f>
        <v>91.5</v>
      </c>
      <c r="M33" s="83"/>
    </row>
    <row r="34" spans="2:13" ht="17.25">
      <c r="B34" s="19" t="s">
        <v>37</v>
      </c>
      <c r="C34" s="51">
        <f>ROUND('前年度'!C34/('前年度'!$L34+'前年度'!$M34+'前年度'!$N34)*100,1)</f>
        <v>22.3</v>
      </c>
      <c r="D34" s="51">
        <f>ROUND('前年度'!D34/('前年度'!$L34+'前年度'!$M34+'前年度'!$N34)*100,1)</f>
        <v>12</v>
      </c>
      <c r="E34" s="51">
        <f>ROUND('前年度'!E34/('前年度'!$L34+'前年度'!$M34+'前年度'!$N34)*100,1)</f>
        <v>0.9</v>
      </c>
      <c r="F34" s="51">
        <f>ROUND('前年度'!F34/('前年度'!$L34+'前年度'!$M34+'前年度'!$N34)*100,1)</f>
        <v>4.2</v>
      </c>
      <c r="G34" s="51">
        <f>ROUND('前年度'!G34/('前年度'!$L34+'前年度'!$M34+'前年度'!$N34)*100,1)</f>
        <v>15</v>
      </c>
      <c r="H34" s="51">
        <f>ROUND('前年度'!H34/('前年度'!$L34+'前年度'!$M34+'前年度'!$N34)*100,1)</f>
        <v>22.1</v>
      </c>
      <c r="I34" s="51">
        <f>ROUND('前年度'!I34/('前年度'!$L34+'前年度'!$M34+'前年度'!$N34)*100,1)</f>
        <v>0</v>
      </c>
      <c r="J34" s="51">
        <f>ROUND('前年度'!J34/('前年度'!$L34+'前年度'!$M34+'前年度'!$N34)*100,1)</f>
        <v>10.3</v>
      </c>
      <c r="K34" s="51">
        <f>ROUND('前年度'!K34/('前年度'!$L34+'前年度'!$M34+'前年度'!$N34)*100,1)</f>
        <v>86.8</v>
      </c>
      <c r="M34" s="83"/>
    </row>
    <row r="35" spans="2:11" ht="17.25">
      <c r="B35" s="22" t="s">
        <v>45</v>
      </c>
      <c r="C35" s="53">
        <f>ROUND('前年度'!C35/('前年度'!$L35+'前年度'!$M35+'前年度'!$N35)*100,1)</f>
        <v>26.6</v>
      </c>
      <c r="D35" s="53">
        <f>ROUND('前年度'!D35/('前年度'!$L35+'前年度'!$M35+'前年度'!$N35)*100,1)</f>
        <v>14.8</v>
      </c>
      <c r="E35" s="53">
        <f>ROUND('前年度'!E35/('前年度'!$L35+'前年度'!$M35+'前年度'!$N35)*100,1)</f>
        <v>1.4</v>
      </c>
      <c r="F35" s="53">
        <f>ROUND('前年度'!F35/('前年度'!$L35+'前年度'!$M35+'前年度'!$N35)*100,1)</f>
        <v>9.8</v>
      </c>
      <c r="G35" s="53">
        <f>ROUND('前年度'!G35/('前年度'!$L35+'前年度'!$M35+'前年度'!$N35)*100,1)</f>
        <v>9.7</v>
      </c>
      <c r="H35" s="53">
        <f>ROUND('前年度'!H35/('前年度'!$L35+'前年度'!$M35+'前年度'!$N35)*100,1)</f>
        <v>14.1</v>
      </c>
      <c r="I35" s="53">
        <f>ROUND('前年度'!I35/('前年度'!$L35+'前年度'!$M35+'前年度'!$N35)*100,1)</f>
        <v>0.1</v>
      </c>
      <c r="J35" s="53">
        <f>ROUND('前年度'!J35/('前年度'!$L35+'前年度'!$M35+'前年度'!$N35)*100,1)</f>
        <v>10.5</v>
      </c>
      <c r="K35" s="56">
        <f>ROUND('前年度'!K35/('前年度'!$L35+'前年度'!$M35+'前年度'!$N35)*100,1)</f>
        <v>86.9</v>
      </c>
    </row>
    <row r="36" spans="2:11" ht="17.25">
      <c r="B36" s="22" t="s">
        <v>74</v>
      </c>
      <c r="C36" s="53">
        <f>ROUND('前年度'!C36/('前年度'!$L36+'前年度'!$M36+'前年度'!$N36)*100,1)</f>
        <v>25.3</v>
      </c>
      <c r="D36" s="53">
        <f>ROUND('前年度'!D36/('前年度'!$L36+'前年度'!$M36+'前年度'!$N36)*100,1)</f>
        <v>14</v>
      </c>
      <c r="E36" s="53">
        <f>ROUND('前年度'!E36/('前年度'!$L36+'前年度'!$M36+'前年度'!$N36)*100,1)</f>
        <v>1.1</v>
      </c>
      <c r="F36" s="53">
        <f>ROUND('前年度'!F36/('前年度'!$L36+'前年度'!$M36+'前年度'!$N36)*100,1)</f>
        <v>5.1</v>
      </c>
      <c r="G36" s="53">
        <f>ROUND('前年度'!G36/('前年度'!$L36+'前年度'!$M36+'前年度'!$N36)*100,1)</f>
        <v>12.6</v>
      </c>
      <c r="H36" s="53">
        <f>ROUND('前年度'!H36/('前年度'!$L36+'前年度'!$M36+'前年度'!$N36)*100,1)</f>
        <v>14.1</v>
      </c>
      <c r="I36" s="53">
        <f>ROUND('前年度'!I36/('前年度'!$L36+'前年度'!$M36+'前年度'!$N36)*100,1)</f>
        <v>0.1</v>
      </c>
      <c r="J36" s="53">
        <f>ROUND('前年度'!J36/('前年度'!$L36+'前年度'!$M36+'前年度'!$N36)*100,1)</f>
        <v>10.9</v>
      </c>
      <c r="K36" s="56">
        <f>ROUND('前年度'!K36/('前年度'!$L36+'前年度'!$M36+'前年度'!$N36)*100,1)</f>
        <v>83.3</v>
      </c>
    </row>
    <row r="37" spans="2:11" ht="17.25">
      <c r="B37" s="22" t="s">
        <v>46</v>
      </c>
      <c r="C37" s="53">
        <f>ROUND('前年度'!C37/('前年度'!$L37+'前年度'!$M37+'前年度'!$N37)*100,1)</f>
        <v>26.4</v>
      </c>
      <c r="D37" s="53">
        <f>ROUND('前年度'!D37/('前年度'!$L37+'前年度'!$M37+'前年度'!$N37)*100,1)</f>
        <v>14.7</v>
      </c>
      <c r="E37" s="53">
        <f>ROUND('前年度'!E37/('前年度'!$L37+'前年度'!$M37+'前年度'!$N37)*100,1)</f>
        <v>1.3</v>
      </c>
      <c r="F37" s="53">
        <f>ROUND('前年度'!F37/('前年度'!$L37+'前年度'!$M37+'前年度'!$N37)*100,1)</f>
        <v>9.1</v>
      </c>
      <c r="G37" s="53">
        <f>ROUND('前年度'!G37/('前年度'!$L37+'前年度'!$M37+'前年度'!$N37)*100,1)</f>
        <v>10.1</v>
      </c>
      <c r="H37" s="53">
        <f>ROUND('前年度'!H37/('前年度'!$L37+'前年度'!$M37+'前年度'!$N37)*100,1)</f>
        <v>14.1</v>
      </c>
      <c r="I37" s="53">
        <f>ROUND('前年度'!I37/('前年度'!$L37+'前年度'!$M37+'前年度'!$N37)*100,1)</f>
        <v>0.1</v>
      </c>
      <c r="J37" s="53">
        <f>ROUND('前年度'!J37/('前年度'!$L37+'前年度'!$M37+'前年度'!$N37)*100,1)</f>
        <v>10.5</v>
      </c>
      <c r="K37" s="53">
        <f>ROUND('前年度'!K37/('前年度'!$L37+'前年度'!$M37+'前年度'!$N37)*100,1)</f>
        <v>86.4</v>
      </c>
    </row>
    <row r="38" spans="3:12" ht="17.25">
      <c r="C38" s="3" t="s">
        <v>47</v>
      </c>
      <c r="I38" s="3"/>
      <c r="L38" s="2"/>
    </row>
    <row r="39" spans="2:12" ht="17.25">
      <c r="B39" s="25" t="s">
        <v>49</v>
      </c>
      <c r="C39" s="1"/>
      <c r="D39" s="1"/>
      <c r="E39" s="1"/>
      <c r="F39" s="1"/>
      <c r="G39" s="1"/>
      <c r="H39" s="1"/>
      <c r="J39" s="1"/>
      <c r="K39" s="4" t="s">
        <v>40</v>
      </c>
      <c r="L39" s="2"/>
    </row>
    <row r="40" spans="2:11" ht="17.25">
      <c r="B40" s="22" t="s">
        <v>45</v>
      </c>
      <c r="C40" s="53">
        <f aca="true" t="shared" si="0" ref="C40:K40">ROUND(AVERAGE(C6:C19),1)</f>
        <v>26.8</v>
      </c>
      <c r="D40" s="53">
        <f t="shared" si="0"/>
        <v>13.8</v>
      </c>
      <c r="E40" s="53">
        <f t="shared" si="0"/>
        <v>1.1</v>
      </c>
      <c r="F40" s="53">
        <f t="shared" si="0"/>
        <v>8.7</v>
      </c>
      <c r="G40" s="53">
        <f t="shared" si="0"/>
        <v>9.7</v>
      </c>
      <c r="H40" s="53">
        <f t="shared" si="0"/>
        <v>16.4</v>
      </c>
      <c r="I40" s="53">
        <f t="shared" si="0"/>
        <v>0.3</v>
      </c>
      <c r="J40" s="53">
        <f t="shared" si="0"/>
        <v>10.9</v>
      </c>
      <c r="K40" s="53">
        <f t="shared" si="0"/>
        <v>87.6</v>
      </c>
    </row>
    <row r="41" spans="2:11" ht="17.25">
      <c r="B41" s="22" t="s">
        <v>73</v>
      </c>
      <c r="C41" s="53">
        <f aca="true" t="shared" si="1" ref="C41:K41">ROUND(AVERAGE(C20:C34),1)</f>
        <v>24.8</v>
      </c>
      <c r="D41" s="53">
        <f t="shared" si="1"/>
        <v>13.7</v>
      </c>
      <c r="E41" s="53">
        <f t="shared" si="1"/>
        <v>1</v>
      </c>
      <c r="F41" s="53">
        <f t="shared" si="1"/>
        <v>4.8</v>
      </c>
      <c r="G41" s="53">
        <f t="shared" si="1"/>
        <v>12.8</v>
      </c>
      <c r="H41" s="53">
        <f t="shared" si="1"/>
        <v>14</v>
      </c>
      <c r="I41" s="53">
        <f t="shared" si="1"/>
        <v>0.1</v>
      </c>
      <c r="J41" s="53">
        <f t="shared" si="1"/>
        <v>11.1</v>
      </c>
      <c r="K41" s="53">
        <f t="shared" si="1"/>
        <v>82.4</v>
      </c>
    </row>
    <row r="42" spans="2:11" ht="17.25">
      <c r="B42" s="22" t="s">
        <v>46</v>
      </c>
      <c r="C42" s="53">
        <f aca="true" t="shared" si="2" ref="C42:K42">ROUND(AVERAGE(C6:C34),1)</f>
        <v>25.8</v>
      </c>
      <c r="D42" s="53">
        <f t="shared" si="2"/>
        <v>13.7</v>
      </c>
      <c r="E42" s="53">
        <f t="shared" si="2"/>
        <v>1</v>
      </c>
      <c r="F42" s="53">
        <f t="shared" si="2"/>
        <v>6.7</v>
      </c>
      <c r="G42" s="53">
        <f t="shared" si="2"/>
        <v>11.3</v>
      </c>
      <c r="H42" s="53">
        <f t="shared" si="2"/>
        <v>15.2</v>
      </c>
      <c r="I42" s="53">
        <f t="shared" si="2"/>
        <v>0.2</v>
      </c>
      <c r="J42" s="53">
        <f t="shared" si="2"/>
        <v>11</v>
      </c>
      <c r="K42" s="53">
        <f t="shared" si="2"/>
        <v>84.9</v>
      </c>
    </row>
    <row r="43" ht="17.25">
      <c r="C43" t="s">
        <v>48</v>
      </c>
    </row>
    <row r="46" ht="17.25">
      <c r="C46" s="12"/>
    </row>
    <row r="47" ht="17.25">
      <c r="C47" s="12"/>
    </row>
    <row r="48" ht="17.25">
      <c r="C48" s="12"/>
    </row>
    <row r="49" ht="17.25">
      <c r="C49" s="12"/>
    </row>
    <row r="50" ht="17.25">
      <c r="C50" s="12"/>
    </row>
    <row r="51" ht="17.25">
      <c r="C51" s="12"/>
    </row>
    <row r="52" ht="17.25">
      <c r="C52" s="12"/>
    </row>
    <row r="53" ht="17.25">
      <c r="C53" s="12"/>
    </row>
    <row r="54" ht="17.25">
      <c r="C54" s="12"/>
    </row>
    <row r="55" ht="17.25">
      <c r="C55" s="12"/>
    </row>
    <row r="56" ht="17.25">
      <c r="C56" s="12"/>
    </row>
    <row r="57" ht="17.25">
      <c r="C57" s="12"/>
    </row>
    <row r="58" ht="17.25">
      <c r="C58" s="12"/>
    </row>
    <row r="59" ht="17.25">
      <c r="C59" s="12"/>
    </row>
    <row r="60" ht="17.25">
      <c r="C60" s="12"/>
    </row>
    <row r="61" ht="17.25">
      <c r="C61" s="12"/>
    </row>
    <row r="62" ht="17.25">
      <c r="C62" s="12"/>
    </row>
    <row r="63" ht="17.25">
      <c r="C63" s="12"/>
    </row>
    <row r="64" ht="17.25">
      <c r="C64" s="12"/>
    </row>
    <row r="65" ht="17.25">
      <c r="C65" s="12"/>
    </row>
    <row r="66" ht="17.25">
      <c r="C66" s="12"/>
    </row>
    <row r="67" ht="17.25">
      <c r="C67" s="12"/>
    </row>
    <row r="68" ht="17.25">
      <c r="C68" s="12"/>
    </row>
    <row r="69" ht="17.25">
      <c r="C69" s="12"/>
    </row>
    <row r="70" ht="17.25">
      <c r="C70" s="12"/>
    </row>
    <row r="71" ht="17.25">
      <c r="C71" s="12"/>
    </row>
    <row r="72" ht="17.25">
      <c r="C72" s="12"/>
    </row>
    <row r="73" ht="17.25">
      <c r="C73" s="12"/>
    </row>
    <row r="74" ht="17.25">
      <c r="C74" s="12"/>
    </row>
    <row r="75" ht="17.25">
      <c r="C75" s="12"/>
    </row>
    <row r="76" ht="17.25">
      <c r="C76" s="12"/>
    </row>
    <row r="77" ht="17.25">
      <c r="C77" s="12"/>
    </row>
    <row r="78" ht="17.25">
      <c r="C78" s="12"/>
    </row>
    <row r="79" ht="17.25">
      <c r="C79" s="12"/>
    </row>
    <row r="80" ht="17.25">
      <c r="C80" s="12"/>
    </row>
    <row r="81" ht="17.25">
      <c r="C81" s="12"/>
    </row>
    <row r="82" ht="17.25">
      <c r="C82" s="12"/>
    </row>
    <row r="83" ht="17.25">
      <c r="C83" s="12"/>
    </row>
    <row r="84" ht="17.25">
      <c r="C84" s="12"/>
    </row>
    <row r="85" ht="17.25">
      <c r="C85" s="12"/>
    </row>
    <row r="86" ht="17.25">
      <c r="C86" s="12"/>
    </row>
    <row r="87" ht="17.25">
      <c r="C87" s="12"/>
    </row>
    <row r="88" ht="17.25">
      <c r="C88" s="12"/>
    </row>
    <row r="89" ht="17.25">
      <c r="C89" s="12"/>
    </row>
    <row r="90" ht="17.25">
      <c r="C90" s="12"/>
    </row>
    <row r="91" ht="17.25">
      <c r="C91" s="12"/>
    </row>
    <row r="92" ht="17.25">
      <c r="C92" s="12"/>
    </row>
    <row r="93" ht="17.25">
      <c r="C93" s="12"/>
    </row>
    <row r="94" ht="17.25">
      <c r="C94" s="12"/>
    </row>
    <row r="95" ht="17.25">
      <c r="C95" s="12"/>
    </row>
    <row r="96" ht="17.25">
      <c r="C96" s="12"/>
    </row>
    <row r="97" ht="17.25">
      <c r="C97" s="12"/>
    </row>
    <row r="98" ht="17.25">
      <c r="C98" s="12"/>
    </row>
    <row r="99" ht="17.25">
      <c r="C99" s="12"/>
    </row>
    <row r="100" ht="17.25">
      <c r="C100" s="12"/>
    </row>
    <row r="101" ht="17.25">
      <c r="C101" s="12"/>
    </row>
    <row r="102" ht="17.25">
      <c r="C102" s="12"/>
    </row>
    <row r="103" ht="17.25">
      <c r="C103" s="12"/>
    </row>
    <row r="104" ht="17.25">
      <c r="C104" s="12"/>
    </row>
    <row r="105" ht="17.25">
      <c r="C105" s="12"/>
    </row>
    <row r="106" ht="17.25">
      <c r="C106" s="12"/>
    </row>
    <row r="107" ht="17.25">
      <c r="C107" s="12"/>
    </row>
    <row r="108" ht="17.25">
      <c r="C108" s="12"/>
    </row>
    <row r="109" ht="17.25">
      <c r="C109" s="12"/>
    </row>
    <row r="110" ht="17.25">
      <c r="C110" s="12"/>
    </row>
    <row r="111" ht="17.25">
      <c r="C111" s="12"/>
    </row>
    <row r="112" ht="17.25">
      <c r="C112" s="12"/>
    </row>
    <row r="113" ht="17.25">
      <c r="C113" s="12"/>
    </row>
    <row r="114" ht="17.25">
      <c r="C114" s="12"/>
    </row>
    <row r="115" ht="17.25">
      <c r="C115" s="1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 ９-３ 経常収支比率の状況（前年度決算）※減収補てん債特例分、臨時財政対策債を含む&amp;Cえ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2022-12-27T23:55:33Z</cp:lastPrinted>
  <dcterms:created xsi:type="dcterms:W3CDTF">1999-09-10T06:51:18Z</dcterms:created>
  <dcterms:modified xsi:type="dcterms:W3CDTF">2023-08-16T06:51:21Z</dcterms:modified>
  <cp:category/>
  <cp:version/>
  <cp:contentType/>
  <cp:contentStatus/>
</cp:coreProperties>
</file>