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terao-keiichi\Desktop\【経営比較分析表】2022_242152_47_140\"/>
    </mc:Choice>
  </mc:AlternateContent>
  <xr:revisionPtr revIDLastSave="0" documentId="13_ncr:1_{3679E6E8-D5E4-432D-AB50-EE3783048C8F}" xr6:coauthVersionLast="36" xr6:coauthVersionMax="36" xr10:uidLastSave="{00000000-0000-0000-0000-000000000000}"/>
  <workbookProtection workbookAlgorithmName="SHA-512" workbookHashValue="WOKIVuMhjLF+/7wVyVEUGwH9YSmpMmNOGviAxFbOXtdmy5tcjKLjuTUkO1gccqu8foMgjPfOwoBBEB3unUOAhw==" workbookSaltValue="Ie+Urggky2/N5hLgZ642uw==" workbookSpinCount="100000" lockStructure="1"/>
  <bookViews>
    <workbookView xWindow="0" yWindow="0" windowWidth="15360" windowHeight="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CV67" i="4" s="1"/>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CS51" i="4"/>
  <c r="IT76" i="4"/>
  <c r="HJ30" i="4"/>
  <c r="CS30" i="4"/>
  <c r="MA51" i="4"/>
  <c r="C11" i="5"/>
  <c r="D11" i="5"/>
  <c r="E11" i="5"/>
  <c r="B11" i="5"/>
  <c r="BK76" i="4" l="1"/>
  <c r="LH51" i="4"/>
  <c r="LT76" i="4"/>
  <c r="LH30" i="4"/>
  <c r="BZ30" i="4"/>
  <c r="GQ51" i="4"/>
  <c r="IE76" i="4"/>
  <c r="BZ51" i="4"/>
  <c r="GQ30" i="4"/>
  <c r="HP76" i="4"/>
  <c r="BG30" i="4"/>
  <c r="AV76" i="4"/>
  <c r="KO51" i="4"/>
  <c r="FX30" i="4"/>
  <c r="LE76" i="4"/>
  <c r="FX51" i="4"/>
  <c r="KO30" i="4"/>
  <c r="BG51" i="4"/>
  <c r="FE51" i="4"/>
  <c r="JV30" i="4"/>
  <c r="HA76" i="4"/>
  <c r="AN51" i="4"/>
  <c r="FE30" i="4"/>
  <c r="AN30" i="4"/>
  <c r="AG76" i="4"/>
  <c r="JV51" i="4"/>
  <c r="KP76" i="4"/>
  <c r="R76" i="4"/>
  <c r="JC51" i="4"/>
  <c r="KA76" i="4"/>
  <c r="EL51" i="4"/>
  <c r="JC30" i="4"/>
  <c r="GL76" i="4"/>
  <c r="EL30" i="4"/>
  <c r="U51" i="4"/>
  <c r="U30"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<sst xmlns="http://schemas.openxmlformats.org/spreadsheetml/2006/main" count="278" uniqueCount="141">
  <si>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</si>
  <si>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</si>
  <si>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</si>
  <si>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</si>
  <si>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</si>
  <si>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</si>
  <si>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</si>
  <si>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</si>
  <si>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</si>
  <si>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</si>
  <si>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</si>
  <si>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</si>
  <si>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</si>
  <si>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</si>
  <si>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</si>
  <si>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</si>
  <si>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</si>
  <si>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</si>
  <si>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</si>
  <si>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</si>
  <si>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</si>
  <si>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</si>
  <si>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</si>
  <si>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</si>
  <si>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</si>
  <si>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</si>
  <si>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</si>
  <si>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</si>
  <si>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</si>
  <si>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</si>
  <si>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</si>
  <si>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</si>
  <si>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</si>
  <si>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</si>
  <si>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</si>
  <si>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</si>
  <si>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</si>
  <si>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</si>
  <si>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</si>
  <si>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</si>
  <si>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</si>
  <si>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</si>
  <si>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</si>
  <si>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</si>
  <si>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</si>
  <si>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</si>
  <si>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</si>
  <si>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</si>
  <si>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</si>
  <si>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</si>
  <si>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</si>
  <si>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</si>
  <si>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</si>
  <si>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</si>
  <si>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</si>
  <si>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</si>
  <si>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</si>
  <si>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</si>
  <si>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</si>
  <si>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</si>
  <si>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</si>
  <si>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</si>
  <si>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</si>
  <si>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</si>
  <si>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</si>
  <si>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</si>
  <si>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</si>
  <si>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</si>
  <si>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</si>
  <si>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</si>
  <si>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</si>
  <si>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</si>
  <si>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</si>
  <si>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</si>
  <si>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</si>
  <si>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</si>
  <si>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</si>
  <si>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</si>
  <si>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</si>
  <si>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</si>
  <si>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</si>
  <si>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</si>
  <si>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</si>
  <si>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</si>
  <si>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</si>
  <si>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</si>
  <si>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</si>
  <si>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</si>
  <si>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</si>
  <si>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</si>
  <si>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</si>
  <si>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</si>
  <si>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</si>
  <si>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</si>
  <si>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</si>
  <si>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</si>
  <si>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</si>
  <si>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</si>
  <si>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</si>
  <si>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</si>
  <si>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</si>
  <si>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</si>
  <si>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</si>
  <si>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</si>
  <si>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</si>
  <si>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</si>
  <si>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</si>
  <si>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当該値(N-1)</t>
    <phoneticPr fontId="5"/>
  </si>
  <si>
    <t>当該値(N-3)</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</si>
  <si>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</si>
  <si>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</si>
  <si>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</si>
  <si>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</si>
  <si>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</si>
  <si>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</si>
  <si>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</si>
  <si>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</si>
  <si>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</si>
  <si>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</si>
  <si>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三重県　志摩市</t>
  </si>
  <si>
    <t>鵜方駅前公共駐車場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</si>
  <si>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</si>
  <si>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</si>
  <si>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</si>
  <si>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</si>
  <si>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</si>
  <si>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</si>
  <si>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</si>
  <si>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</si>
  <si>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</si>
  <si>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</si>
  <si>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</si>
  <si>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</si>
  <si>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</si>
  <si>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</si>
  <si>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</si>
  <si>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</si>
  <si>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・令和2年度および令和3年度は新型コロナウイルス感染症の影響を受け、収入が減少し他会計補助率が上昇していたが、令和４年度は令和２年度以前の収入額と同程度に回復した。
・類似施設の平均より収益が低いのは、1時間までの利用を無料としており、短時間利用が多いためである。
・当該駐車場の設置目的が、駅周辺の商業施設等や通勤通学者の送迎のための駐車場が少なかったことから、利用者の利便性向上のために設置されたものであり、料金収入の売上向上を目的に設置されたものではない。そのため、特に経営改善への取組を行っていない。</t>
    <rPh sb="55" eb="57">
      <t>レイワ</t>
    </rPh>
    <rPh sb="58" eb="60">
      <t>ネンド</t>
    </rPh>
    <rPh sb="61" eb="63">
      <t>レイワ</t>
    </rPh>
    <rPh sb="64" eb="66">
      <t>ネンド</t>
    </rPh>
    <rPh sb="66" eb="68">
      <t>イゼン</t>
    </rPh>
    <rPh sb="69" eb="71">
      <t>シュウニュウ</t>
    </rPh>
    <rPh sb="71" eb="72">
      <t>ガク</t>
    </rPh>
    <rPh sb="73" eb="76">
      <t>ドウテイド</t>
    </rPh>
    <rPh sb="77" eb="79">
      <t>カイフク</t>
    </rPh>
    <rPh sb="118" eb="121">
      <t>タンジカン</t>
    </rPh>
    <rPh sb="121" eb="123">
      <t>リヨウ</t>
    </rPh>
    <rPh sb="124" eb="125">
      <t>オオ</t>
    </rPh>
    <phoneticPr fontId="5"/>
  </si>
  <si>
    <t>・平成23年度に機器を改修しており、その際にパークロック式からゲート式の駐車場管理システムに変更している。
・ゲート式のシステムに変更してから10年ほど経過し、経年ごとに機器のトラブルや不調が目立つようになってきた。対応経費も余分にかかる状況になってきたため、令和5年度に、機器の更新を予定している。</t>
    <rPh sb="134" eb="135">
      <t>ド</t>
    </rPh>
    <phoneticPr fontId="5"/>
  </si>
  <si>
    <t>・駅前ロータリー内の駐車区画（13台分）の利用者の約85％が１時間未満の短時間利用である。
・駅前の商業施設利用のためや電車での通勤、通学の送迎用に利用されるケースが多い。
・平成29年度から令和元年度にかけて稼働率が徐々に減少。令和2年度は新型コロナウイルス感染症拡大の影響により駅及び周辺施設の利用者が減少したことで駐車場稼働率が減少しているが、令和3年度から持ち直し傾向がみられ、令和４年度では稼働率が増加した。
・利用者の行動制限がなくなれば、以前に戻ることが期待できることから、安定的な稼働が見込まれると推察する。</t>
    <rPh sb="193" eb="195">
      <t>レイワ</t>
    </rPh>
    <rPh sb="196" eb="198">
      <t>ネンド</t>
    </rPh>
    <rPh sb="211" eb="214">
      <t>リヨウシャ</t>
    </rPh>
    <rPh sb="215" eb="219">
      <t>コウドウセイゲン</t>
    </rPh>
    <rPh sb="226" eb="228">
      <t>イゼン</t>
    </rPh>
    <rPh sb="229" eb="230">
      <t>モド</t>
    </rPh>
    <rPh sb="234" eb="236">
      <t>キタイ</t>
    </rPh>
    <rPh sb="244" eb="247">
      <t>アンテイテキ</t>
    </rPh>
    <rPh sb="248" eb="250">
      <t>カドウ</t>
    </rPh>
    <rPh sb="251" eb="253">
      <t>ミコ</t>
    </rPh>
    <rPh sb="257" eb="259">
      <t>スイサツ</t>
    </rPh>
    <phoneticPr fontId="5"/>
  </si>
  <si>
    <t>・老朽化したパークロック式の駐車場区画を改修し、平成24年にゲート式駐車場として13台分の区画を整備し供用している。利用形態として、駅前の商業施設等の利用や送迎のため短時間の利用が多い状況は継続すると推察する。
・令和2年度、令和3年度は新型コロナウイルス感染症拡大のため駅利用の減少から駐車場利用が減少したが、令和4年度は回復傾向にあり、駐車場利用者も増加している。
・令和4年度は稼働率が上向きの傾向であるが、設備の経年劣化の影響が著しくなり、機器類の修繕に経費が掛かってきている。
・稼働率、利用率が上がっても短時間利用が多いことから、大きな収益の伸びを期待することはできない。管理形態の見直しや経費の圧縮が可能か検討する。</t>
    <rPh sb="92" eb="94">
      <t>ジョウキョウ</t>
    </rPh>
    <rPh sb="95" eb="97">
      <t>ケイゾク</t>
    </rPh>
    <rPh sb="100" eb="102">
      <t>スイサツ</t>
    </rPh>
    <rPh sb="144" eb="147">
      <t>チュウシャジョウ</t>
    </rPh>
    <rPh sb="147" eb="149">
      <t>リヨウ</t>
    </rPh>
    <rPh sb="150" eb="152">
      <t>ゲンショウ</t>
    </rPh>
    <rPh sb="156" eb="158">
      <t>レイワ</t>
    </rPh>
    <rPh sb="159" eb="161">
      <t>ネンド</t>
    </rPh>
    <rPh sb="162" eb="166">
      <t>カイフクケイコウ</t>
    </rPh>
    <rPh sb="177" eb="179">
      <t>ゾウカ</t>
    </rPh>
    <rPh sb="224" eb="227">
      <t>キキルイ</t>
    </rPh>
    <rPh sb="228" eb="230">
      <t>シュウゼン</t>
    </rPh>
    <rPh sb="258" eb="261">
      <t>タンジカン</t>
    </rPh>
    <rPh sb="261" eb="263">
      <t>リヨウ</t>
    </rPh>
    <rPh sb="264" eb="265">
      <t>オオ</t>
    </rPh>
    <rPh sb="271" eb="272">
      <t>オオ</t>
    </rPh>
    <rPh sb="274" eb="276">
      <t>シュウエキ</t>
    </rPh>
    <rPh sb="277" eb="278">
      <t>ノ</t>
    </rPh>
    <rPh sb="280" eb="282">
      <t>キタイ</t>
    </rPh>
    <rPh sb="292" eb="296">
      <t>カンリケイタイ</t>
    </rPh>
    <rPh sb="297" eb="299">
      <t>ミナオ</t>
    </rPh>
    <rPh sb="301" eb="303">
      <t>ケイヒ</t>
    </rPh>
    <rPh sb="304" eb="306">
      <t>アッシュク</t>
    </rPh>
    <rPh sb="307" eb="309">
      <t>カノウ</t>
    </rPh>
    <rPh sb="310" eb="312">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</si>
</sst>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74.400000000000006</c:v>
                </c:pt>
                <c:pt idx="1">
                  <c:v>87.5</c:v>
                </c:pt>
                <c:pt idx="2">
                  <c:v>100</c:v>
                </c:pt>
                <c:pt idx="3">
                  <c:v>89.3</c:v>
                </c:pt>
                <c:pt idx="4">
                  <c:v>80.099999999999994</c:v>
                </c:pt>
              </c:numCache>
            </c:numRef>
          </c:val>
          <c:extLst>
            <c:ext xmlns:c16="http://schemas.microsoft.com/office/drawing/2014/chart" uri="{C3380CC4-5D6E-409C-BE32-E72D297353CC}">
              <c16:uniqueId val="{00000000-9718-478B-B8E9-084E6ABF596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9718-478B-B8E9-084E6ABF596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6A5-4D25-865F-E39EFFDCE5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6A5-4D25-865F-E39EFFDCE50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DC5-4999-AC39-26DFF089E8F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DC5-4999-AC39-26DFF089E8F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F2BE-4776-8FBF-023EA580A1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2BE-4776-8FBF-023EA580A14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43.9</c:v>
                </c:pt>
                <c:pt idx="3">
                  <c:v>32.9</c:v>
                </c:pt>
                <c:pt idx="4">
                  <c:v>8.8000000000000007</c:v>
                </c:pt>
              </c:numCache>
            </c:numRef>
          </c:val>
          <c:extLst>
            <c:ext xmlns:c16="http://schemas.microsoft.com/office/drawing/2014/chart" uri="{C3380CC4-5D6E-409C-BE32-E72D297353CC}">
              <c16:uniqueId val="{00000000-0499-4400-8A42-7684E68E6AD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0499-4400-8A42-7684E68E6AD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30</c:v>
                </c:pt>
                <c:pt idx="3">
                  <c:v>21</c:v>
                </c:pt>
                <c:pt idx="4">
                  <c:v>5</c:v>
                </c:pt>
              </c:numCache>
            </c:numRef>
          </c:val>
          <c:extLst>
            <c:ext xmlns:c16="http://schemas.microsoft.com/office/drawing/2014/chart" uri="{C3380CC4-5D6E-409C-BE32-E72D297353CC}">
              <c16:uniqueId val="{00000000-24FD-44D5-9ADA-402DE94B8B0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24FD-44D5-9ADA-402DE94B8B0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1138.5</c:v>
                </c:pt>
                <c:pt idx="1">
                  <c:v>1069.2</c:v>
                </c:pt>
                <c:pt idx="2">
                  <c:v>846.2</c:v>
                </c:pt>
                <c:pt idx="3">
                  <c:v>1053.8</c:v>
                </c:pt>
                <c:pt idx="4">
                  <c:v>1230.8</c:v>
                </c:pt>
              </c:numCache>
            </c:numRef>
          </c:val>
          <c:extLst>
            <c:ext xmlns:c16="http://schemas.microsoft.com/office/drawing/2014/chart" uri="{C3380CC4-5D6E-409C-BE32-E72D297353CC}">
              <c16:uniqueId val="{00000000-E96B-4A93-A301-C475C2A64C6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E96B-4A93-A301-C475C2A64C6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43.4</c:v>
                </c:pt>
                <c:pt idx="1">
                  <c:v>23.2</c:v>
                </c:pt>
                <c:pt idx="2">
                  <c:v>-78.099999999999994</c:v>
                </c:pt>
                <c:pt idx="3">
                  <c:v>-77.5</c:v>
                </c:pt>
                <c:pt idx="4">
                  <c:v>-40.299999999999997</c:v>
                </c:pt>
              </c:numCache>
            </c:numRef>
          </c:val>
          <c:extLst>
            <c:ext xmlns:c16="http://schemas.microsoft.com/office/drawing/2014/chart" uri="{C3380CC4-5D6E-409C-BE32-E72D297353CC}">
              <c16:uniqueId val="{00000000-0F39-47D7-B77F-25976DF976D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0F39-47D7-B77F-25976DF976D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-808</c:v>
                </c:pt>
                <c:pt idx="1">
                  <c:v>-325</c:v>
                </c:pt>
                <c:pt idx="2">
                  <c:v>-1164</c:v>
                </c:pt>
                <c:pt idx="3">
                  <c:v>-1391</c:v>
                </c:pt>
                <c:pt idx="4">
                  <c:v>-881</c:v>
                </c:pt>
              </c:numCache>
            </c:numRef>
          </c:val>
          <c:extLst>
            <c:ext xmlns:c16="http://schemas.microsoft.com/office/drawing/2014/chart" uri="{C3380CC4-5D6E-409C-BE32-E72D297353CC}">
              <c16:uniqueId val="{00000000-33D1-46B7-AF19-E304421DAD4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3D1-46B7-AF19-E304421DAD4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三重県志摩市　鵜方駅前公共駐車場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11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74.400000000000006</v>
      </c>
      <c r="V31" s="116"/>
      <c r="W31" s="116"/>
      <c r="X31" s="116"/>
      <c r="Y31" s="116"/>
      <c r="Z31" s="116"/>
      <c r="AA31" s="116"/>
      <c r="AB31" s="116"/>
      <c r="AC31" s="116"/>
      <c r="AD31" s="116"/>
      <c r="AE31" s="116"/>
      <c r="AF31" s="116"/>
      <c r="AG31" s="116"/>
      <c r="AH31" s="116"/>
      <c r="AI31" s="116"/>
      <c r="AJ31" s="116"/>
      <c r="AK31" s="116"/>
      <c r="AL31" s="116"/>
      <c r="AM31" s="116"/>
      <c r="AN31" s="116">
        <f>データ!Z7</f>
        <v>87.5</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89.3</v>
      </c>
      <c r="CA31" s="116"/>
      <c r="CB31" s="116"/>
      <c r="CC31" s="116"/>
      <c r="CD31" s="116"/>
      <c r="CE31" s="116"/>
      <c r="CF31" s="116"/>
      <c r="CG31" s="116"/>
      <c r="CH31" s="116"/>
      <c r="CI31" s="116"/>
      <c r="CJ31" s="116"/>
      <c r="CK31" s="116"/>
      <c r="CL31" s="116"/>
      <c r="CM31" s="116"/>
      <c r="CN31" s="116"/>
      <c r="CO31" s="116"/>
      <c r="CP31" s="116"/>
      <c r="CQ31" s="116"/>
      <c r="CR31" s="116"/>
      <c r="CS31" s="116">
        <f>データ!AC7</f>
        <v>80.099999999999994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43.9</v>
      </c>
      <c r="FY31" s="116"/>
      <c r="FZ31" s="116"/>
      <c r="GA31" s="116"/>
      <c r="GB31" s="116"/>
      <c r="GC31" s="116"/>
      <c r="GD31" s="116"/>
      <c r="GE31" s="116"/>
      <c r="GF31" s="116"/>
      <c r="GG31" s="116"/>
      <c r="GH31" s="116"/>
      <c r="GI31" s="116"/>
      <c r="GJ31" s="116"/>
      <c r="GK31" s="116"/>
      <c r="GL31" s="116"/>
      <c r="GM31" s="116"/>
      <c r="GN31" s="116"/>
      <c r="GO31" s="116"/>
      <c r="GP31" s="116"/>
      <c r="GQ31" s="116">
        <f>データ!AM7</f>
        <v>32.9</v>
      </c>
      <c r="GR31" s="116"/>
      <c r="GS31" s="116"/>
      <c r="GT31" s="116"/>
      <c r="GU31" s="116"/>
      <c r="GV31" s="116"/>
      <c r="GW31" s="116"/>
      <c r="GX31" s="116"/>
      <c r="GY31" s="116"/>
      <c r="GZ31" s="116"/>
      <c r="HA31" s="116"/>
      <c r="HB31" s="116"/>
      <c r="HC31" s="116"/>
      <c r="HD31" s="116"/>
      <c r="HE31" s="116"/>
      <c r="HF31" s="116"/>
      <c r="HG31" s="116"/>
      <c r="HH31" s="116"/>
      <c r="HI31" s="116"/>
      <c r="HJ31" s="116">
        <f>データ!AN7</f>
        <v>8.8000000000000007</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1138.5</v>
      </c>
      <c r="JD31" s="111"/>
      <c r="JE31" s="111"/>
      <c r="JF31" s="111"/>
      <c r="JG31" s="111"/>
      <c r="JH31" s="111"/>
      <c r="JI31" s="111"/>
      <c r="JJ31" s="111"/>
      <c r="JK31" s="111"/>
      <c r="JL31" s="111"/>
      <c r="JM31" s="111"/>
      <c r="JN31" s="111"/>
      <c r="JO31" s="111"/>
      <c r="JP31" s="111"/>
      <c r="JQ31" s="111"/>
      <c r="JR31" s="111"/>
      <c r="JS31" s="111"/>
      <c r="JT31" s="111"/>
      <c r="JU31" s="112"/>
      <c r="JV31" s="110">
        <f>データ!DL7</f>
        <v>1069.2</v>
      </c>
      <c r="JW31" s="111"/>
      <c r="JX31" s="111"/>
      <c r="JY31" s="111"/>
      <c r="JZ31" s="111"/>
      <c r="KA31" s="111"/>
      <c r="KB31" s="111"/>
      <c r="KC31" s="111"/>
      <c r="KD31" s="111"/>
      <c r="KE31" s="111"/>
      <c r="KF31" s="111"/>
      <c r="KG31" s="111"/>
      <c r="KH31" s="111"/>
      <c r="KI31" s="111"/>
      <c r="KJ31" s="111"/>
      <c r="KK31" s="111"/>
      <c r="KL31" s="111"/>
      <c r="KM31" s="111"/>
      <c r="KN31" s="112"/>
      <c r="KO31" s="110">
        <f>データ!DM7</f>
        <v>846.2</v>
      </c>
      <c r="KP31" s="111"/>
      <c r="KQ31" s="111"/>
      <c r="KR31" s="111"/>
      <c r="KS31" s="111"/>
      <c r="KT31" s="111"/>
      <c r="KU31" s="111"/>
      <c r="KV31" s="111"/>
      <c r="KW31" s="111"/>
      <c r="KX31" s="111"/>
      <c r="KY31" s="111"/>
      <c r="KZ31" s="111"/>
      <c r="LA31" s="111"/>
      <c r="LB31" s="111"/>
      <c r="LC31" s="111"/>
      <c r="LD31" s="111"/>
      <c r="LE31" s="111"/>
      <c r="LF31" s="111"/>
      <c r="LG31" s="112"/>
      <c r="LH31" s="110">
        <f>データ!DN7</f>
        <v>1053.8</v>
      </c>
      <c r="LI31" s="111"/>
      <c r="LJ31" s="111"/>
      <c r="LK31" s="111"/>
      <c r="LL31" s="111"/>
      <c r="LM31" s="111"/>
      <c r="LN31" s="111"/>
      <c r="LO31" s="111"/>
      <c r="LP31" s="111"/>
      <c r="LQ31" s="111"/>
      <c r="LR31" s="111"/>
      <c r="LS31" s="111"/>
      <c r="LT31" s="111"/>
      <c r="LU31" s="111"/>
      <c r="LV31" s="111"/>
      <c r="LW31" s="111"/>
      <c r="LX31" s="111"/>
      <c r="LY31" s="111"/>
      <c r="LZ31" s="112"/>
      <c r="MA31" s="110">
        <f>データ!DO7</f>
        <v>1230.8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138</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139</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30</v>
      </c>
      <c r="BH52" s="120"/>
      <c r="BI52" s="120"/>
      <c r="BJ52" s="120"/>
      <c r="BK52" s="120"/>
      <c r="BL52" s="120"/>
      <c r="BM52" s="120"/>
      <c r="BN52" s="120"/>
      <c r="BO52" s="120"/>
      <c r="BP52" s="120"/>
      <c r="BQ52" s="120"/>
      <c r="BR52" s="120"/>
      <c r="BS52" s="120"/>
      <c r="BT52" s="120"/>
      <c r="BU52" s="120"/>
      <c r="BV52" s="120"/>
      <c r="BW52" s="120"/>
      <c r="BX52" s="120"/>
      <c r="BY52" s="120"/>
      <c r="BZ52" s="120">
        <f>データ!AX7</f>
        <v>21</v>
      </c>
      <c r="CA52" s="120"/>
      <c r="CB52" s="120"/>
      <c r="CC52" s="120"/>
      <c r="CD52" s="120"/>
      <c r="CE52" s="120"/>
      <c r="CF52" s="120"/>
      <c r="CG52" s="120"/>
      <c r="CH52" s="120"/>
      <c r="CI52" s="120"/>
      <c r="CJ52" s="120"/>
      <c r="CK52" s="120"/>
      <c r="CL52" s="120"/>
      <c r="CM52" s="120"/>
      <c r="CN52" s="120"/>
      <c r="CO52" s="120"/>
      <c r="CP52" s="120"/>
      <c r="CQ52" s="120"/>
      <c r="CR52" s="120"/>
      <c r="CS52" s="120">
        <f>データ!AY7</f>
        <v>5</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43.4</v>
      </c>
      <c r="EM52" s="116"/>
      <c r="EN52" s="116"/>
      <c r="EO52" s="116"/>
      <c r="EP52" s="116"/>
      <c r="EQ52" s="116"/>
      <c r="ER52" s="116"/>
      <c r="ES52" s="116"/>
      <c r="ET52" s="116"/>
      <c r="EU52" s="116"/>
      <c r="EV52" s="116"/>
      <c r="EW52" s="116"/>
      <c r="EX52" s="116"/>
      <c r="EY52" s="116"/>
      <c r="EZ52" s="116"/>
      <c r="FA52" s="116"/>
      <c r="FB52" s="116"/>
      <c r="FC52" s="116"/>
      <c r="FD52" s="116"/>
      <c r="FE52" s="116">
        <f>データ!BG7</f>
        <v>23.2</v>
      </c>
      <c r="FF52" s="116"/>
      <c r="FG52" s="116"/>
      <c r="FH52" s="116"/>
      <c r="FI52" s="116"/>
      <c r="FJ52" s="116"/>
      <c r="FK52" s="116"/>
      <c r="FL52" s="116"/>
      <c r="FM52" s="116"/>
      <c r="FN52" s="116"/>
      <c r="FO52" s="116"/>
      <c r="FP52" s="116"/>
      <c r="FQ52" s="116"/>
      <c r="FR52" s="116"/>
      <c r="FS52" s="116"/>
      <c r="FT52" s="116"/>
      <c r="FU52" s="116"/>
      <c r="FV52" s="116"/>
      <c r="FW52" s="116"/>
      <c r="FX52" s="116">
        <f>データ!BH7</f>
        <v>-78.099999999999994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-77.5</v>
      </c>
      <c r="GR52" s="116"/>
      <c r="GS52" s="116"/>
      <c r="GT52" s="116"/>
      <c r="GU52" s="116"/>
      <c r="GV52" s="116"/>
      <c r="GW52" s="116"/>
      <c r="GX52" s="116"/>
      <c r="GY52" s="116"/>
      <c r="GZ52" s="116"/>
      <c r="HA52" s="116"/>
      <c r="HB52" s="116"/>
      <c r="HC52" s="116"/>
      <c r="HD52" s="116"/>
      <c r="HE52" s="116"/>
      <c r="HF52" s="116"/>
      <c r="HG52" s="116"/>
      <c r="HH52" s="116"/>
      <c r="HI52" s="116"/>
      <c r="HJ52" s="116">
        <f>データ!BJ7</f>
        <v>-40.299999999999997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-808</v>
      </c>
      <c r="JD52" s="120"/>
      <c r="JE52" s="120"/>
      <c r="JF52" s="120"/>
      <c r="JG52" s="120"/>
      <c r="JH52" s="120"/>
      <c r="JI52" s="120"/>
      <c r="JJ52" s="120"/>
      <c r="JK52" s="120"/>
      <c r="JL52" s="120"/>
      <c r="JM52" s="120"/>
      <c r="JN52" s="120"/>
      <c r="JO52" s="120"/>
      <c r="JP52" s="120"/>
      <c r="JQ52" s="120"/>
      <c r="JR52" s="120"/>
      <c r="JS52" s="120"/>
      <c r="JT52" s="120"/>
      <c r="JU52" s="120"/>
      <c r="JV52" s="120">
        <f>データ!BR7</f>
        <v>-325</v>
      </c>
      <c r="JW52" s="120"/>
      <c r="JX52" s="120"/>
      <c r="JY52" s="120"/>
      <c r="JZ52" s="120"/>
      <c r="KA52" s="120"/>
      <c r="KB52" s="120"/>
      <c r="KC52" s="120"/>
      <c r="KD52" s="120"/>
      <c r="KE52" s="120"/>
      <c r="KF52" s="120"/>
      <c r="KG52" s="120"/>
      <c r="KH52" s="120"/>
      <c r="KI52" s="120"/>
      <c r="KJ52" s="120"/>
      <c r="KK52" s="120"/>
      <c r="KL52" s="120"/>
      <c r="KM52" s="120"/>
      <c r="KN52" s="120"/>
      <c r="KO52" s="120">
        <f>データ!BS7</f>
        <v>-1164</v>
      </c>
      <c r="KP52" s="120"/>
      <c r="KQ52" s="120"/>
      <c r="KR52" s="120"/>
      <c r="KS52" s="120"/>
      <c r="KT52" s="120"/>
      <c r="KU52" s="120"/>
      <c r="KV52" s="120"/>
      <c r="KW52" s="120"/>
      <c r="KX52" s="120"/>
      <c r="KY52" s="120"/>
      <c r="KZ52" s="120"/>
      <c r="LA52" s="120"/>
      <c r="LB52" s="120"/>
      <c r="LC52" s="120"/>
      <c r="LD52" s="120"/>
      <c r="LE52" s="120"/>
      <c r="LF52" s="120"/>
      <c r="LG52" s="120"/>
      <c r="LH52" s="120">
        <f>データ!BT7</f>
        <v>-1391</v>
      </c>
      <c r="LI52" s="120"/>
      <c r="LJ52" s="120"/>
      <c r="LK52" s="120"/>
      <c r="LL52" s="120"/>
      <c r="LM52" s="120"/>
      <c r="LN52" s="120"/>
      <c r="LO52" s="120"/>
      <c r="LP52" s="120"/>
      <c r="LQ52" s="120"/>
      <c r="LR52" s="120"/>
      <c r="LS52" s="120"/>
      <c r="LT52" s="120"/>
      <c r="LU52" s="120"/>
      <c r="LV52" s="120"/>
      <c r="LW52" s="120"/>
      <c r="LX52" s="120"/>
      <c r="LY52" s="120"/>
      <c r="LZ52" s="120"/>
      <c r="MA52" s="120">
        <f>データ!BU7</f>
        <v>-881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140</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yCf3FrerjZwgFnWDdBXDvRMegj1RhcysPLO52uMmJxc1J0TAbV02kpWIT6Tpz0lAfg+DGlWxfvA3NiEJ0xcHrg==" saltValue="Y9bhOK0tYQjorB4PhtxN7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104</v>
      </c>
      <c r="AV5" s="47" t="s">
        <v>105</v>
      </c>
      <c r="AW5" s="47" t="s">
        <v>90</v>
      </c>
      <c r="AX5" s="47" t="s">
        <v>91</v>
      </c>
      <c r="AY5" s="47" t="s">
        <v>106</v>
      </c>
      <c r="AZ5" s="47" t="s">
        <v>93</v>
      </c>
      <c r="BA5" s="47" t="s">
        <v>94</v>
      </c>
      <c r="BB5" s="47" t="s">
        <v>95</v>
      </c>
      <c r="BC5" s="47" t="s">
        <v>96</v>
      </c>
      <c r="BD5" s="47" t="s">
        <v>97</v>
      </c>
      <c r="BE5" s="47" t="s">
        <v>98</v>
      </c>
      <c r="BF5" s="47" t="s">
        <v>104</v>
      </c>
      <c r="BG5" s="47" t="s">
        <v>100</v>
      </c>
      <c r="BH5" s="47" t="s">
        <v>90</v>
      </c>
      <c r="BI5" s="47" t="s">
        <v>107</v>
      </c>
      <c r="BJ5" s="47" t="s">
        <v>106</v>
      </c>
      <c r="BK5" s="47" t="s">
        <v>93</v>
      </c>
      <c r="BL5" s="47" t="s">
        <v>94</v>
      </c>
      <c r="BM5" s="47" t="s">
        <v>95</v>
      </c>
      <c r="BN5" s="47" t="s">
        <v>96</v>
      </c>
      <c r="BO5" s="47" t="s">
        <v>97</v>
      </c>
      <c r="BP5" s="47" t="s">
        <v>98</v>
      </c>
      <c r="BQ5" s="47" t="s">
        <v>88</v>
      </c>
      <c r="BR5" s="47" t="s">
        <v>108</v>
      </c>
      <c r="BS5" s="47" t="s">
        <v>109</v>
      </c>
      <c r="BT5" s="47" t="s">
        <v>110</v>
      </c>
      <c r="BU5" s="47" t="s">
        <v>106</v>
      </c>
      <c r="BV5" s="47" t="s">
        <v>93</v>
      </c>
      <c r="BW5" s="47" t="s">
        <v>94</v>
      </c>
      <c r="BX5" s="47" t="s">
        <v>95</v>
      </c>
      <c r="BY5" s="47" t="s">
        <v>96</v>
      </c>
      <c r="BZ5" s="47" t="s">
        <v>97</v>
      </c>
      <c r="CA5" s="47" t="s">
        <v>98</v>
      </c>
      <c r="CB5" s="47" t="s">
        <v>104</v>
      </c>
      <c r="CC5" s="47" t="s">
        <v>108</v>
      </c>
      <c r="CD5" s="47" t="s">
        <v>109</v>
      </c>
      <c r="CE5" s="47" t="s">
        <v>91</v>
      </c>
      <c r="CF5" s="47" t="s">
        <v>106</v>
      </c>
      <c r="CG5" s="47" t="s">
        <v>93</v>
      </c>
      <c r="CH5" s="47" t="s">
        <v>94</v>
      </c>
      <c r="CI5" s="47" t="s">
        <v>95</v>
      </c>
      <c r="CJ5" s="47" t="s">
        <v>96</v>
      </c>
      <c r="CK5" s="47" t="s">
        <v>97</v>
      </c>
      <c r="CL5" s="47" t="s">
        <v>98</v>
      </c>
      <c r="CM5" s="145"/>
      <c r="CN5" s="145"/>
      <c r="CO5" s="47" t="s">
        <v>88</v>
      </c>
      <c r="CP5" s="47" t="s">
        <v>108</v>
      </c>
      <c r="CQ5" s="47" t="s">
        <v>90</v>
      </c>
      <c r="CR5" s="47" t="s">
        <v>107</v>
      </c>
      <c r="CS5" s="47" t="s">
        <v>103</v>
      </c>
      <c r="CT5" s="47" t="s">
        <v>93</v>
      </c>
      <c r="CU5" s="47" t="s">
        <v>94</v>
      </c>
      <c r="CV5" s="47" t="s">
        <v>95</v>
      </c>
      <c r="CW5" s="47" t="s">
        <v>96</v>
      </c>
      <c r="CX5" s="47" t="s">
        <v>97</v>
      </c>
      <c r="CY5" s="47" t="s">
        <v>98</v>
      </c>
      <c r="CZ5" s="47" t="s">
        <v>99</v>
      </c>
      <c r="DA5" s="47" t="s">
        <v>111</v>
      </c>
      <c r="DB5" s="47" t="s">
        <v>109</v>
      </c>
      <c r="DC5" s="47" t="s">
        <v>91</v>
      </c>
      <c r="DD5" s="47" t="s">
        <v>112</v>
      </c>
      <c r="DE5" s="47" t="s">
        <v>93</v>
      </c>
      <c r="DF5" s="47" t="s">
        <v>94</v>
      </c>
      <c r="DG5" s="47" t="s">
        <v>95</v>
      </c>
      <c r="DH5" s="47" t="s">
        <v>96</v>
      </c>
      <c r="DI5" s="47" t="s">
        <v>97</v>
      </c>
      <c r="DJ5" s="47" t="s">
        <v>35</v>
      </c>
      <c r="DK5" s="47" t="s">
        <v>104</v>
      </c>
      <c r="DL5" s="47" t="s">
        <v>105</v>
      </c>
      <c r="DM5" s="47" t="s">
        <v>90</v>
      </c>
      <c r="DN5" s="47" t="s">
        <v>91</v>
      </c>
      <c r="DO5" s="47" t="s">
        <v>112</v>
      </c>
      <c r="DP5" s="47" t="s">
        <v>93</v>
      </c>
      <c r="DQ5" s="47" t="s">
        <v>94</v>
      </c>
      <c r="DR5" s="47" t="s">
        <v>95</v>
      </c>
      <c r="DS5" s="47" t="s">
        <v>96</v>
      </c>
      <c r="DT5" s="47" t="s">
        <v>97</v>
      </c>
      <c r="DU5" s="47" t="s">
        <v>98</v>
      </c>
    </row>
    <row r="6" spans="1:125" s="54" customFormat="1" x14ac:dyDescent="0.2">
      <c r="A6" s="37" t="s">
        <v>113</v>
      </c>
      <c r="B6" s="48">
        <f>B8</f>
        <v>2022</v>
      </c>
      <c r="C6" s="48">
        <f t="shared" ref="C6:X6" si="1">C8</f>
        <v>242152</v>
      </c>
      <c r="D6" s="48">
        <f t="shared" si="1"/>
        <v>47</v>
      </c>
      <c r="E6" s="48">
        <f t="shared" si="1"/>
        <v>14</v>
      </c>
      <c r="F6" s="48">
        <f t="shared" si="1"/>
        <v>0</v>
      </c>
      <c r="G6" s="48">
        <f t="shared" si="1"/>
        <v>1</v>
      </c>
      <c r="H6" s="48" t="str">
        <f>SUBSTITUTE(H8,"　","")</f>
        <v>三重県志摩市</v>
      </c>
      <c r="I6" s="48" t="str">
        <f t="shared" si="1"/>
        <v>鵜方駅前公共駐車場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駅</v>
      </c>
      <c r="T6" s="50" t="str">
        <f t="shared" si="1"/>
        <v>無</v>
      </c>
      <c r="U6" s="51">
        <f t="shared" si="1"/>
        <v>712</v>
      </c>
      <c r="V6" s="51">
        <f t="shared" si="1"/>
        <v>13</v>
      </c>
      <c r="W6" s="51">
        <f t="shared" si="1"/>
        <v>200</v>
      </c>
      <c r="X6" s="50" t="str">
        <f t="shared" si="1"/>
        <v>代行制</v>
      </c>
      <c r="Y6" s="52">
        <f>IF(Y8="-",NA(),Y8)</f>
        <v>74.400000000000006</v>
      </c>
      <c r="Z6" s="52">
        <f t="shared" ref="Z6:AH6" si="2">IF(Z8="-",NA(),Z8)</f>
        <v>87.5</v>
      </c>
      <c r="AA6" s="52">
        <f t="shared" si="2"/>
        <v>100</v>
      </c>
      <c r="AB6" s="52">
        <f t="shared" si="2"/>
        <v>89.3</v>
      </c>
      <c r="AC6" s="52">
        <f t="shared" si="2"/>
        <v>80.099999999999994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43.9</v>
      </c>
      <c r="AM6" s="52">
        <f t="shared" si="3"/>
        <v>32.9</v>
      </c>
      <c r="AN6" s="52">
        <f t="shared" si="3"/>
        <v>8.8000000000000007</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30</v>
      </c>
      <c r="AX6" s="53">
        <f t="shared" si="4"/>
        <v>21</v>
      </c>
      <c r="AY6" s="53">
        <f t="shared" si="4"/>
        <v>5</v>
      </c>
      <c r="AZ6" s="53">
        <f t="shared" si="4"/>
        <v>17</v>
      </c>
      <c r="BA6" s="53">
        <f t="shared" si="4"/>
        <v>15</v>
      </c>
      <c r="BB6" s="53">
        <f t="shared" si="4"/>
        <v>407</v>
      </c>
      <c r="BC6" s="53">
        <f t="shared" si="4"/>
        <v>166</v>
      </c>
      <c r="BD6" s="53">
        <f t="shared" si="4"/>
        <v>18</v>
      </c>
      <c r="BE6" s="51" t="str">
        <f>IF(BE8="-","",IF(BE8="-","【-】","【"&amp;SUBSTITUTE(TEXT(BE8,"#,##0"),"-","△")&amp;"】"))</f>
        <v>【33】</v>
      </c>
      <c r="BF6" s="52">
        <f>IF(BF8="-",NA(),BF8)</f>
        <v>43.4</v>
      </c>
      <c r="BG6" s="52">
        <f t="shared" ref="BG6:BO6" si="5">IF(BG8="-",NA(),BG8)</f>
        <v>23.2</v>
      </c>
      <c r="BH6" s="52">
        <f t="shared" si="5"/>
        <v>-78.099999999999994</v>
      </c>
      <c r="BI6" s="52">
        <f t="shared" si="5"/>
        <v>-77.5</v>
      </c>
      <c r="BJ6" s="52">
        <f t="shared" si="5"/>
        <v>-40.299999999999997</v>
      </c>
      <c r="BK6" s="52">
        <f t="shared" si="5"/>
        <v>30.4</v>
      </c>
      <c r="BL6" s="52">
        <f t="shared" si="5"/>
        <v>33.6</v>
      </c>
      <c r="BM6" s="52">
        <f t="shared" si="5"/>
        <v>-122.5</v>
      </c>
      <c r="BN6" s="52">
        <f t="shared" si="5"/>
        <v>8.5</v>
      </c>
      <c r="BO6" s="52">
        <f t="shared" si="5"/>
        <v>26.6</v>
      </c>
      <c r="BP6" s="49" t="str">
        <f>IF(BP8="-","",IF(BP8="-","【-】","【"&amp;SUBSTITUTE(TEXT(BP8,"#,##0.0"),"-","△")&amp;"】"))</f>
        <v>【12.8】</v>
      </c>
      <c r="BQ6" s="53">
        <f>IF(BQ8="-",NA(),BQ8)</f>
        <v>-808</v>
      </c>
      <c r="BR6" s="53">
        <f t="shared" ref="BR6:BZ6" si="6">IF(BR8="-",NA(),BR8)</f>
        <v>-325</v>
      </c>
      <c r="BS6" s="53">
        <f t="shared" si="6"/>
        <v>-1164</v>
      </c>
      <c r="BT6" s="53">
        <f t="shared" si="6"/>
        <v>-1391</v>
      </c>
      <c r="BU6" s="53">
        <f t="shared" si="6"/>
        <v>-881</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114</v>
      </c>
      <c r="CM6" s="51">
        <f t="shared" ref="CM6:CN6" si="7">CM8</f>
        <v>68</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1138.5</v>
      </c>
      <c r="DL6" s="52">
        <f t="shared" ref="DL6:DT6" si="9">IF(DL8="-",NA(),DL8)</f>
        <v>1069.2</v>
      </c>
      <c r="DM6" s="52">
        <f t="shared" si="9"/>
        <v>846.2</v>
      </c>
      <c r="DN6" s="52">
        <f t="shared" si="9"/>
        <v>1053.8</v>
      </c>
      <c r="DO6" s="52">
        <f t="shared" si="9"/>
        <v>1230.8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115</v>
      </c>
      <c r="B7" s="48">
        <f t="shared" ref="B7:X7" si="10">B8</f>
        <v>2022</v>
      </c>
      <c r="C7" s="48">
        <f t="shared" si="10"/>
        <v>242152</v>
      </c>
      <c r="D7" s="48">
        <f t="shared" si="10"/>
        <v>47</v>
      </c>
      <c r="E7" s="48">
        <f t="shared" si="10"/>
        <v>14</v>
      </c>
      <c r="F7" s="48">
        <f t="shared" si="10"/>
        <v>0</v>
      </c>
      <c r="G7" s="48">
        <f t="shared" si="10"/>
        <v>1</v>
      </c>
      <c r="H7" s="48" t="str">
        <f t="shared" si="10"/>
        <v>三重県　志摩市</v>
      </c>
      <c r="I7" s="48" t="str">
        <f t="shared" si="10"/>
        <v>鵜方駅前公共駐車場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駅</v>
      </c>
      <c r="T7" s="50" t="str">
        <f t="shared" si="10"/>
        <v>無</v>
      </c>
      <c r="U7" s="51">
        <f t="shared" si="10"/>
        <v>712</v>
      </c>
      <c r="V7" s="51">
        <f t="shared" si="10"/>
        <v>13</v>
      </c>
      <c r="W7" s="51">
        <f t="shared" si="10"/>
        <v>200</v>
      </c>
      <c r="X7" s="50" t="str">
        <f t="shared" si="10"/>
        <v>代行制</v>
      </c>
      <c r="Y7" s="52">
        <f>Y8</f>
        <v>74.400000000000006</v>
      </c>
      <c r="Z7" s="52">
        <f t="shared" ref="Z7:AH7" si="11">Z8</f>
        <v>87.5</v>
      </c>
      <c r="AA7" s="52">
        <f t="shared" si="11"/>
        <v>100</v>
      </c>
      <c r="AB7" s="52">
        <f t="shared" si="11"/>
        <v>89.3</v>
      </c>
      <c r="AC7" s="52">
        <f t="shared" si="11"/>
        <v>80.099999999999994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43.9</v>
      </c>
      <c r="AM7" s="52">
        <f t="shared" si="12"/>
        <v>32.9</v>
      </c>
      <c r="AN7" s="52">
        <f t="shared" si="12"/>
        <v>8.8000000000000007</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30</v>
      </c>
      <c r="AX7" s="53">
        <f t="shared" si="13"/>
        <v>21</v>
      </c>
      <c r="AY7" s="53">
        <f t="shared" si="13"/>
        <v>5</v>
      </c>
      <c r="AZ7" s="53">
        <f t="shared" si="13"/>
        <v>17</v>
      </c>
      <c r="BA7" s="53">
        <f t="shared" si="13"/>
        <v>15</v>
      </c>
      <c r="BB7" s="53">
        <f t="shared" si="13"/>
        <v>407</v>
      </c>
      <c r="BC7" s="53">
        <f t="shared" si="13"/>
        <v>166</v>
      </c>
      <c r="BD7" s="53">
        <f t="shared" si="13"/>
        <v>18</v>
      </c>
      <c r="BE7" s="51"/>
      <c r="BF7" s="52">
        <f>BF8</f>
        <v>43.4</v>
      </c>
      <c r="BG7" s="52">
        <f t="shared" ref="BG7:BO7" si="14">BG8</f>
        <v>23.2</v>
      </c>
      <c r="BH7" s="52">
        <f t="shared" si="14"/>
        <v>-78.099999999999994</v>
      </c>
      <c r="BI7" s="52">
        <f t="shared" si="14"/>
        <v>-77.5</v>
      </c>
      <c r="BJ7" s="52">
        <f t="shared" si="14"/>
        <v>-40.299999999999997</v>
      </c>
      <c r="BK7" s="52">
        <f t="shared" si="14"/>
        <v>30.4</v>
      </c>
      <c r="BL7" s="52">
        <f t="shared" si="14"/>
        <v>33.6</v>
      </c>
      <c r="BM7" s="52">
        <f t="shared" si="14"/>
        <v>-122.5</v>
      </c>
      <c r="BN7" s="52">
        <f t="shared" si="14"/>
        <v>8.5</v>
      </c>
      <c r="BO7" s="52">
        <f t="shared" si="14"/>
        <v>26.6</v>
      </c>
      <c r="BP7" s="49"/>
      <c r="BQ7" s="53">
        <f>BQ8</f>
        <v>-808</v>
      </c>
      <c r="BR7" s="53">
        <f t="shared" ref="BR7:BZ7" si="15">BR8</f>
        <v>-325</v>
      </c>
      <c r="BS7" s="53">
        <f t="shared" si="15"/>
        <v>-1164</v>
      </c>
      <c r="BT7" s="53">
        <f t="shared" si="15"/>
        <v>-1391</v>
      </c>
      <c r="BU7" s="53">
        <f t="shared" si="15"/>
        <v>-881</v>
      </c>
      <c r="BV7" s="53">
        <f t="shared" si="15"/>
        <v>8183</v>
      </c>
      <c r="BW7" s="53">
        <f t="shared" si="15"/>
        <v>7940</v>
      </c>
      <c r="BX7" s="53">
        <f t="shared" si="15"/>
        <v>2576</v>
      </c>
      <c r="BY7" s="53">
        <f t="shared" si="15"/>
        <v>4153</v>
      </c>
      <c r="BZ7" s="53">
        <f t="shared" si="15"/>
        <v>6140</v>
      </c>
      <c r="CA7" s="51"/>
      <c r="CB7" s="52" t="s">
        <v>116</v>
      </c>
      <c r="CC7" s="52" t="s">
        <v>116</v>
      </c>
      <c r="CD7" s="52" t="s">
        <v>116</v>
      </c>
      <c r="CE7" s="52" t="s">
        <v>116</v>
      </c>
      <c r="CF7" s="52" t="s">
        <v>116</v>
      </c>
      <c r="CG7" s="52" t="s">
        <v>116</v>
      </c>
      <c r="CH7" s="52" t="s">
        <v>116</v>
      </c>
      <c r="CI7" s="52" t="s">
        <v>116</v>
      </c>
      <c r="CJ7" s="52" t="s">
        <v>116</v>
      </c>
      <c r="CK7" s="52" t="s">
        <v>117</v>
      </c>
      <c r="CL7" s="49"/>
      <c r="CM7" s="51">
        <f>CM8</f>
        <v>68</v>
      </c>
      <c r="CN7" s="51">
        <f>CN8</f>
        <v>0</v>
      </c>
      <c r="CO7" s="52" t="s">
        <v>116</v>
      </c>
      <c r="CP7" s="52" t="s">
        <v>116</v>
      </c>
      <c r="CQ7" s="52" t="s">
        <v>116</v>
      </c>
      <c r="CR7" s="52" t="s">
        <v>116</v>
      </c>
      <c r="CS7" s="52" t="s">
        <v>116</v>
      </c>
      <c r="CT7" s="52" t="s">
        <v>116</v>
      </c>
      <c r="CU7" s="52" t="s">
        <v>116</v>
      </c>
      <c r="CV7" s="52" t="s">
        <v>116</v>
      </c>
      <c r="CW7" s="52" t="s">
        <v>116</v>
      </c>
      <c r="CX7" s="52" t="s">
        <v>118</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1138.5</v>
      </c>
      <c r="DL7" s="52">
        <f t="shared" ref="DL7:DT7" si="17">DL8</f>
        <v>1069.2</v>
      </c>
      <c r="DM7" s="52">
        <f t="shared" si="17"/>
        <v>846.2</v>
      </c>
      <c r="DN7" s="52">
        <f t="shared" si="17"/>
        <v>1053.8</v>
      </c>
      <c r="DO7" s="52">
        <f t="shared" si="17"/>
        <v>1230.8</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242152</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11</v>
      </c>
      <c r="S8" s="57" t="s">
        <v>129</v>
      </c>
      <c r="T8" s="57" t="s">
        <v>130</v>
      </c>
      <c r="U8" s="58">
        <v>712</v>
      </c>
      <c r="V8" s="58">
        <v>13</v>
      </c>
      <c r="W8" s="58">
        <v>200</v>
      </c>
      <c r="X8" s="57" t="s">
        <v>131</v>
      </c>
      <c r="Y8" s="59">
        <v>74.400000000000006</v>
      </c>
      <c r="Z8" s="59">
        <v>87.5</v>
      </c>
      <c r="AA8" s="59">
        <v>100</v>
      </c>
      <c r="AB8" s="59">
        <v>89.3</v>
      </c>
      <c r="AC8" s="59">
        <v>80.099999999999994</v>
      </c>
      <c r="AD8" s="59">
        <v>384.2</v>
      </c>
      <c r="AE8" s="59">
        <v>754.2</v>
      </c>
      <c r="AF8" s="59">
        <v>383.4</v>
      </c>
      <c r="AG8" s="59">
        <v>338.4</v>
      </c>
      <c r="AH8" s="59">
        <v>1268.9000000000001</v>
      </c>
      <c r="AI8" s="56">
        <v>676.8</v>
      </c>
      <c r="AJ8" s="59">
        <v>0</v>
      </c>
      <c r="AK8" s="59">
        <v>0</v>
      </c>
      <c r="AL8" s="59">
        <v>43.9</v>
      </c>
      <c r="AM8" s="59">
        <v>32.9</v>
      </c>
      <c r="AN8" s="59">
        <v>8.8000000000000007</v>
      </c>
      <c r="AO8" s="59">
        <v>3.8</v>
      </c>
      <c r="AP8" s="59">
        <v>2</v>
      </c>
      <c r="AQ8" s="59">
        <v>10.199999999999999</v>
      </c>
      <c r="AR8" s="59">
        <v>5.0999999999999996</v>
      </c>
      <c r="AS8" s="59">
        <v>1.9</v>
      </c>
      <c r="AT8" s="56">
        <v>3.6</v>
      </c>
      <c r="AU8" s="60">
        <v>0</v>
      </c>
      <c r="AV8" s="60">
        <v>0</v>
      </c>
      <c r="AW8" s="60">
        <v>30</v>
      </c>
      <c r="AX8" s="60">
        <v>21</v>
      </c>
      <c r="AY8" s="60">
        <v>5</v>
      </c>
      <c r="AZ8" s="60">
        <v>17</v>
      </c>
      <c r="BA8" s="60">
        <v>15</v>
      </c>
      <c r="BB8" s="60">
        <v>407</v>
      </c>
      <c r="BC8" s="60">
        <v>166</v>
      </c>
      <c r="BD8" s="60">
        <v>18</v>
      </c>
      <c r="BE8" s="60">
        <v>33</v>
      </c>
      <c r="BF8" s="59">
        <v>43.4</v>
      </c>
      <c r="BG8" s="59">
        <v>23.2</v>
      </c>
      <c r="BH8" s="59">
        <v>-78.099999999999994</v>
      </c>
      <c r="BI8" s="59">
        <v>-77.5</v>
      </c>
      <c r="BJ8" s="59">
        <v>-40.299999999999997</v>
      </c>
      <c r="BK8" s="59">
        <v>30.4</v>
      </c>
      <c r="BL8" s="59">
        <v>33.6</v>
      </c>
      <c r="BM8" s="59">
        <v>-122.5</v>
      </c>
      <c r="BN8" s="59">
        <v>8.5</v>
      </c>
      <c r="BO8" s="59">
        <v>26.6</v>
      </c>
      <c r="BP8" s="56">
        <v>12.8</v>
      </c>
      <c r="BQ8" s="60">
        <v>-808</v>
      </c>
      <c r="BR8" s="60">
        <v>-325</v>
      </c>
      <c r="BS8" s="60">
        <v>-1164</v>
      </c>
      <c r="BT8" s="61">
        <v>-1391</v>
      </c>
      <c r="BU8" s="61">
        <v>-881</v>
      </c>
      <c r="BV8" s="60">
        <v>8183</v>
      </c>
      <c r="BW8" s="60">
        <v>7940</v>
      </c>
      <c r="BX8" s="60">
        <v>2576</v>
      </c>
      <c r="BY8" s="60">
        <v>4153</v>
      </c>
      <c r="BZ8" s="60">
        <v>6140</v>
      </c>
      <c r="CA8" s="58">
        <v>10556</v>
      </c>
      <c r="CB8" s="59" t="s">
        <v>123</v>
      </c>
      <c r="CC8" s="59" t="s">
        <v>123</v>
      </c>
      <c r="CD8" s="59" t="s">
        <v>123</v>
      </c>
      <c r="CE8" s="59" t="s">
        <v>123</v>
      </c>
      <c r="CF8" s="59" t="s">
        <v>123</v>
      </c>
      <c r="CG8" s="59" t="s">
        <v>123</v>
      </c>
      <c r="CH8" s="59" t="s">
        <v>123</v>
      </c>
      <c r="CI8" s="59" t="s">
        <v>123</v>
      </c>
      <c r="CJ8" s="59" t="s">
        <v>123</v>
      </c>
      <c r="CK8" s="59" t="s">
        <v>123</v>
      </c>
      <c r="CL8" s="56" t="s">
        <v>123</v>
      </c>
      <c r="CM8" s="58">
        <v>68</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83.1</v>
      </c>
      <c r="DF8" s="59">
        <v>54.4</v>
      </c>
      <c r="DG8" s="59">
        <v>70.3</v>
      </c>
      <c r="DH8" s="59">
        <v>70</v>
      </c>
      <c r="DI8" s="59">
        <v>47.6</v>
      </c>
      <c r="DJ8" s="56">
        <v>72.2</v>
      </c>
      <c r="DK8" s="59">
        <v>1138.5</v>
      </c>
      <c r="DL8" s="59">
        <v>1069.2</v>
      </c>
      <c r="DM8" s="59">
        <v>846.2</v>
      </c>
      <c r="DN8" s="59">
        <v>1053.8</v>
      </c>
      <c r="DO8" s="59">
        <v>1230.8</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