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i-fsv\総務課\04_財政\13_決算統計（公営企業）\08_Ｒ05（Ｒ04決算）\21_公営企業に係る「経営比較分析表」の分析等について\05_県へ回答\"/>
    </mc:Choice>
  </mc:AlternateContent>
  <workbookProtection workbookAlgorithmName="SHA-512" workbookHashValue="Z2dcK2SUbHMUJ5kBNEc0xf2nEEXCfDvc9PCQvxb3T+kfnbDGquQhaYsZF3+xyU6X0mDwG46O7Q7xUH7bMGG/Fg==" workbookSaltValue="14PeIItlhEMVgA3fYywEtA==" workbookSpinCount="100000" lockStructure="1"/>
  <bookViews>
    <workbookView xWindow="0" yWindow="0" windowWidth="28800" windowHeight="128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BB10" i="4"/>
  <c r="AL10" i="4"/>
  <c r="W10" i="4"/>
  <c r="AD8" i="4"/>
  <c r="W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<sst xmlns="http://schemas.openxmlformats.org/spreadsheetml/2006/main" count="247" uniqueCount="119">
  <si>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</si>
  <si>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</si>
  <si>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</si>
  <si>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</si>
  <si>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</si>
  <si>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</si>
  <si>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</si>
  <si>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</si>
  <si>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</si>
  <si>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</si>
  <si>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</si>
  <si>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</si>
  <si>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</si>
  <si>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</si>
  <si>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</si>
  <si>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</si>
  <si>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</si>
  <si>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</si>
  <si>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</si>
  <si>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</si>
  <si>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</si>
  <si>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</si>
  <si>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</si>
  <si>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</si>
  <si>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</si>
  <si>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</si>
  <si>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</si>
  <si>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</si>
  <si>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</si>
  <si>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</si>
  <si>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</si>
  <si>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</si>
  <si>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</si>
  <si>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</si>
  <si>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</si>
  <si>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</si>
  <si>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</si>
  <si>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</si>
  <si>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</si>
  <si>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</si>
  <si>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</si>
  <si>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</si>
  <si>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</si>
  <si>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</si>
  <si>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</si>
  <si>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</si>
  <si>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</si>
  <si>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</si>
  <si>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</si>
  <si>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</si>
  <si>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</si>
  <si>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</si>
  <si>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</si>
  <si>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</si>
  <si>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</si>
  <si>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</si>
  <si>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</si>
  <si>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</si>
  <si>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</si>
  <si>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</si>
  <si>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</si>
  <si>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</si>
  <si>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</si>
  <si>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</si>
  <si>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</si>
  <si>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</si>
  <si>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</si>
  <si>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</si>
  <si>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</si>
  <si>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</si>
  <si>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</si>
  <si>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</si>
  <si>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</si>
  <si>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</si>
  <si>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</si>
  <si>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</si>
  <si>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</si>
  <si>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</si>
  <si>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</si>
  <si>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</si>
  <si>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</si>
  <si>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</si>
  <si>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</si>
  <si>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</si>
  <si>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</si>
  <si>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</si>
  <si>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</si>
  <si>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</si>
  <si>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</si>
  <si>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</si>
  <si>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</si>
  <si>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</si>
  <si>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</si>
  <si>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</si>
  <si>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</si>
  <si>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</si>
  <si>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</si>
  <si>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</si>
  <si>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</si>
  <si>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</si>
  <si>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</si>
  <si>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</si>
  <si>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</si>
  <si>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</si>
  <si>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</si>
  <si>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</si>
  <si>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</si>
  <si>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</si>
  <si>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</si>
  <si>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</si>
  <si>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</si>
  <si>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</si>
  <si>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</si>
  <si>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</si>
  <si>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</si>
  <si>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</si>
  <si>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耐用年数を超える浄化槽はありませんが維持管理経費は年々増加しています。
　今後も保守点検結果に基づき適切な維持管理を行っていきます。</t>
    <rPh sb="1" eb="5">
      <t>タイヨウネンスウ</t>
    </rPh>
    <rPh sb="6" eb="7">
      <t>コ</t>
    </rPh>
    <rPh sb="9" eb="12">
      <t>ジョウカソウ</t>
    </rPh>
    <rPh sb="19" eb="25">
      <t>イジカンリケイヒ</t>
    </rPh>
    <rPh sb="26" eb="28">
      <t>ネンネン</t>
    </rPh>
    <rPh sb="28" eb="30">
      <t>ゾウカ</t>
    </rPh>
    <rPh sb="38" eb="40">
      <t>コンゴ</t>
    </rPh>
    <rPh sb="41" eb="47">
      <t>ホシュテンケンケッカ</t>
    </rPh>
    <rPh sb="48" eb="49">
      <t>モト</t>
    </rPh>
    <rPh sb="51" eb="53">
      <t>テキセツ</t>
    </rPh>
    <rPh sb="54" eb="58">
      <t>イジカンリ</t>
    </rPh>
    <rPh sb="59" eb="60">
      <t>オコナ</t>
    </rPh>
    <phoneticPr fontId="4"/>
  </si>
  <si>
    <t>　特定地域生活排水処理事業は、本町の特定環境保全公共下水道事業対象区域以外の地域で行っている事業になります。。
　一般会計からの繰入金に頼る厳しい経営が続くと予想されますが、少しでも経費削減をするため適切な維持管理を実施し、経営の健全性・効率性の向上を図っていきます。</t>
    <rPh sb="1" eb="13">
      <t>トクテイチイキセイカツハイスイショリジギョウ</t>
    </rPh>
    <rPh sb="15" eb="17">
      <t>ホンチョウ</t>
    </rPh>
    <rPh sb="18" eb="24">
      <t>トクテイカンキョウホゼン</t>
    </rPh>
    <rPh sb="24" eb="29">
      <t>コウキョウゲスイドウ</t>
    </rPh>
    <rPh sb="29" eb="35">
      <t>ジギョウタイショウクイキ</t>
    </rPh>
    <rPh sb="35" eb="37">
      <t>イガイ</t>
    </rPh>
    <rPh sb="38" eb="40">
      <t>チイキ</t>
    </rPh>
    <rPh sb="41" eb="42">
      <t>オコナ</t>
    </rPh>
    <rPh sb="46" eb="48">
      <t>ジギョウ</t>
    </rPh>
    <rPh sb="57" eb="61">
      <t>イッパンカイケイ</t>
    </rPh>
    <rPh sb="64" eb="67">
      <t>クリイレキン</t>
    </rPh>
    <rPh sb="68" eb="69">
      <t>タヨ</t>
    </rPh>
    <rPh sb="70" eb="71">
      <t>キビ</t>
    </rPh>
    <rPh sb="73" eb="75">
      <t>ケイエイ</t>
    </rPh>
    <rPh sb="76" eb="77">
      <t>ツヅ</t>
    </rPh>
    <rPh sb="79" eb="81">
      <t>ヨソウ</t>
    </rPh>
    <rPh sb="87" eb="88">
      <t>スコ</t>
    </rPh>
    <rPh sb="91" eb="95">
      <t>ケイヒサクゲン</t>
    </rPh>
    <rPh sb="100" eb="102">
      <t>テキセツ</t>
    </rPh>
    <rPh sb="103" eb="107">
      <t>イジカンリ</t>
    </rPh>
    <rPh sb="108" eb="110">
      <t>ジッシ</t>
    </rPh>
    <phoneticPr fontId="4"/>
  </si>
  <si>
    <t>　令和5年度から法適用企業に移行するため、今年度の決算は打ち切り決算となっています。
　収益的収支比率が100％を下回り、大変厳しい経営状況であります。
　経費回収率については、昨年と比べ上昇しているが、打ち切り決算のため汚水処理費が企業会計に引き継がれたためとなります。
　本来は料金収入で会計全体を賄う独立採算制の経営が基本となりますが、本町の地域実情等を勘案すると現状の料金収入のみで運営することは困難な状況であり、一般会計からの繰入金に頼らざるを得ない状況となっています。
　以上のことから経営状況の改善に向けた取り組みは、重要な課題であり、一層の経営の健全性・効率性の向上を図る必要があります。</t>
    <rPh sb="44" eb="47">
      <t>シュウエキテキ</t>
    </rPh>
    <rPh sb="47" eb="49">
      <t>シュウシ</t>
    </rPh>
    <rPh sb="49" eb="51">
      <t>ヒリツ</t>
    </rPh>
    <rPh sb="57" eb="59">
      <t>シタマワ</t>
    </rPh>
    <rPh sb="61" eb="64">
      <t>タイヘンキビ</t>
    </rPh>
    <rPh sb="66" eb="70">
      <t>ケイエイジョウキョウ</t>
    </rPh>
    <rPh sb="89" eb="91">
      <t>サクネン</t>
    </rPh>
    <rPh sb="92" eb="93">
      <t>クラ</t>
    </rPh>
    <rPh sb="94" eb="96">
      <t>ジョウショウ</t>
    </rPh>
    <rPh sb="111" eb="116">
      <t>オスイショリヒ</t>
    </rPh>
    <rPh sb="117" eb="121">
      <t>キギョウカイケイ</t>
    </rPh>
    <rPh sb="122" eb="123">
      <t>ヒ</t>
    </rPh>
    <rPh sb="124" eb="125">
      <t>ツ</t>
    </rPh>
    <rPh sb="146" eb="148">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</si>
</sst>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5E-4CB7-8F10-C339328CDA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55E-4CB7-8F10-C339328CDA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85-4FCA-83D9-E4FFB9E0A8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D985-4FCA-83D9-E4FFB9E0A8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4D-45D3-8954-0E153695DE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594D-45D3-8954-0E153695DE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87.23</c:v>
                </c:pt>
                <c:pt idx="1">
                  <c:v>88.84</c:v>
                </c:pt>
                <c:pt idx="2">
                  <c:v>87.8</c:v>
                </c:pt>
                <c:pt idx="3">
                  <c:v>87.37</c:v>
                </c:pt>
                <c:pt idx="4">
                  <c:v>88.02</c:v>
                </c:pt>
              </c:numCache>
            </c:numRef>
          </c:val>
          <c:extLst>
            <c:ext xmlns:c16="http://schemas.microsoft.com/office/drawing/2014/chart" uri="{C3380CC4-5D6E-409C-BE32-E72D297353CC}">
              <c16:uniqueId val="{00000000-9692-4B60-97CC-E62ACA3622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2-4B60-97CC-E62ACA3622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6-4410-8F31-39B109F89E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6-4410-8F31-39B109F89E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9-4DF2-8F06-EFFE62766E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9-4DF2-8F06-EFFE62766E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F-4A97-A6E8-1B48BF119E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F-4A97-A6E8-1B48BF119E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C-4752-8D11-21EB109686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C-4752-8D11-21EB109686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9A-4D90-9459-7BF6EAF1B6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7A9A-4D90-9459-7BF6EAF1B6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59.54</c:v>
                </c:pt>
                <c:pt idx="1">
                  <c:v>57.72</c:v>
                </c:pt>
                <c:pt idx="2">
                  <c:v>57.85</c:v>
                </c:pt>
                <c:pt idx="3">
                  <c:v>59.87</c:v>
                </c:pt>
                <c:pt idx="4">
                  <c:v>66.78</c:v>
                </c:pt>
              </c:numCache>
            </c:numRef>
          </c:val>
          <c:extLst>
            <c:ext xmlns:c16="http://schemas.microsoft.com/office/drawing/2014/chart" uri="{C3380CC4-5D6E-409C-BE32-E72D297353CC}">
              <c16:uniqueId val="{00000000-FC27-4F80-89CE-0A19FD70D4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FC27-4F80-89CE-0A19FD70D4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450.48</c:v>
                </c:pt>
                <c:pt idx="1">
                  <c:v>480.92</c:v>
                </c:pt>
                <c:pt idx="2">
                  <c:v>492.46</c:v>
                </c:pt>
                <c:pt idx="3">
                  <c:v>483.38</c:v>
                </c:pt>
                <c:pt idx="4">
                  <c:v>403.23</c:v>
                </c:pt>
              </c:numCache>
            </c:numRef>
          </c:val>
          <c:extLst>
            <c:ext xmlns:c16="http://schemas.microsoft.com/office/drawing/2014/chart" uri="{C3380CC4-5D6E-409C-BE32-E72D297353CC}">
              <c16:uniqueId val="{00000000-C056-4763-923A-CCD08658A3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056-4763-923A-CCD08658A3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大台町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8595</v>
      </c>
      <c r="AM8" s="45"/>
      <c r="AN8" s="45"/>
      <c r="AO8" s="45"/>
      <c r="AP8" s="45"/>
      <c r="AQ8" s="45"/>
      <c r="AR8" s="45"/>
      <c r="AS8" s="45"/>
      <c r="AT8" s="46">
        <f>データ!T6</f>
        <v>362.86</v>
      </c>
      <c r="AU8" s="46"/>
      <c r="AV8" s="46"/>
      <c r="AW8" s="46"/>
      <c r="AX8" s="46"/>
      <c r="AY8" s="46"/>
      <c r="AZ8" s="46"/>
      <c r="BA8" s="46"/>
      <c r="BB8" s="46">
        <f>データ!U6</f>
        <v>23.69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35.26</v>
      </c>
      <c r="Q10" s="46"/>
      <c r="R10" s="46"/>
      <c r="S10" s="46"/>
      <c r="T10" s="46"/>
      <c r="U10" s="46"/>
      <c r="V10" s="46"/>
      <c r="W10" s="46">
        <f>データ!Q6</f>
        <v>100</v>
      </c>
      <c r="X10" s="46"/>
      <c r="Y10" s="46"/>
      <c r="Z10" s="46"/>
      <c r="AA10" s="46"/>
      <c r="AB10" s="46"/>
      <c r="AC10" s="46"/>
      <c r="AD10" s="45">
        <f>データ!R6</f>
        <v>4400</v>
      </c>
      <c r="AE10" s="45"/>
      <c r="AF10" s="45"/>
      <c r="AG10" s="45"/>
      <c r="AH10" s="45"/>
      <c r="AI10" s="45"/>
      <c r="AJ10" s="45"/>
      <c r="AK10" s="2"/>
      <c r="AL10" s="45">
        <f>データ!V6</f>
        <v>3008</v>
      </c>
      <c r="AM10" s="45"/>
      <c r="AN10" s="45"/>
      <c r="AO10" s="45"/>
      <c r="AP10" s="45"/>
      <c r="AQ10" s="45"/>
      <c r="AR10" s="45"/>
      <c r="AS10" s="45"/>
      <c r="AT10" s="46">
        <f>データ!W6</f>
        <v>362.08</v>
      </c>
      <c r="AU10" s="46"/>
      <c r="AV10" s="46"/>
      <c r="AW10" s="46"/>
      <c r="AX10" s="46"/>
      <c r="AY10" s="46"/>
      <c r="AZ10" s="46"/>
      <c r="BA10" s="46"/>
      <c r="BB10" s="46">
        <f>データ!X6</f>
        <v>8.31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jtUpBWvmP1rbZITmSpbKXCsgMk1MevlxygTGhkRXzlIAdLsT3wZf82fcwDtCG4nsBXKXP1jupCCeFF04xT4F3Q==" saltValue="N/Tqw2YDc/X+suI88lij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244431</v>
      </c>
      <c r="D6" s="19">
        <f t="shared" si="3"/>
        <v>47</v>
      </c>
      <c r="E6" s="19">
        <f t="shared" si="3"/>
        <v>18</v>
      </c>
      <c r="F6" s="19">
        <f t="shared" si="3"/>
        <v>0</v>
      </c>
      <c r="G6" s="19">
        <f t="shared" si="3"/>
        <v>0</v>
      </c>
      <c r="H6" s="19" t="str">
        <f t="shared" si="3"/>
        <v>三重県　大台町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35.26</v>
      </c>
      <c r="Q6" s="20">
        <f t="shared" si="3"/>
        <v>100</v>
      </c>
      <c r="R6" s="20">
        <f t="shared" si="3"/>
        <v>4400</v>
      </c>
      <c r="S6" s="20">
        <f t="shared" si="3"/>
        <v>8595</v>
      </c>
      <c r="T6" s="20">
        <f t="shared" si="3"/>
        <v>362.86</v>
      </c>
      <c r="U6" s="20">
        <f t="shared" si="3"/>
        <v>23.69</v>
      </c>
      <c r="V6" s="20">
        <f t="shared" si="3"/>
        <v>3008</v>
      </c>
      <c r="W6" s="20">
        <f t="shared" si="3"/>
        <v>362.08</v>
      </c>
      <c r="X6" s="20">
        <f t="shared" si="3"/>
        <v>8.31</v>
      </c>
      <c r="Y6" s="21">
        <f>IF(Y7="",NA(),Y7)</f>
        <v>87.23</v>
      </c>
      <c r="Z6" s="21">
        <f t="shared" ref="Z6:AH6" si="4">IF(Z7="",NA(),Z7)</f>
        <v>88.84</v>
      </c>
      <c r="AA6" s="21">
        <f t="shared" si="4"/>
        <v>87.8</v>
      </c>
      <c r="AB6" s="21">
        <f t="shared" si="4"/>
        <v>87.37</v>
      </c>
      <c r="AC6" s="21">
        <f t="shared" si="4"/>
        <v>88.02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59.54</v>
      </c>
      <c r="BR6" s="21">
        <f t="shared" ref="BR6:BZ6" si="8">IF(BR7="",NA(),BR7)</f>
        <v>57.72</v>
      </c>
      <c r="BS6" s="21">
        <f t="shared" si="8"/>
        <v>57.85</v>
      </c>
      <c r="BT6" s="21">
        <f t="shared" si="8"/>
        <v>59.87</v>
      </c>
      <c r="BU6" s="21">
        <f t="shared" si="8"/>
        <v>66.78</v>
      </c>
      <c r="BV6" s="21">
        <f t="shared" si="8"/>
        <v>63.06</v>
      </c>
      <c r="BW6" s="21">
        <f t="shared" si="8"/>
        <v>62.5</v>
      </c>
      <c r="BX6" s="21">
        <f t="shared" si="8"/>
        <v>60.59</v>
      </c>
      <c r="BY6" s="21">
        <f t="shared" si="8"/>
        <v>60</v>
      </c>
      <c r="BZ6" s="21">
        <f t="shared" si="8"/>
        <v>59.01</v>
      </c>
      <c r="CA6" s="20" t="str">
        <f>IF(CA7="","",IF(CA7="-","【-】","【"&amp;SUBSTITUTE(TEXT(CA7,"#,##0.00"),"-","△")&amp;"】"))</f>
        <v>【57.03】</v>
      </c>
      <c r="CB6" s="21">
        <f>IF(CB7="",NA(),CB7)</f>
        <v>450.48</v>
      </c>
      <c r="CC6" s="21">
        <f t="shared" ref="CC6:CK6" si="9">IF(CC7="",NA(),CC7)</f>
        <v>480.92</v>
      </c>
      <c r="CD6" s="21">
        <f t="shared" si="9"/>
        <v>492.46</v>
      </c>
      <c r="CE6" s="21">
        <f t="shared" si="9"/>
        <v>483.38</v>
      </c>
      <c r="CF6" s="21">
        <f t="shared" si="9"/>
        <v>403.23</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244431</v>
      </c>
      <c r="D7" s="23">
        <v>47</v>
      </c>
      <c r="E7" s="23">
        <v>18</v>
      </c>
      <c r="F7" s="23">
        <v>0</v>
      </c>
      <c r="G7" s="23">
        <v>0</v>
      </c>
      <c r="H7" s="23" t="s">
        <v>98</v>
      </c>
      <c r="I7" s="23" t="s">
        <v>99</v>
      </c>
      <c r="J7" s="23" t="s">
        <v>100</v>
      </c>
      <c r="K7" s="23" t="s">
        <v>101</v>
      </c>
      <c r="L7" s="23" t="s">
        <v>102</v>
      </c>
      <c r="M7" s="23" t="s">
        <v>103</v>
      </c>
      <c r="N7" s="24" t="s">
        <v>104</v>
      </c>
      <c r="O7" s="24" t="s">
        <v>105</v>
      </c>
      <c r="P7" s="24">
        <v>35.26</v>
      </c>
      <c r="Q7" s="24">
        <v>100</v>
      </c>
      <c r="R7" s="24">
        <v>4400</v>
      </c>
      <c r="S7" s="24">
        <v>8595</v>
      </c>
      <c r="T7" s="24">
        <v>362.86</v>
      </c>
      <c r="U7" s="24">
        <v>23.69</v>
      </c>
      <c r="V7" s="24">
        <v>3008</v>
      </c>
      <c r="W7" s="24">
        <v>362.08</v>
      </c>
      <c r="X7" s="24">
        <v>8.31</v>
      </c>
      <c r="Y7" s="24">
        <v>87.23</v>
      </c>
      <c r="Z7" s="24">
        <v>88.84</v>
      </c>
      <c r="AA7" s="24">
        <v>87.8</v>
      </c>
      <c r="AB7" s="24">
        <v>87.37</v>
      </c>
      <c r="AC7" s="24">
        <v>88.02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59.54</v>
      </c>
      <c r="BR7" s="24">
        <v>57.72</v>
      </c>
      <c r="BS7" s="24">
        <v>57.85</v>
      </c>
      <c r="BT7" s="24">
        <v>59.87</v>
      </c>
      <c r="BU7" s="24">
        <v>66.78</v>
      </c>
      <c r="BV7" s="24">
        <v>63.06</v>
      </c>
      <c r="BW7" s="24">
        <v>62.5</v>
      </c>
      <c r="BX7" s="24">
        <v>60.59</v>
      </c>
      <c r="BY7" s="24">
        <v>60</v>
      </c>
      <c r="BZ7" s="24">
        <v>59.01</v>
      </c>
      <c r="CA7" s="24">
        <v>57.03</v>
      </c>
      <c r="CB7" s="24">
        <v>450.48</v>
      </c>
      <c r="CC7" s="24">
        <v>480.92</v>
      </c>
      <c r="CD7" s="24">
        <v>492.46</v>
      </c>
      <c r="CE7" s="24">
        <v>483.38</v>
      </c>
      <c r="CF7" s="24">
        <v>403.23</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