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9_紀宝町\"/>
    </mc:Choice>
  </mc:AlternateContent>
  <workbookProtection workbookAlgorithmName="SHA-512" workbookHashValue="Z2Pk3hU/kd9PTUKHgcXHYN/E492sRJhkyg9X2EtHd2GxgIU+V17kQJZMlj1z50e5jDBOqwwR66HN3hcLR5V7+A==" workbookSaltValue="+KCWqZnhAz5nw+wannXndw==" workbookSpinCount="100000" lockStructure="1"/>
  <bookViews>
    <workbookView xWindow="0" yWindow="0" windowWidth="20436" windowHeight="75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<sst xmlns="http://schemas.openxmlformats.org/spreadsheetml/2006/main" count="228" uniqueCount="114">
  <si>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</si>
  <si>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</si>
  <si>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</si>
  <si>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</si>
  <si>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</si>
  <si>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</si>
  <si>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</si>
  <si>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</si>
  <si>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</si>
  <si>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</si>
  <si>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</si>
  <si>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</si>
  <si>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</si>
  <si>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</si>
  <si>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</si>
  <si>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</si>
  <si>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</si>
  <si>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</si>
  <si>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</si>
  <si>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</si>
  <si>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</si>
  <si>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</si>
  <si>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</si>
  <si>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</si>
  <si>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</si>
  <si>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</si>
  <si>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</si>
  <si>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</si>
  <si>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</si>
  <si>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</si>
  <si>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</si>
  <si>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</si>
  <si>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</si>
  <si>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</si>
  <si>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</si>
  <si>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</si>
  <si>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</si>
  <si>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</si>
  <si>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</si>
  <si>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</si>
  <si>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</si>
  <si>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</si>
  <si>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</si>
  <si>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</si>
  <si>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</si>
  <si>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</si>
  <si>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</si>
  <si>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</si>
  <si>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</si>
  <si>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</si>
  <si>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</si>
  <si>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</si>
  <si>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</si>
  <si>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</si>
  <si>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</si>
  <si>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</si>
  <si>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</si>
  <si>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</si>
  <si>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</si>
  <si>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</si>
  <si>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</si>
  <si>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</si>
  <si>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</si>
  <si>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</si>
  <si>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</si>
  <si>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</si>
  <si>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</si>
  <si>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</si>
  <si>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</si>
  <si>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</si>
  <si>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</si>
  <si>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</si>
  <si>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</si>
  <si>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</si>
  <si>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</si>
  <si>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</si>
  <si>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</si>
  <si>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</si>
  <si>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</si>
  <si>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</si>
  <si>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</si>
  <si>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</si>
  <si>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</si>
  <si>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</si>
  <si>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</si>
  <si>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</si>
  <si>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</si>
  <si>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</si>
  <si>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</si>
  <si>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</si>
  <si>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</si>
  <si>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</si>
  <si>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</si>
  <si>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</si>
  <si>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</si>
  <si>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</si>
  <si>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</si>
  <si>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</si>
  <si>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</si>
  <si>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</si>
  <si>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</si>
  <si>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</si>
  <si>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</si>
  <si>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</si>
  <si>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</si>
  <si>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</si>
  <si>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</si>
  <si>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</si>
  <si>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</si>
  <si>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</si>
  <si>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</si>
  <si>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令和4年度において有形固定資産減価償却率は微増している。減価償却率が高く、資産の老朽化が進んでいる状況であるが、施設を更新する財源の確保が難しい状況である。
管路経年化率においても微増しているが、管路も老朽化が進行しており、令和2年度に作成したアセットマネジメント（資産管理計画）を基に管路更新率の向上に努めていかなくてはならない。</t>
    <rPh sb="0" eb="2">
      <t>レイワ</t>
    </rPh>
    <rPh sb="3" eb="5">
      <t>ネンド</t>
    </rPh>
    <rPh sb="9" eb="15">
      <t>ユウケイコテイシサン</t>
    </rPh>
    <rPh sb="15" eb="20">
      <t>ゲンカショウキャクリツ</t>
    </rPh>
    <rPh sb="21" eb="23">
      <t>ビゾウ</t>
    </rPh>
    <rPh sb="28" eb="33">
      <t>ゲンカショウキャクリツ</t>
    </rPh>
    <rPh sb="34" eb="35">
      <t>タカ</t>
    </rPh>
    <rPh sb="37" eb="39">
      <t>シサン</t>
    </rPh>
    <rPh sb="40" eb="43">
      <t>ロウキュウカ</t>
    </rPh>
    <rPh sb="44" eb="45">
      <t>スス</t>
    </rPh>
    <rPh sb="49" eb="51">
      <t>ジョウキョウ</t>
    </rPh>
    <rPh sb="56" eb="58">
      <t>シセツ</t>
    </rPh>
    <rPh sb="59" eb="61">
      <t>コウシン</t>
    </rPh>
    <rPh sb="63" eb="65">
      <t>ザイゲン</t>
    </rPh>
    <rPh sb="66" eb="68">
      <t>カクホ</t>
    </rPh>
    <rPh sb="69" eb="70">
      <t>ムズカ</t>
    </rPh>
    <rPh sb="72" eb="74">
      <t>ジョウキョウ</t>
    </rPh>
    <rPh sb="79" eb="85">
      <t>カンロケイネンカリツ</t>
    </rPh>
    <rPh sb="90" eb="92">
      <t>ビゾウ</t>
    </rPh>
    <rPh sb="98" eb="100">
      <t>カンロ</t>
    </rPh>
    <rPh sb="101" eb="104">
      <t>ロウキュウカ</t>
    </rPh>
    <rPh sb="105" eb="107">
      <t>シンコウ</t>
    </rPh>
    <rPh sb="112" eb="114">
      <t>レイワ</t>
    </rPh>
    <rPh sb="115" eb="117">
      <t>ネンド</t>
    </rPh>
    <rPh sb="118" eb="120">
      <t>サクセイ</t>
    </rPh>
    <rPh sb="133" eb="139">
      <t>シサンカンリケイカク</t>
    </rPh>
    <rPh sb="141" eb="142">
      <t>モト</t>
    </rPh>
    <rPh sb="143" eb="148">
      <t>カンロコウシンリツ</t>
    </rPh>
    <rPh sb="149" eb="151">
      <t>コウジョウ</t>
    </rPh>
    <rPh sb="152" eb="153">
      <t>ツト</t>
    </rPh>
    <phoneticPr fontId="4"/>
  </si>
  <si>
    <t>平成27年度に料金改定を行ったこともあり、料金改定以降は経常収支比率は100％を上回っている。累積欠損金比率は年々減少し、令和2年度において欠損金は解消された。流動比率においては100％を上回ってはいるが、類似団体と比べると平均値を下回っている。企業債残高対給水収益比率は少しずつ改善してきている。料金回収率は令和3年度に鮒田水管橋修繕により費用が多くかかったため100％を下回ったが、令和4年度には100％を上回っている。
施設利用率については、平均値を上回ってはいるが、余裕があり問題はないと思われる。
有収率は、昨年と比べ少し減少している。全国平均、類似団体と比べても低い状態であるため、有収率の向上に努めていかなければならない。</t>
    <rPh sb="0" eb="2">
      <t>ヘイセイ</t>
    </rPh>
    <rPh sb="4" eb="5">
      <t>ネン</t>
    </rPh>
    <rPh sb="7" eb="11">
      <t>リョウキンカイテイ</t>
    </rPh>
    <rPh sb="12" eb="13">
      <t>オコナ</t>
    </rPh>
    <rPh sb="21" eb="27">
      <t>リョウキンカイテイイコウ</t>
    </rPh>
    <rPh sb="28" eb="34">
      <t>ケイジョウシュウシヒリツ</t>
    </rPh>
    <rPh sb="40" eb="42">
      <t>ウワマワ</t>
    </rPh>
    <rPh sb="47" eb="54">
      <t>ルイセキケッソンキンヒリツ</t>
    </rPh>
    <rPh sb="55" eb="57">
      <t>ネンネン</t>
    </rPh>
    <rPh sb="57" eb="59">
      <t>ゲンショウ</t>
    </rPh>
    <rPh sb="61" eb="63">
      <t>レイワ</t>
    </rPh>
    <rPh sb="64" eb="66">
      <t>ネンド</t>
    </rPh>
    <rPh sb="70" eb="73">
      <t>ケッソンキン</t>
    </rPh>
    <rPh sb="74" eb="76">
      <t>カイショウ</t>
    </rPh>
    <rPh sb="80" eb="84">
      <t>リュウドウヒリツ</t>
    </rPh>
    <rPh sb="94" eb="96">
      <t>ウワマワ</t>
    </rPh>
    <rPh sb="103" eb="107">
      <t>ルイジダンタイ</t>
    </rPh>
    <rPh sb="108" eb="109">
      <t>クラ</t>
    </rPh>
    <rPh sb="112" eb="115">
      <t>ヘイキンチ</t>
    </rPh>
    <rPh sb="116" eb="118">
      <t>シタマワ</t>
    </rPh>
    <rPh sb="123" eb="128">
      <t>キギョウサイザンダカ</t>
    </rPh>
    <rPh sb="128" eb="129">
      <t>タイ</t>
    </rPh>
    <rPh sb="129" eb="135">
      <t>キュウスイシュウエキヒリツ</t>
    </rPh>
    <rPh sb="136" eb="137">
      <t>スコ</t>
    </rPh>
    <rPh sb="140" eb="142">
      <t>カイゼン</t>
    </rPh>
    <rPh sb="149" eb="154">
      <t>リョウキンカイシュウリツ</t>
    </rPh>
    <rPh sb="155" eb="157">
      <t>レイワ</t>
    </rPh>
    <rPh sb="158" eb="160">
      <t>ネンド</t>
    </rPh>
    <rPh sb="161" eb="163">
      <t>フナダ</t>
    </rPh>
    <rPh sb="163" eb="164">
      <t>ミズ</t>
    </rPh>
    <rPh sb="164" eb="165">
      <t>カン</t>
    </rPh>
    <rPh sb="165" eb="166">
      <t>ハシ</t>
    </rPh>
    <rPh sb="166" eb="168">
      <t>シュウゼン</t>
    </rPh>
    <rPh sb="171" eb="173">
      <t>ヒヨウ</t>
    </rPh>
    <rPh sb="174" eb="175">
      <t>オオ</t>
    </rPh>
    <rPh sb="187" eb="189">
      <t>シタマワ</t>
    </rPh>
    <rPh sb="193" eb="195">
      <t>レイワ</t>
    </rPh>
    <rPh sb="196" eb="198">
      <t>ネンド</t>
    </rPh>
    <rPh sb="205" eb="207">
      <t>ウワマワ</t>
    </rPh>
    <rPh sb="213" eb="218">
      <t>シセツリヨウリツ</t>
    </rPh>
    <rPh sb="224" eb="227">
      <t>ヘイキンチ</t>
    </rPh>
    <rPh sb="228" eb="230">
      <t>ウワマワ</t>
    </rPh>
    <rPh sb="237" eb="239">
      <t>ヨユウ</t>
    </rPh>
    <rPh sb="242" eb="244">
      <t>モンダイ</t>
    </rPh>
    <rPh sb="248" eb="249">
      <t>オモ</t>
    </rPh>
    <rPh sb="254" eb="257">
      <t>ユウシュウリツ</t>
    </rPh>
    <rPh sb="259" eb="261">
      <t>サクネン</t>
    </rPh>
    <rPh sb="262" eb="263">
      <t>クラ</t>
    </rPh>
    <rPh sb="264" eb="265">
      <t>スコ</t>
    </rPh>
    <rPh sb="266" eb="268">
      <t>ゲンショウ</t>
    </rPh>
    <rPh sb="273" eb="277">
      <t>ゼンコクヘイキン</t>
    </rPh>
    <rPh sb="278" eb="282">
      <t>ルイジダンタイ</t>
    </rPh>
    <rPh sb="283" eb="284">
      <t>クラ</t>
    </rPh>
    <rPh sb="287" eb="288">
      <t>ヒク</t>
    </rPh>
    <rPh sb="289" eb="291">
      <t>ジョウタイ</t>
    </rPh>
    <rPh sb="297" eb="300">
      <t>ユウシュウリツ</t>
    </rPh>
    <rPh sb="301" eb="303">
      <t>コウジョウ</t>
    </rPh>
    <rPh sb="304" eb="305">
      <t>ツト</t>
    </rPh>
    <phoneticPr fontId="4"/>
  </si>
  <si>
    <t>平成27年度に料金改定を行ったことにより、料金改定以降は経常収支比率は100％を上回ており、累積欠損金比率は年々減少し、令和2年度において、欠損金は解消された。今後とも費用の抑制及び収益の確保において改善を行い、有収率についても向上のため、効率的に管路更新や漏水修理を行っていく必要がある。
創設から40年以上経過し、施設及び管路の老朽化が進んでいる。令和2年度に作成したアセットマネジメント（資産管理計画）を基に更新を進めていく予定である。</t>
    <rPh sb="0" eb="2">
      <t>ヘイセイ</t>
    </rPh>
    <rPh sb="4" eb="5">
      <t>ネン</t>
    </rPh>
    <rPh sb="7" eb="11">
      <t>リョウキンカイテイ</t>
    </rPh>
    <rPh sb="12" eb="13">
      <t>オコナ</t>
    </rPh>
    <rPh sb="21" eb="27">
      <t>リョウキンカイテイイコウ</t>
    </rPh>
    <rPh sb="28" eb="34">
      <t>ケイジョウシュウシヒリツ</t>
    </rPh>
    <rPh sb="40" eb="42">
      <t>ウワマワ</t>
    </rPh>
    <rPh sb="46" eb="53">
      <t>ルイセキケッソンキンヒリツ</t>
    </rPh>
    <rPh sb="54" eb="56">
      <t>ネンネン</t>
    </rPh>
    <rPh sb="56" eb="58">
      <t>ゲンショウ</t>
    </rPh>
    <rPh sb="60" eb="62">
      <t>レイワ</t>
    </rPh>
    <rPh sb="63" eb="65">
      <t>ネンド</t>
    </rPh>
    <rPh sb="70" eb="73">
      <t>ケッソンキン</t>
    </rPh>
    <rPh sb="74" eb="76">
      <t>カイショウ</t>
    </rPh>
    <rPh sb="80" eb="82">
      <t>コンゴ</t>
    </rPh>
    <rPh sb="84" eb="86">
      <t>ヒヨウ</t>
    </rPh>
    <rPh sb="87" eb="89">
      <t>ヨクセイ</t>
    </rPh>
    <rPh sb="89" eb="90">
      <t>オヨ</t>
    </rPh>
    <rPh sb="91" eb="93">
      <t>シュウエキ</t>
    </rPh>
    <rPh sb="94" eb="96">
      <t>カクホ</t>
    </rPh>
    <rPh sb="100" eb="102">
      <t>カイゼン</t>
    </rPh>
    <rPh sb="103" eb="104">
      <t>オコナ</t>
    </rPh>
    <rPh sb="106" eb="109">
      <t>ユウシュウリツ</t>
    </rPh>
    <rPh sb="114" eb="116">
      <t>コウジョウ</t>
    </rPh>
    <rPh sb="120" eb="123">
      <t>コウリツテキ</t>
    </rPh>
    <rPh sb="124" eb="128">
      <t>カンロコウシン</t>
    </rPh>
    <rPh sb="129" eb="133">
      <t>ロウスイシュウリ</t>
    </rPh>
    <rPh sb="134" eb="135">
      <t>オコナ</t>
    </rPh>
    <rPh sb="139" eb="141">
      <t>ヒツヨウ</t>
    </rPh>
    <rPh sb="146" eb="148">
      <t>ソウセツ</t>
    </rPh>
    <rPh sb="152" eb="157">
      <t>ネンイジョウケイカ</t>
    </rPh>
    <rPh sb="159" eb="162">
      <t>シセツオヨ</t>
    </rPh>
    <rPh sb="163" eb="165">
      <t>カンロ</t>
    </rPh>
    <rPh sb="166" eb="169">
      <t>ロウキュウカ</t>
    </rPh>
    <rPh sb="170" eb="171">
      <t>スス</t>
    </rPh>
    <rPh sb="176" eb="178">
      <t>レイワ</t>
    </rPh>
    <rPh sb="179" eb="181">
      <t>ネンド</t>
    </rPh>
    <rPh sb="182" eb="184">
      <t>サクセイ</t>
    </rPh>
    <rPh sb="197" eb="203">
      <t>シサンカンリケイカク</t>
    </rPh>
    <rPh sb="205" eb="206">
      <t>モト</t>
    </rPh>
    <rPh sb="207" eb="209">
      <t>コウシン</t>
    </rPh>
    <rPh sb="210" eb="211">
      <t>スス</t>
    </rPh>
    <rPh sb="215" eb="217">
      <t>ヨテイユウシュウリツサクネンクラスコゲンショウゼンコクヘイキンルイジダンタイクラヒクジョウタイユウシュウリツコウジョウツト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</si>
</sst>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0.17</c:v>
                </c:pt>
                <c:pt idx="3" formatCode="#,##0.00;&quot;△&quot;#,##0.00;&quot;-&quot;">
                  <c:v>0.84</c:v>
                </c:pt>
                <c:pt idx="4" formatCode="#,##0.00;&quot;△&quot;#,##0.00;&quot;-&quot;">
                  <c:v>0.38</c:v>
                </c:pt>
              </c:numCache>
            </c:numRef>
          </c:val>
          <c:extLst>
            <c:ext xmlns:c16="http://schemas.microsoft.com/office/drawing/2014/chart" uri="{C3380CC4-5D6E-409C-BE32-E72D297353CC}">
              <c16:uniqueId val="{00000000-411B-4826-90F1-B81DDF7D7D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411B-4826-90F1-B81DDF7D7D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64.56</c:v>
                </c:pt>
                <c:pt idx="1">
                  <c:v>63.93</c:v>
                </c:pt>
                <c:pt idx="2">
                  <c:v>71.260000000000005</c:v>
                </c:pt>
                <c:pt idx="3">
                  <c:v>68.55</c:v>
                </c:pt>
                <c:pt idx="4">
                  <c:v>68.22</c:v>
                </c:pt>
              </c:numCache>
            </c:numRef>
          </c:val>
          <c:extLst>
            <c:ext xmlns:c16="http://schemas.microsoft.com/office/drawing/2014/chart" uri="{C3380CC4-5D6E-409C-BE32-E72D297353CC}">
              <c16:uniqueId val="{00000000-A7BE-4B31-A70D-60F02CCFE1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7BE-4B31-A70D-60F02CCFE1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76.58</c:v>
                </c:pt>
                <c:pt idx="1">
                  <c:v>76.180000000000007</c:v>
                </c:pt>
                <c:pt idx="2">
                  <c:v>70.260000000000005</c:v>
                </c:pt>
                <c:pt idx="3">
                  <c:v>70.28</c:v>
                </c:pt>
                <c:pt idx="4">
                  <c:v>69.11</c:v>
                </c:pt>
              </c:numCache>
            </c:numRef>
          </c:val>
          <c:extLst>
            <c:ext xmlns:c16="http://schemas.microsoft.com/office/drawing/2014/chart" uri="{C3380CC4-5D6E-409C-BE32-E72D297353CC}">
              <c16:uniqueId val="{00000000-66EB-47F3-94C9-5CC52D20E7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66EB-47F3-94C9-5CC52D20E7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133.09</c:v>
                </c:pt>
                <c:pt idx="1">
                  <c:v>143.99</c:v>
                </c:pt>
                <c:pt idx="2">
                  <c:v>138.11000000000001</c:v>
                </c:pt>
                <c:pt idx="3">
                  <c:v>130.32</c:v>
                </c:pt>
                <c:pt idx="4">
                  <c:v>128.26</c:v>
                </c:pt>
              </c:numCache>
            </c:numRef>
          </c:val>
          <c:extLst>
            <c:ext xmlns:c16="http://schemas.microsoft.com/office/drawing/2014/chart" uri="{C3380CC4-5D6E-409C-BE32-E72D297353CC}">
              <c16:uniqueId val="{00000000-C94D-4EC0-B33D-CB74227792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C94D-4EC0-B33D-CB74227792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57.47</c:v>
                </c:pt>
                <c:pt idx="1">
                  <c:v>58.87</c:v>
                </c:pt>
                <c:pt idx="2">
                  <c:v>60.09</c:v>
                </c:pt>
                <c:pt idx="3">
                  <c:v>54.56</c:v>
                </c:pt>
                <c:pt idx="4">
                  <c:v>55.92</c:v>
                </c:pt>
              </c:numCache>
            </c:numRef>
          </c:val>
          <c:extLst>
            <c:ext xmlns:c16="http://schemas.microsoft.com/office/drawing/2014/chart" uri="{C3380CC4-5D6E-409C-BE32-E72D297353CC}">
              <c16:uniqueId val="{00000000-678B-45DC-B9A4-B255402C39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678B-45DC-B9A4-B255402C39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28.68</c:v>
                </c:pt>
                <c:pt idx="1">
                  <c:v>46.96</c:v>
                </c:pt>
                <c:pt idx="2">
                  <c:v>61.61</c:v>
                </c:pt>
                <c:pt idx="3">
                  <c:v>57.91</c:v>
                </c:pt>
                <c:pt idx="4">
                  <c:v>59.41</c:v>
                </c:pt>
              </c:numCache>
            </c:numRef>
          </c:val>
          <c:extLst>
            <c:ext xmlns:c16="http://schemas.microsoft.com/office/drawing/2014/chart" uri="{C3380CC4-5D6E-409C-BE32-E72D297353CC}">
              <c16:uniqueId val="{00000000-B1E2-4ABE-8B4F-394CE8ACE1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B1E2-4ABE-8B4F-394CE8ACE1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57.51</c:v>
                </c:pt>
                <c:pt idx="1">
                  <c:v>20.75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EB-4505-8D54-7B0C631E09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05EB-4505-8D54-7B0C631E09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171.28</c:v>
                </c:pt>
                <c:pt idx="1">
                  <c:v>218.85</c:v>
                </c:pt>
                <c:pt idx="2">
                  <c:v>212.08</c:v>
                </c:pt>
                <c:pt idx="3">
                  <c:v>279.7</c:v>
                </c:pt>
                <c:pt idx="4">
                  <c:v>274.27</c:v>
                </c:pt>
              </c:numCache>
            </c:numRef>
          </c:val>
          <c:extLst>
            <c:ext xmlns:c16="http://schemas.microsoft.com/office/drawing/2014/chart" uri="{C3380CC4-5D6E-409C-BE32-E72D297353CC}">
              <c16:uniqueId val="{00000000-B8C0-46FE-B372-786FD247E9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B8C0-46FE-B372-786FD247E9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499.92</c:v>
                </c:pt>
                <c:pt idx="1">
                  <c:v>462.54</c:v>
                </c:pt>
                <c:pt idx="2">
                  <c:v>411.29</c:v>
                </c:pt>
                <c:pt idx="3">
                  <c:v>378.13</c:v>
                </c:pt>
                <c:pt idx="4">
                  <c:v>334.67</c:v>
                </c:pt>
              </c:numCache>
            </c:numRef>
          </c:val>
          <c:extLst>
            <c:ext xmlns:c16="http://schemas.microsoft.com/office/drawing/2014/chart" uri="{C3380CC4-5D6E-409C-BE32-E72D297353CC}">
              <c16:uniqueId val="{00000000-C604-4037-A4C1-38A7F2DB67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C604-4037-A4C1-38A7F2DB67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117.03</c:v>
                </c:pt>
                <c:pt idx="1">
                  <c:v>128.38999999999999</c:v>
                </c:pt>
                <c:pt idx="2">
                  <c:v>120.88</c:v>
                </c:pt>
                <c:pt idx="3">
                  <c:v>85.1</c:v>
                </c:pt>
                <c:pt idx="4">
                  <c:v>115.74</c:v>
                </c:pt>
              </c:numCache>
            </c:numRef>
          </c:val>
          <c:extLst>
            <c:ext xmlns:c16="http://schemas.microsoft.com/office/drawing/2014/chart" uri="{C3380CC4-5D6E-409C-BE32-E72D297353CC}">
              <c16:uniqueId val="{00000000-5511-4FFD-9EA8-A72D46E27C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5511-4FFD-9EA8-A72D46E27C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150.68</c:v>
                </c:pt>
                <c:pt idx="1">
                  <c:v>137.66</c:v>
                </c:pt>
                <c:pt idx="2">
                  <c:v>145.62</c:v>
                </c:pt>
                <c:pt idx="3">
                  <c:v>209.75</c:v>
                </c:pt>
                <c:pt idx="4">
                  <c:v>154.38999999999999</c:v>
                </c:pt>
              </c:numCache>
            </c:numRef>
          </c:val>
          <c:extLst>
            <c:ext xmlns:c16="http://schemas.microsoft.com/office/drawing/2014/chart" uri="{C3380CC4-5D6E-409C-BE32-E72D297353CC}">
              <c16:uniqueId val="{00000000-2EA0-47F1-9CF0-845AF6C5BA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2EA0-47F1-9CF0-845AF6C5BA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紀宝町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10436</v>
      </c>
      <c r="AM8" s="66"/>
      <c r="AN8" s="66"/>
      <c r="AO8" s="66"/>
      <c r="AP8" s="66"/>
      <c r="AQ8" s="66"/>
      <c r="AR8" s="66"/>
      <c r="AS8" s="66"/>
      <c r="AT8" s="37">
        <f>データ!$S$6</f>
        <v>79.62</v>
      </c>
      <c r="AU8" s="38"/>
      <c r="AV8" s="38"/>
      <c r="AW8" s="38"/>
      <c r="AX8" s="38"/>
      <c r="AY8" s="38"/>
      <c r="AZ8" s="38"/>
      <c r="BA8" s="38"/>
      <c r="BB8" s="55">
        <f>データ!$T$6</f>
        <v>131.07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66.92</v>
      </c>
      <c r="J10" s="38"/>
      <c r="K10" s="38"/>
      <c r="L10" s="38"/>
      <c r="M10" s="38"/>
      <c r="N10" s="38"/>
      <c r="O10" s="65"/>
      <c r="P10" s="55">
        <f>データ!$P$6</f>
        <v>99.13</v>
      </c>
      <c r="Q10" s="55"/>
      <c r="R10" s="55"/>
      <c r="S10" s="55"/>
      <c r="T10" s="55"/>
      <c r="U10" s="55"/>
      <c r="V10" s="55"/>
      <c r="W10" s="66">
        <f>データ!$Q$6</f>
        <v>3170</v>
      </c>
      <c r="X10" s="66"/>
      <c r="Y10" s="66"/>
      <c r="Z10" s="66"/>
      <c r="AA10" s="66"/>
      <c r="AB10" s="66"/>
      <c r="AC10" s="66"/>
      <c r="AD10" s="2"/>
      <c r="AE10" s="2"/>
      <c r="AF10" s="2"/>
      <c r="AG10" s="2"/>
      <c r="AH10" s="2"/>
      <c r="AI10" s="2"/>
      <c r="AJ10" s="2"/>
      <c r="AK10" s="2"/>
      <c r="AL10" s="66">
        <f>データ!$U$6</f>
        <v>10297</v>
      </c>
      <c r="AM10" s="66"/>
      <c r="AN10" s="66"/>
      <c r="AO10" s="66"/>
      <c r="AP10" s="66"/>
      <c r="AQ10" s="66"/>
      <c r="AR10" s="66"/>
      <c r="AS10" s="66"/>
      <c r="AT10" s="37">
        <f>データ!$V$6</f>
        <v>15.86</v>
      </c>
      <c r="AU10" s="38"/>
      <c r="AV10" s="38"/>
      <c r="AW10" s="38"/>
      <c r="AX10" s="38"/>
      <c r="AY10" s="38"/>
      <c r="AZ10" s="38"/>
      <c r="BA10" s="38"/>
      <c r="BB10" s="55">
        <f>データ!$W$6</f>
        <v>649.24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2QKzkRx2mKOkdsN02J1O1jSgytMkb5MLp5Eve3k3rdgjZNriaKwHO8xJsYnPvjLp/igvB2aU3krHlrndObEfw==" saltValue="hzc1X/g54jA9xf6ZdZJe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245623</v>
      </c>
      <c r="D6" s="20">
        <f t="shared" si="3"/>
        <v>46</v>
      </c>
      <c r="E6" s="20">
        <f t="shared" si="3"/>
        <v>1</v>
      </c>
      <c r="F6" s="20">
        <f t="shared" si="3"/>
        <v>0</v>
      </c>
      <c r="G6" s="20">
        <f t="shared" si="3"/>
        <v>1</v>
      </c>
      <c r="H6" s="20" t="str">
        <f t="shared" si="3"/>
        <v>三重県　紀宝町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66.92</v>
      </c>
      <c r="P6" s="21">
        <f t="shared" si="3"/>
        <v>99.13</v>
      </c>
      <c r="Q6" s="21">
        <f t="shared" si="3"/>
        <v>3170</v>
      </c>
      <c r="R6" s="21">
        <f t="shared" si="3"/>
        <v>10436</v>
      </c>
      <c r="S6" s="21">
        <f t="shared" si="3"/>
        <v>79.62</v>
      </c>
      <c r="T6" s="21">
        <f t="shared" si="3"/>
        <v>131.07</v>
      </c>
      <c r="U6" s="21">
        <f t="shared" si="3"/>
        <v>10297</v>
      </c>
      <c r="V6" s="21">
        <f t="shared" si="3"/>
        <v>15.86</v>
      </c>
      <c r="W6" s="21">
        <f t="shared" si="3"/>
        <v>649.24</v>
      </c>
      <c r="X6" s="22">
        <f>IF(X7="",NA(),X7)</f>
        <v>133.09</v>
      </c>
      <c r="Y6" s="22">
        <f t="shared" ref="Y6:AG6" si="4">IF(Y7="",NA(),Y7)</f>
        <v>143.99</v>
      </c>
      <c r="Z6" s="22">
        <f t="shared" si="4"/>
        <v>138.11000000000001</v>
      </c>
      <c r="AA6" s="22">
        <f t="shared" si="4"/>
        <v>130.32</v>
      </c>
      <c r="AB6" s="22">
        <f t="shared" si="4"/>
        <v>128.26</v>
      </c>
      <c r="AC6" s="22">
        <f t="shared" si="4"/>
        <v>108.76</v>
      </c>
      <c r="AD6" s="22">
        <f t="shared" si="4"/>
        <v>108.46</v>
      </c>
      <c r="AE6" s="22">
        <f t="shared" si="4"/>
        <v>109.02</v>
      </c>
      <c r="AF6" s="22">
        <f t="shared" si="4"/>
        <v>107.81</v>
      </c>
      <c r="AG6" s="22">
        <f t="shared" si="4"/>
        <v>107.21</v>
      </c>
      <c r="AH6" s="21" t="str">
        <f>IF(AH7="","",IF(AH7="-","【-】","【"&amp;SUBSTITUTE(TEXT(AH7,"#,##0.00"),"-","△")&amp;"】"))</f>
        <v>【108.70】</v>
      </c>
      <c r="AI6" s="22">
        <f>IF(AI7="",NA(),AI7)</f>
        <v>57.51</v>
      </c>
      <c r="AJ6" s="22">
        <f t="shared" ref="AJ6:AR6" si="5">IF(AJ7="",NA(),AJ7)</f>
        <v>20.75</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171.28</v>
      </c>
      <c r="AU6" s="22">
        <f t="shared" ref="AU6:BC6" si="6">IF(AU7="",NA(),AU7)</f>
        <v>218.85</v>
      </c>
      <c r="AV6" s="22">
        <f t="shared" si="6"/>
        <v>212.08</v>
      </c>
      <c r="AW6" s="22">
        <f t="shared" si="6"/>
        <v>279.7</v>
      </c>
      <c r="AX6" s="22">
        <f t="shared" si="6"/>
        <v>274.27</v>
      </c>
      <c r="AY6" s="22">
        <f t="shared" si="6"/>
        <v>359.7</v>
      </c>
      <c r="AZ6" s="22">
        <f t="shared" si="6"/>
        <v>362.93</v>
      </c>
      <c r="BA6" s="22">
        <f t="shared" si="6"/>
        <v>371.81</v>
      </c>
      <c r="BB6" s="22">
        <f t="shared" si="6"/>
        <v>384.23</v>
      </c>
      <c r="BC6" s="22">
        <f t="shared" si="6"/>
        <v>364.3</v>
      </c>
      <c r="BD6" s="21" t="str">
        <f>IF(BD7="","",IF(BD7="-","【-】","【"&amp;SUBSTITUTE(TEXT(BD7,"#,##0.00"),"-","△")&amp;"】"))</f>
        <v>【252.29】</v>
      </c>
      <c r="BE6" s="22">
        <f>IF(BE7="",NA(),BE7)</f>
        <v>499.92</v>
      </c>
      <c r="BF6" s="22">
        <f t="shared" ref="BF6:BN6" si="7">IF(BF7="",NA(),BF7)</f>
        <v>462.54</v>
      </c>
      <c r="BG6" s="22">
        <f t="shared" si="7"/>
        <v>411.29</v>
      </c>
      <c r="BH6" s="22">
        <f t="shared" si="7"/>
        <v>378.13</v>
      </c>
      <c r="BI6" s="22">
        <f t="shared" si="7"/>
        <v>334.67</v>
      </c>
      <c r="BJ6" s="22">
        <f t="shared" si="7"/>
        <v>447.01</v>
      </c>
      <c r="BK6" s="22">
        <f t="shared" si="7"/>
        <v>439.05</v>
      </c>
      <c r="BL6" s="22">
        <f t="shared" si="7"/>
        <v>465.85</v>
      </c>
      <c r="BM6" s="22">
        <f t="shared" si="7"/>
        <v>439.43</v>
      </c>
      <c r="BN6" s="22">
        <f t="shared" si="7"/>
        <v>438.41</v>
      </c>
      <c r="BO6" s="21" t="str">
        <f>IF(BO7="","",IF(BO7="-","【-】","【"&amp;SUBSTITUTE(TEXT(BO7,"#,##0.00"),"-","△")&amp;"】"))</f>
        <v>【268.07】</v>
      </c>
      <c r="BP6" s="22">
        <f>IF(BP7="",NA(),BP7)</f>
        <v>117.03</v>
      </c>
      <c r="BQ6" s="22">
        <f t="shared" ref="BQ6:BY6" si="8">IF(BQ7="",NA(),BQ7)</f>
        <v>128.38999999999999</v>
      </c>
      <c r="BR6" s="22">
        <f t="shared" si="8"/>
        <v>120.88</v>
      </c>
      <c r="BS6" s="22">
        <f t="shared" si="8"/>
        <v>85.1</v>
      </c>
      <c r="BT6" s="22">
        <f t="shared" si="8"/>
        <v>115.74</v>
      </c>
      <c r="BU6" s="22">
        <f t="shared" si="8"/>
        <v>95.81</v>
      </c>
      <c r="BV6" s="22">
        <f t="shared" si="8"/>
        <v>95.26</v>
      </c>
      <c r="BW6" s="22">
        <f t="shared" si="8"/>
        <v>92.39</v>
      </c>
      <c r="BX6" s="22">
        <f t="shared" si="8"/>
        <v>94.41</v>
      </c>
      <c r="BY6" s="22">
        <f t="shared" si="8"/>
        <v>90.96</v>
      </c>
      <c r="BZ6" s="21" t="str">
        <f>IF(BZ7="","",IF(BZ7="-","【-】","【"&amp;SUBSTITUTE(TEXT(BZ7,"#,##0.00"),"-","△")&amp;"】"))</f>
        <v>【97.47】</v>
      </c>
      <c r="CA6" s="22">
        <f>IF(CA7="",NA(),CA7)</f>
        <v>150.68</v>
      </c>
      <c r="CB6" s="22">
        <f t="shared" ref="CB6:CJ6" si="9">IF(CB7="",NA(),CB7)</f>
        <v>137.66</v>
      </c>
      <c r="CC6" s="22">
        <f t="shared" si="9"/>
        <v>145.62</v>
      </c>
      <c r="CD6" s="22">
        <f t="shared" si="9"/>
        <v>209.75</v>
      </c>
      <c r="CE6" s="22">
        <f t="shared" si="9"/>
        <v>154.38999999999999</v>
      </c>
      <c r="CF6" s="22">
        <f t="shared" si="9"/>
        <v>189.58</v>
      </c>
      <c r="CG6" s="22">
        <f t="shared" si="9"/>
        <v>192.82</v>
      </c>
      <c r="CH6" s="22">
        <f t="shared" si="9"/>
        <v>192.98</v>
      </c>
      <c r="CI6" s="22">
        <f t="shared" si="9"/>
        <v>192.13</v>
      </c>
      <c r="CJ6" s="22">
        <f t="shared" si="9"/>
        <v>197.04</v>
      </c>
      <c r="CK6" s="21" t="str">
        <f>IF(CK7="","",IF(CK7="-","【-】","【"&amp;SUBSTITUTE(TEXT(CK7,"#,##0.00"),"-","△")&amp;"】"))</f>
        <v>【174.75】</v>
      </c>
      <c r="CL6" s="22">
        <f>IF(CL7="",NA(),CL7)</f>
        <v>64.56</v>
      </c>
      <c r="CM6" s="22">
        <f t="shared" ref="CM6:CU6" si="10">IF(CM7="",NA(),CM7)</f>
        <v>63.93</v>
      </c>
      <c r="CN6" s="22">
        <f t="shared" si="10"/>
        <v>71.260000000000005</v>
      </c>
      <c r="CO6" s="22">
        <f t="shared" si="10"/>
        <v>68.55</v>
      </c>
      <c r="CP6" s="22">
        <f t="shared" si="10"/>
        <v>68.22</v>
      </c>
      <c r="CQ6" s="22">
        <f t="shared" si="10"/>
        <v>55.22</v>
      </c>
      <c r="CR6" s="22">
        <f t="shared" si="10"/>
        <v>54.05</v>
      </c>
      <c r="CS6" s="22">
        <f t="shared" si="10"/>
        <v>54.43</v>
      </c>
      <c r="CT6" s="22">
        <f t="shared" si="10"/>
        <v>53.87</v>
      </c>
      <c r="CU6" s="22">
        <f t="shared" si="10"/>
        <v>54.49</v>
      </c>
      <c r="CV6" s="21" t="str">
        <f>IF(CV7="","",IF(CV7="-","【-】","【"&amp;SUBSTITUTE(TEXT(CV7,"#,##0.00"),"-","△")&amp;"】"))</f>
        <v>【59.97】</v>
      </c>
      <c r="CW6" s="22">
        <f>IF(CW7="",NA(),CW7)</f>
        <v>76.58</v>
      </c>
      <c r="CX6" s="22">
        <f t="shared" ref="CX6:DF6" si="11">IF(CX7="",NA(),CX7)</f>
        <v>76.180000000000007</v>
      </c>
      <c r="CY6" s="22">
        <f t="shared" si="11"/>
        <v>70.260000000000005</v>
      </c>
      <c r="CZ6" s="22">
        <f t="shared" si="11"/>
        <v>70.28</v>
      </c>
      <c r="DA6" s="22">
        <f t="shared" si="11"/>
        <v>69.11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57.47</v>
      </c>
      <c r="DI6" s="22">
        <f t="shared" ref="DI6:DQ6" si="12">IF(DI7="",NA(),DI7)</f>
        <v>58.87</v>
      </c>
      <c r="DJ6" s="22">
        <f t="shared" si="12"/>
        <v>60.09</v>
      </c>
      <c r="DK6" s="22">
        <f t="shared" si="12"/>
        <v>54.56</v>
      </c>
      <c r="DL6" s="22">
        <f t="shared" si="12"/>
        <v>55.92</v>
      </c>
      <c r="DM6" s="22">
        <f t="shared" si="12"/>
        <v>47.97</v>
      </c>
      <c r="DN6" s="22">
        <f t="shared" si="12"/>
        <v>49.12</v>
      </c>
      <c r="DO6" s="22">
        <f t="shared" si="12"/>
        <v>49.39</v>
      </c>
      <c r="DP6" s="22">
        <f t="shared" si="12"/>
        <v>50.75</v>
      </c>
      <c r="DQ6" s="22">
        <f t="shared" si="12"/>
        <v>51.72</v>
      </c>
      <c r="DR6" s="21" t="str">
        <f>IF(DR7="","",IF(DR7="-","【-】","【"&amp;SUBSTITUTE(TEXT(DR7,"#,##0.00"),"-","△")&amp;"】"))</f>
        <v>【51.51】</v>
      </c>
      <c r="DS6" s="22">
        <f>IF(DS7="",NA(),DS7)</f>
        <v>28.68</v>
      </c>
      <c r="DT6" s="22">
        <f t="shared" ref="DT6:EB6" si="13">IF(DT7="",NA(),DT7)</f>
        <v>46.96</v>
      </c>
      <c r="DU6" s="22">
        <f t="shared" si="13"/>
        <v>61.61</v>
      </c>
      <c r="DV6" s="22">
        <f t="shared" si="13"/>
        <v>57.91</v>
      </c>
      <c r="DW6" s="22">
        <f t="shared" si="13"/>
        <v>59.41</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2">
        <f t="shared" si="14"/>
        <v>0.17</v>
      </c>
      <c r="EG6" s="22">
        <f t="shared" si="14"/>
        <v>0.84</v>
      </c>
      <c r="EH6" s="22">
        <f t="shared" si="14"/>
        <v>0.38</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245623</v>
      </c>
      <c r="D7" s="24">
        <v>46</v>
      </c>
      <c r="E7" s="24">
        <v>1</v>
      </c>
      <c r="F7" s="24">
        <v>0</v>
      </c>
      <c r="G7" s="24">
        <v>1</v>
      </c>
      <c r="H7" s="24" t="s">
        <v>93</v>
      </c>
      <c r="I7" s="24" t="s">
        <v>94</v>
      </c>
      <c r="J7" s="24" t="s">
        <v>95</v>
      </c>
      <c r="K7" s="24" t="s">
        <v>96</v>
      </c>
      <c r="L7" s="24" t="s">
        <v>97</v>
      </c>
      <c r="M7" s="24" t="s">
        <v>98</v>
      </c>
      <c r="N7" s="25" t="s">
        <v>99</v>
      </c>
      <c r="O7" s="25">
        <v>66.92</v>
      </c>
      <c r="P7" s="25">
        <v>99.13</v>
      </c>
      <c r="Q7" s="25">
        <v>3170</v>
      </c>
      <c r="R7" s="25">
        <v>10436</v>
      </c>
      <c r="S7" s="25">
        <v>79.62</v>
      </c>
      <c r="T7" s="25">
        <v>131.07</v>
      </c>
      <c r="U7" s="25">
        <v>10297</v>
      </c>
      <c r="V7" s="25">
        <v>15.86</v>
      </c>
      <c r="W7" s="25">
        <v>649.24</v>
      </c>
      <c r="X7" s="25">
        <v>133.09</v>
      </c>
      <c r="Y7" s="25">
        <v>143.99</v>
      </c>
      <c r="Z7" s="25">
        <v>138.11000000000001</v>
      </c>
      <c r="AA7" s="25">
        <v>130.32</v>
      </c>
      <c r="AB7" s="25">
        <v>128.26</v>
      </c>
      <c r="AC7" s="25">
        <v>108.76</v>
      </c>
      <c r="AD7" s="25">
        <v>108.46</v>
      </c>
      <c r="AE7" s="25">
        <v>109.02</v>
      </c>
      <c r="AF7" s="25">
        <v>107.81</v>
      </c>
      <c r="AG7" s="25">
        <v>107.21</v>
      </c>
      <c r="AH7" s="25">
        <v>108.7</v>
      </c>
      <c r="AI7" s="25">
        <v>57.51</v>
      </c>
      <c r="AJ7" s="25">
        <v>20.75</v>
      </c>
      <c r="AK7" s="25">
        <v>0</v>
      </c>
      <c r="AL7" s="25">
        <v>0</v>
      </c>
      <c r="AM7" s="25">
        <v>0</v>
      </c>
      <c r="AN7" s="25">
        <v>7.48</v>
      </c>
      <c r="AO7" s="25">
        <v>11.94</v>
      </c>
      <c r="AP7" s="25">
        <v>11</v>
      </c>
      <c r="AQ7" s="25">
        <v>8.86</v>
      </c>
      <c r="AR7" s="25">
        <v>7.65</v>
      </c>
      <c r="AS7" s="25">
        <v>1.34</v>
      </c>
      <c r="AT7" s="25">
        <v>171.28</v>
      </c>
      <c r="AU7" s="25">
        <v>218.85</v>
      </c>
      <c r="AV7" s="25">
        <v>212.08</v>
      </c>
      <c r="AW7" s="25">
        <v>279.7</v>
      </c>
      <c r="AX7" s="25">
        <v>274.27</v>
      </c>
      <c r="AY7" s="25">
        <v>359.7</v>
      </c>
      <c r="AZ7" s="25">
        <v>362.93</v>
      </c>
      <c r="BA7" s="25">
        <v>371.81</v>
      </c>
      <c r="BB7" s="25">
        <v>384.23</v>
      </c>
      <c r="BC7" s="25">
        <v>364.3</v>
      </c>
      <c r="BD7" s="25">
        <v>252.29</v>
      </c>
      <c r="BE7" s="25">
        <v>499.92</v>
      </c>
      <c r="BF7" s="25">
        <v>462.54</v>
      </c>
      <c r="BG7" s="25">
        <v>411.29</v>
      </c>
      <c r="BH7" s="25">
        <v>378.13</v>
      </c>
      <c r="BI7" s="25">
        <v>334.67</v>
      </c>
      <c r="BJ7" s="25">
        <v>447.01</v>
      </c>
      <c r="BK7" s="25">
        <v>439.05</v>
      </c>
      <c r="BL7" s="25">
        <v>465.85</v>
      </c>
      <c r="BM7" s="25">
        <v>439.43</v>
      </c>
      <c r="BN7" s="25">
        <v>438.41</v>
      </c>
      <c r="BO7" s="25">
        <v>268.07</v>
      </c>
      <c r="BP7" s="25">
        <v>117.03</v>
      </c>
      <c r="BQ7" s="25">
        <v>128.38999999999999</v>
      </c>
      <c r="BR7" s="25">
        <v>120.88</v>
      </c>
      <c r="BS7" s="25">
        <v>85.1</v>
      </c>
      <c r="BT7" s="25">
        <v>115.74</v>
      </c>
      <c r="BU7" s="25">
        <v>95.81</v>
      </c>
      <c r="BV7" s="25">
        <v>95.26</v>
      </c>
      <c r="BW7" s="25">
        <v>92.39</v>
      </c>
      <c r="BX7" s="25">
        <v>94.41</v>
      </c>
      <c r="BY7" s="25">
        <v>90.96</v>
      </c>
      <c r="BZ7" s="25">
        <v>97.47</v>
      </c>
      <c r="CA7" s="25">
        <v>150.68</v>
      </c>
      <c r="CB7" s="25">
        <v>137.66</v>
      </c>
      <c r="CC7" s="25">
        <v>145.62</v>
      </c>
      <c r="CD7" s="25">
        <v>209.75</v>
      </c>
      <c r="CE7" s="25">
        <v>154.38999999999999</v>
      </c>
      <c r="CF7" s="25">
        <v>189.58</v>
      </c>
      <c r="CG7" s="25">
        <v>192.82</v>
      </c>
      <c r="CH7" s="25">
        <v>192.98</v>
      </c>
      <c r="CI7" s="25">
        <v>192.13</v>
      </c>
      <c r="CJ7" s="25">
        <v>197.04</v>
      </c>
      <c r="CK7" s="25">
        <v>174.75</v>
      </c>
      <c r="CL7" s="25">
        <v>64.56</v>
      </c>
      <c r="CM7" s="25">
        <v>63.93</v>
      </c>
      <c r="CN7" s="25">
        <v>71.260000000000005</v>
      </c>
      <c r="CO7" s="25">
        <v>68.55</v>
      </c>
      <c r="CP7" s="25">
        <v>68.22</v>
      </c>
      <c r="CQ7" s="25">
        <v>55.22</v>
      </c>
      <c r="CR7" s="25">
        <v>54.05</v>
      </c>
      <c r="CS7" s="25">
        <v>54.43</v>
      </c>
      <c r="CT7" s="25">
        <v>53.87</v>
      </c>
      <c r="CU7" s="25">
        <v>54.49</v>
      </c>
      <c r="CV7" s="25">
        <v>59.97</v>
      </c>
      <c r="CW7" s="25">
        <v>76.58</v>
      </c>
      <c r="CX7" s="25">
        <v>76.180000000000007</v>
      </c>
      <c r="CY7" s="25">
        <v>70.260000000000005</v>
      </c>
      <c r="CZ7" s="25">
        <v>70.28</v>
      </c>
      <c r="DA7" s="25">
        <v>69.11</v>
      </c>
      <c r="DB7" s="25">
        <v>80.930000000000007</v>
      </c>
      <c r="DC7" s="25">
        <v>80.510000000000005</v>
      </c>
      <c r="DD7" s="25">
        <v>79.44</v>
      </c>
      <c r="DE7" s="25">
        <v>79.489999999999995</v>
      </c>
      <c r="DF7" s="25">
        <v>78.8</v>
      </c>
      <c r="DG7" s="25">
        <v>89.76</v>
      </c>
      <c r="DH7" s="25">
        <v>57.47</v>
      </c>
      <c r="DI7" s="25">
        <v>58.87</v>
      </c>
      <c r="DJ7" s="25">
        <v>60.09</v>
      </c>
      <c r="DK7" s="25">
        <v>54.56</v>
      </c>
      <c r="DL7" s="25">
        <v>55.92</v>
      </c>
      <c r="DM7" s="25">
        <v>47.97</v>
      </c>
      <c r="DN7" s="25">
        <v>49.12</v>
      </c>
      <c r="DO7" s="25">
        <v>49.39</v>
      </c>
      <c r="DP7" s="25">
        <v>50.75</v>
      </c>
      <c r="DQ7" s="25">
        <v>51.72</v>
      </c>
      <c r="DR7" s="25">
        <v>51.51</v>
      </c>
      <c r="DS7" s="25">
        <v>28.68</v>
      </c>
      <c r="DT7" s="25">
        <v>46.96</v>
      </c>
      <c r="DU7" s="25">
        <v>61.61</v>
      </c>
      <c r="DV7" s="25">
        <v>57.91</v>
      </c>
      <c r="DW7" s="25">
        <v>59.41</v>
      </c>
      <c r="DX7" s="25">
        <v>15.33</v>
      </c>
      <c r="DY7" s="25">
        <v>16.760000000000002</v>
      </c>
      <c r="DZ7" s="25">
        <v>18.57</v>
      </c>
      <c r="EA7" s="25">
        <v>21.14</v>
      </c>
      <c r="EB7" s="25">
        <v>22.12</v>
      </c>
      <c r="EC7" s="25">
        <v>23.75</v>
      </c>
      <c r="ED7" s="25">
        <v>0</v>
      </c>
      <c r="EE7" s="25">
        <v>0</v>
      </c>
      <c r="EF7" s="25">
        <v>0.17</v>
      </c>
      <c r="EG7" s="25">
        <v>0.84</v>
      </c>
      <c r="EH7" s="25">
        <v>0.38</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