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9_亀山市\"/>
    </mc:Choice>
  </mc:AlternateContent>
  <xr:revisionPtr revIDLastSave="0" documentId="13_ncr:1_{29FE0FA4-5891-4BE9-BE7A-AB1DB640CBEC}" xr6:coauthVersionLast="47" xr6:coauthVersionMax="47" xr10:uidLastSave="{00000000-0000-0000-0000-000000000000}"/>
  <workbookProtection workbookAlgorithmName="SHA-512" workbookHashValue="kxFGA3btf24Y0HdZjC3u/XnIamE1xhqH+JPT2KThh9kt2+X9EUdadxyRH9iAxhAZZou/JrKbL+S+73g3r02KtQ==" workbookSaltValue="tTltQZJPZdMGdHk4GL1Qn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F85" i="4"/>
  <c r="E85" i="4"/>
  <c r="AT10" i="4"/>
  <c r="AL10" i="4"/>
  <c r="I10" i="4"/>
  <c r="AL8" i="4"/>
  <c r="I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<sst xmlns="http://schemas.openxmlformats.org/spreadsheetml/2006/main" count="236" uniqueCount="114">
  <si>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</si>
  <si>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</si>
  <si>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</si>
  <si>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</si>
  <si>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</si>
  <si>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</si>
  <si>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</si>
  <si>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</si>
  <si>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</si>
  <si>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</si>
  <si>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</si>
  <si>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</si>
  <si>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</si>
  <si>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</si>
  <si>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</si>
  <si>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</si>
  <si>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</si>
  <si>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</si>
  <si>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</si>
  <si>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</si>
  <si>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</si>
  <si>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</si>
  <si>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</si>
  <si>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</si>
  <si>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</si>
  <si>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</si>
  <si>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</si>
  <si>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</si>
  <si>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</si>
  <si>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</si>
  <si>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</si>
  <si>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</si>
  <si>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</si>
  <si>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</si>
  <si>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</si>
  <si>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</si>
  <si>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</si>
  <si>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</si>
  <si>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</si>
  <si>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</si>
  <si>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</si>
  <si>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</si>
  <si>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</si>
  <si>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</si>
  <si>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</si>
  <si>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</si>
  <si>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</si>
  <si>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</si>
  <si>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</si>
  <si>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</si>
  <si>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</si>
  <si>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</si>
  <si>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</si>
  <si>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</si>
  <si>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</si>
  <si>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</si>
  <si>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</si>
  <si>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</si>
  <si>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</si>
  <si>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</si>
  <si>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</si>
  <si>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</si>
  <si>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</si>
  <si>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</si>
  <si>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</si>
  <si>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</si>
  <si>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</si>
  <si>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</si>
  <si>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</si>
  <si>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</si>
  <si>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</si>
  <si>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</si>
  <si>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</si>
  <si>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</si>
  <si>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</si>
  <si>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</si>
  <si>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</si>
  <si>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</si>
  <si>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</si>
  <si>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</si>
  <si>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</si>
  <si>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</si>
  <si>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</si>
  <si>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</si>
  <si>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</si>
  <si>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</si>
  <si>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</si>
  <si>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</si>
  <si>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</si>
  <si>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</si>
  <si>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</si>
  <si>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</si>
  <si>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</si>
  <si>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</si>
  <si>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</si>
  <si>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</si>
  <si>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</si>
  <si>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</si>
  <si>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</si>
  <si>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</si>
  <si>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</si>
  <si>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</si>
  <si>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</si>
  <si>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</si>
  <si>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</si>
  <si>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</si>
  <si>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</si>
  <si>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</si>
  <si>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</si>
  <si>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</si>
  <si>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</si>
  <si>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料金収入や繰入金等の収益で維持管理費や支払利息等の費用をどの程度賄えているかを示す指標で、100％以上であれば単年度収支が黒字であることを表します。令和5年度の当該指標は100.91％で事業は安定しています。現状では整備途上であることから、十分な使用料収入が見込めず、営業外収益である繰入金の割合が約28％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100%には達しておらず、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低いことから、使用者の負担も軽いといえます。
　⑧水洗化率は、現在処理区域内人口のうち水洗便所を設置して汚水処理している人口の割合を表した指標で、類似団体と比較してやや低く、80.09％に留まっています。下水道の目的である公共用水域の水質保全は勿論のこと、経営の根幹を成す使用料収入へも影響することから、今後も普及促進に努める必要があります。</t>
    <phoneticPr fontId="4"/>
  </si>
  <si>
    <t>　①有形固定資産減価償却率は、有形固定資産のうち償却対象資産の減価償却がどの程度進んでいるかを指す指標で、資産の老朽化度合を示しています。本市の指標は17.87％であり、類似団体と比較してやや低いと言えます。
　②管渠老朽化率は法定耐用年数を超えた管渠延長の割合を表した指標で、管渠の老朽化度合を示しています。本市の指標は3.48であり、類似団体と比較して高いと言えます。
　③管渠改善率は当該年度に更新した管渠延長の割合を表した指標で、管渠の更新ペースや状況を把握することができます。本市の指標は0.19であり、類似団体と比較して高いと言えます。
　当該年度以降、改築・更新時期を迎える管渠が増加するため、維持修繕・改築更新は今後の大きな課題であることから、新設と維持修繕・改築更新とのバランスを図りながら計画的に事業を進めていく必要があります。</t>
    <phoneticPr fontId="4"/>
  </si>
  <si>
    <t xml:space="preserve">　本市の場合、整備途上であることから、十分な使用料収入が見込めず、一般会計からの繰入金が収益的収入の約28％を占めており、経営基盤の強化が早急かつ大きな課題となっています。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</si>
</sst>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0.24</c:v>
                </c:pt>
                <c:pt idx="3" formatCode="#,##0.00;&quot;△&quot;#,##0.00;&quot;-&quot;">
                  <c:v>0.19</c:v>
                </c:pt>
                <c:pt idx="4" formatCode="#,##0.00;&quot;△&quot;#,##0.00;&quot;-&quot;">
                  <c:v>0.19</c:v>
                </c:pt>
              </c:numCache>
            </c:numRef>
          </c:val>
          <c:extLst>
            <c:ext xmlns:c16="http://schemas.microsoft.com/office/drawing/2014/chart" uri="{C3380CC4-5D6E-409C-BE32-E72D297353CC}">
              <c16:uniqueId val="{00000000-D2B5-465B-AE08-7354FEA25F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0.06</c:v>
                </c:pt>
                <c:pt idx="3">
                  <c:v>0.09</c:v>
                </c:pt>
                <c:pt idx="4">
                  <c:v>0.16</c:v>
                </c:pt>
              </c:numCache>
            </c:numRef>
          </c:val>
          <c:smooth val="0"/>
          <c:extLst>
            <c:ext xmlns:c16="http://schemas.microsoft.com/office/drawing/2014/chart" uri="{C3380CC4-5D6E-409C-BE32-E72D297353CC}">
              <c16:uniqueId val="{00000001-D2B5-465B-AE08-7354FEA25F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13-4A53-90BF-7783B387B6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51.2</c:v>
                </c:pt>
                <c:pt idx="3">
                  <c:v>57.32</c:v>
                </c:pt>
                <c:pt idx="4">
                  <c:v>51.61</c:v>
                </c:pt>
              </c:numCache>
            </c:numRef>
          </c:val>
          <c:smooth val="0"/>
          <c:extLst>
            <c:ext xmlns:c16="http://schemas.microsoft.com/office/drawing/2014/chart" uri="{C3380CC4-5D6E-409C-BE32-E72D297353CC}">
              <c16:uniqueId val="{00000001-1713-4A53-90BF-7783B387B6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76.06</c:v>
                </c:pt>
                <c:pt idx="1">
                  <c:v>76.989999999999995</c:v>
                </c:pt>
                <c:pt idx="2">
                  <c:v>77.959999999999994</c:v>
                </c:pt>
                <c:pt idx="3">
                  <c:v>79.67</c:v>
                </c:pt>
                <c:pt idx="4">
                  <c:v>80.09</c:v>
                </c:pt>
              </c:numCache>
            </c:numRef>
          </c:val>
          <c:extLst>
            <c:ext xmlns:c16="http://schemas.microsoft.com/office/drawing/2014/chart" uri="{C3380CC4-5D6E-409C-BE32-E72D297353CC}">
              <c16:uniqueId val="{00000000-B104-44D7-8C89-AB3792AB21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85.03</c:v>
                </c:pt>
                <c:pt idx="3">
                  <c:v>85.96</c:v>
                </c:pt>
                <c:pt idx="4">
                  <c:v>85.14</c:v>
                </c:pt>
              </c:numCache>
            </c:numRef>
          </c:val>
          <c:smooth val="0"/>
          <c:extLst>
            <c:ext xmlns:c16="http://schemas.microsoft.com/office/drawing/2014/chart" uri="{C3380CC4-5D6E-409C-BE32-E72D297353CC}">
              <c16:uniqueId val="{00000001-B104-44D7-8C89-AB3792AB21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102.5</c:v>
                </c:pt>
                <c:pt idx="1">
                  <c:v>104.12</c:v>
                </c:pt>
                <c:pt idx="2">
                  <c:v>102.6</c:v>
                </c:pt>
                <c:pt idx="3">
                  <c:v>105.85</c:v>
                </c:pt>
                <c:pt idx="4">
                  <c:v>100.91</c:v>
                </c:pt>
              </c:numCache>
            </c:numRef>
          </c:val>
          <c:extLst>
            <c:ext xmlns:c16="http://schemas.microsoft.com/office/drawing/2014/chart" uri="{C3380CC4-5D6E-409C-BE32-E72D297353CC}">
              <c16:uniqueId val="{00000000-FC60-4373-8F63-FE31010135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108.61</c:v>
                </c:pt>
                <c:pt idx="3">
                  <c:v>109.58</c:v>
                </c:pt>
                <c:pt idx="4">
                  <c:v>107.74</c:v>
                </c:pt>
              </c:numCache>
            </c:numRef>
          </c:val>
          <c:smooth val="0"/>
          <c:extLst>
            <c:ext xmlns:c16="http://schemas.microsoft.com/office/drawing/2014/chart" uri="{C3380CC4-5D6E-409C-BE32-E72D297353CC}">
              <c16:uniqueId val="{00000001-FC60-4373-8F63-FE31010135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10.75</c:v>
                </c:pt>
                <c:pt idx="1">
                  <c:v>12.67</c:v>
                </c:pt>
                <c:pt idx="2">
                  <c:v>14.4</c:v>
                </c:pt>
                <c:pt idx="3">
                  <c:v>16.21</c:v>
                </c:pt>
                <c:pt idx="4">
                  <c:v>17.87</c:v>
                </c:pt>
              </c:numCache>
            </c:numRef>
          </c:val>
          <c:extLst>
            <c:ext xmlns:c16="http://schemas.microsoft.com/office/drawing/2014/chart" uri="{C3380CC4-5D6E-409C-BE32-E72D297353CC}">
              <c16:uniqueId val="{00000000-5E0E-4BAE-9867-D8F915BAFA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17.809999999999999</c:v>
                </c:pt>
                <c:pt idx="3">
                  <c:v>19.96</c:v>
                </c:pt>
                <c:pt idx="4">
                  <c:v>19.12</c:v>
                </c:pt>
              </c:numCache>
            </c:numRef>
          </c:val>
          <c:smooth val="0"/>
          <c:extLst>
            <c:ext xmlns:c16="http://schemas.microsoft.com/office/drawing/2014/chart" uri="{C3380CC4-5D6E-409C-BE32-E72D297353CC}">
              <c16:uniqueId val="{00000001-5E0E-4BAE-9867-D8F915BAFA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3.95</c:v>
                </c:pt>
                <c:pt idx="3" formatCode="#,##0.00;&quot;△&quot;#,##0.00;&quot;-&quot;">
                  <c:v>3.68</c:v>
                </c:pt>
                <c:pt idx="4" formatCode="#,##0.00;&quot;△&quot;#,##0.00;&quot;-&quot;">
                  <c:v>3.48</c:v>
                </c:pt>
              </c:numCache>
            </c:numRef>
          </c:val>
          <c:extLst>
            <c:ext xmlns:c16="http://schemas.microsoft.com/office/drawing/2014/chart" uri="{C3380CC4-5D6E-409C-BE32-E72D297353CC}">
              <c16:uniqueId val="{00000000-343C-4224-92D8-98CF478CF5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0.64</c:v>
                </c:pt>
                <c:pt idx="3" formatCode="#,##0.00;&quot;△&quot;#,##0.00;&quot;-&quot;">
                  <c:v>0.83</c:v>
                </c:pt>
                <c:pt idx="4" formatCode="#,##0.00;&quot;△&quot;#,##0.00;&quot;-&quot;">
                  <c:v>1.54</c:v>
                </c:pt>
              </c:numCache>
            </c:numRef>
          </c:val>
          <c:smooth val="0"/>
          <c:extLst>
            <c:ext xmlns:c16="http://schemas.microsoft.com/office/drawing/2014/chart" uri="{C3380CC4-5D6E-409C-BE32-E72D297353CC}">
              <c16:uniqueId val="{00000001-343C-4224-92D8-98CF478CF5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C7-496A-8899-8C76BB9624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11.49</c:v>
                </c:pt>
                <c:pt idx="3">
                  <c:v>5.35</c:v>
                </c:pt>
                <c:pt idx="4">
                  <c:v>6.17</c:v>
                </c:pt>
              </c:numCache>
            </c:numRef>
          </c:val>
          <c:smooth val="0"/>
          <c:extLst>
            <c:ext xmlns:c16="http://schemas.microsoft.com/office/drawing/2014/chart" uri="{C3380CC4-5D6E-409C-BE32-E72D297353CC}">
              <c16:uniqueId val="{00000001-2CC7-496A-8899-8C76BB9624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139.58000000000001</c:v>
                </c:pt>
                <c:pt idx="1">
                  <c:v>141.57</c:v>
                </c:pt>
                <c:pt idx="2">
                  <c:v>151.6</c:v>
                </c:pt>
                <c:pt idx="3">
                  <c:v>150.54</c:v>
                </c:pt>
                <c:pt idx="4">
                  <c:v>137.71</c:v>
                </c:pt>
              </c:numCache>
            </c:numRef>
          </c:val>
          <c:extLst>
            <c:ext xmlns:c16="http://schemas.microsoft.com/office/drawing/2014/chart" uri="{C3380CC4-5D6E-409C-BE32-E72D297353CC}">
              <c16:uniqueId val="{00000000-5ADA-4DD3-8CAE-ADD63C5E1C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52.69</c:v>
                </c:pt>
                <c:pt idx="3">
                  <c:v>59.45</c:v>
                </c:pt>
                <c:pt idx="4">
                  <c:v>68.13</c:v>
                </c:pt>
              </c:numCache>
            </c:numRef>
          </c:val>
          <c:smooth val="0"/>
          <c:extLst>
            <c:ext xmlns:c16="http://schemas.microsoft.com/office/drawing/2014/chart" uri="{C3380CC4-5D6E-409C-BE32-E72D297353CC}">
              <c16:uniqueId val="{00000001-5ADA-4DD3-8CAE-ADD63C5E1C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374.14</c:v>
                </c:pt>
                <c:pt idx="1">
                  <c:v>325.99</c:v>
                </c:pt>
                <c:pt idx="2">
                  <c:v>345.63</c:v>
                </c:pt>
                <c:pt idx="3">
                  <c:v>377.03</c:v>
                </c:pt>
                <c:pt idx="4">
                  <c:v>396.81</c:v>
                </c:pt>
              </c:numCache>
            </c:numRef>
          </c:val>
          <c:extLst>
            <c:ext xmlns:c16="http://schemas.microsoft.com/office/drawing/2014/chart" uri="{C3380CC4-5D6E-409C-BE32-E72D297353CC}">
              <c16:uniqueId val="{00000000-F689-4CFE-8C82-D8503071DC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998.38</c:v>
                </c:pt>
                <c:pt idx="3">
                  <c:v>925.32</c:v>
                </c:pt>
                <c:pt idx="4">
                  <c:v>932.94</c:v>
                </c:pt>
              </c:numCache>
            </c:numRef>
          </c:val>
          <c:smooth val="0"/>
          <c:extLst>
            <c:ext xmlns:c16="http://schemas.microsoft.com/office/drawing/2014/chart" uri="{C3380CC4-5D6E-409C-BE32-E72D297353CC}">
              <c16:uniqueId val="{00000001-F689-4CFE-8C82-D8503071DC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99.86</c:v>
                </c:pt>
                <c:pt idx="1">
                  <c:v>98.13</c:v>
                </c:pt>
                <c:pt idx="2">
                  <c:v>97.77</c:v>
                </c:pt>
                <c:pt idx="3">
                  <c:v>98.34</c:v>
                </c:pt>
                <c:pt idx="4">
                  <c:v>97.25</c:v>
                </c:pt>
              </c:numCache>
            </c:numRef>
          </c:val>
          <c:extLst>
            <c:ext xmlns:c16="http://schemas.microsoft.com/office/drawing/2014/chart" uri="{C3380CC4-5D6E-409C-BE32-E72D297353CC}">
              <c16:uniqueId val="{00000000-2498-4980-A46B-20B79362C7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95.92</c:v>
                </c:pt>
                <c:pt idx="3">
                  <c:v>96.98</c:v>
                </c:pt>
                <c:pt idx="4">
                  <c:v>103.51</c:v>
                </c:pt>
              </c:numCache>
            </c:numRef>
          </c:val>
          <c:smooth val="0"/>
          <c:extLst>
            <c:ext xmlns:c16="http://schemas.microsoft.com/office/drawing/2014/chart" uri="{C3380CC4-5D6E-409C-BE32-E72D297353CC}">
              <c16:uniqueId val="{00000001-2498-4980-A46B-20B79362C7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6A00-4E1D-84CD-8B50E3E6A7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156.75</c:v>
                </c:pt>
                <c:pt idx="3">
                  <c:v>153.54</c:v>
                </c:pt>
                <c:pt idx="4">
                  <c:v>151.82</c:v>
                </c:pt>
              </c:numCache>
            </c:numRef>
          </c:val>
          <c:smooth val="0"/>
          <c:extLst>
            <c:ext xmlns:c16="http://schemas.microsoft.com/office/drawing/2014/chart" uri="{C3380CC4-5D6E-409C-BE32-E72D297353CC}">
              <c16:uniqueId val="{00000001-6A00-4E1D-84CD-8B50E3E6A7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三重県　亀山市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71" t="str">
        <f>データ!$M$6</f>
        <v>非設置</v>
      </c>
      <c r="AE8" s="71"/>
      <c r="AF8" s="71"/>
      <c r="AG8" s="71"/>
      <c r="AH8" s="71"/>
      <c r="AI8" s="71"/>
      <c r="AJ8" s="71"/>
      <c r="AK8" s="3"/>
      <c r="AL8" s="51">
        <f>データ!S6</f>
        <v>49313</v>
      </c>
      <c r="AM8" s="51"/>
      <c r="AN8" s="51"/>
      <c r="AO8" s="51"/>
      <c r="AP8" s="51"/>
      <c r="AQ8" s="51"/>
      <c r="AR8" s="51"/>
      <c r="AS8" s="51"/>
      <c r="AT8" s="50">
        <f>データ!T6</f>
        <v>191.04</v>
      </c>
      <c r="AU8" s="50"/>
      <c r="AV8" s="50"/>
      <c r="AW8" s="50"/>
      <c r="AX8" s="50"/>
      <c r="AY8" s="50"/>
      <c r="AZ8" s="50"/>
      <c r="BA8" s="50"/>
      <c r="BB8" s="50">
        <f>データ!U6</f>
        <v>258.13</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52.3</v>
      </c>
      <c r="J10" s="50"/>
      <c r="K10" s="50"/>
      <c r="L10" s="50"/>
      <c r="M10" s="50"/>
      <c r="N10" s="50"/>
      <c r="O10" s="50"/>
      <c r="P10" s="50">
        <f>データ!P6</f>
        <v>63.2</v>
      </c>
      <c r="Q10" s="50"/>
      <c r="R10" s="50"/>
      <c r="S10" s="50"/>
      <c r="T10" s="50"/>
      <c r="U10" s="50"/>
      <c r="V10" s="50"/>
      <c r="W10" s="50">
        <f>データ!Q6</f>
        <v>97.59</v>
      </c>
      <c r="X10" s="50"/>
      <c r="Y10" s="50"/>
      <c r="Z10" s="50"/>
      <c r="AA10" s="50"/>
      <c r="AB10" s="50"/>
      <c r="AC10" s="50"/>
      <c r="AD10" s="51">
        <f>データ!R6</f>
        <v>2470</v>
      </c>
      <c r="AE10" s="51"/>
      <c r="AF10" s="51"/>
      <c r="AG10" s="51"/>
      <c r="AH10" s="51"/>
      <c r="AI10" s="51"/>
      <c r="AJ10" s="51"/>
      <c r="AK10" s="2"/>
      <c r="AL10" s="51">
        <f>データ!V6</f>
        <v>31080</v>
      </c>
      <c r="AM10" s="51"/>
      <c r="AN10" s="51"/>
      <c r="AO10" s="51"/>
      <c r="AP10" s="51"/>
      <c r="AQ10" s="51"/>
      <c r="AR10" s="51"/>
      <c r="AS10" s="51"/>
      <c r="AT10" s="50">
        <f>データ!W6</f>
        <v>10.74</v>
      </c>
      <c r="AU10" s="50"/>
      <c r="AV10" s="50"/>
      <c r="AW10" s="50"/>
      <c r="AX10" s="50"/>
      <c r="AY10" s="50"/>
      <c r="AZ10" s="50"/>
      <c r="BA10" s="50"/>
      <c r="BB10" s="50">
        <f>データ!X6</f>
        <v>2893.85</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fKVa9rDNPWwfSG8G6ho4kUFua9N2i38K3MSJqhVcYXWvovSF2rmOBILNuRSnLdQeot2fLwMsT9CUKeBu82DvA==" saltValue="JGo4crpUcfv4D/PEbDL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242101</v>
      </c>
      <c r="D6" s="19">
        <f t="shared" si="3"/>
        <v>46</v>
      </c>
      <c r="E6" s="19">
        <f t="shared" si="3"/>
        <v>17</v>
      </c>
      <c r="F6" s="19">
        <f t="shared" si="3"/>
        <v>1</v>
      </c>
      <c r="G6" s="19">
        <f t="shared" si="3"/>
        <v>0</v>
      </c>
      <c r="H6" s="19" t="str">
        <f t="shared" si="3"/>
        <v>三重県　亀山市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52.3</v>
      </c>
      <c r="P6" s="20">
        <f t="shared" si="3"/>
        <v>63.2</v>
      </c>
      <c r="Q6" s="20">
        <f t="shared" si="3"/>
        <v>97.59</v>
      </c>
      <c r="R6" s="20">
        <f t="shared" si="3"/>
        <v>2470</v>
      </c>
      <c r="S6" s="20">
        <f t="shared" si="3"/>
        <v>49313</v>
      </c>
      <c r="T6" s="20">
        <f t="shared" si="3"/>
        <v>191.04</v>
      </c>
      <c r="U6" s="20">
        <f t="shared" si="3"/>
        <v>258.13</v>
      </c>
      <c r="V6" s="20">
        <f t="shared" si="3"/>
        <v>31080</v>
      </c>
      <c r="W6" s="20">
        <f t="shared" si="3"/>
        <v>10.74</v>
      </c>
      <c r="X6" s="20">
        <f t="shared" si="3"/>
        <v>2893.85</v>
      </c>
      <c r="Y6" s="21">
        <f>IF(Y7="",NA(),Y7)</f>
        <v>102.5</v>
      </c>
      <c r="Z6" s="21">
        <f t="shared" ref="Z6:AH6" si="4">IF(Z7="",NA(),Z7)</f>
        <v>104.12</v>
      </c>
      <c r="AA6" s="21">
        <f t="shared" si="4"/>
        <v>102.6</v>
      </c>
      <c r="AB6" s="21">
        <f t="shared" si="4"/>
        <v>105.85</v>
      </c>
      <c r="AC6" s="21">
        <f t="shared" si="4"/>
        <v>100.91</v>
      </c>
      <c r="AD6" s="21">
        <f t="shared" si="4"/>
        <v>106.57</v>
      </c>
      <c r="AE6" s="21">
        <f t="shared" si="4"/>
        <v>107.21</v>
      </c>
      <c r="AF6" s="21">
        <f t="shared" si="4"/>
        <v>108.61</v>
      </c>
      <c r="AG6" s="21">
        <f t="shared" si="4"/>
        <v>109.58</v>
      </c>
      <c r="AH6" s="21">
        <f t="shared" si="4"/>
        <v>107.74</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11.49</v>
      </c>
      <c r="AR6" s="21">
        <f t="shared" si="5"/>
        <v>5.35</v>
      </c>
      <c r="AS6" s="21">
        <f t="shared" si="5"/>
        <v>6.17</v>
      </c>
      <c r="AT6" s="20" t="str">
        <f>IF(AT7="","",IF(AT7="-","【-】","【"&amp;SUBSTITUTE(TEXT(AT7,"#,##0.00"),"-","△")&amp;"】"))</f>
        <v>【3.03】</v>
      </c>
      <c r="AU6" s="21">
        <f>IF(AU7="",NA(),AU7)</f>
        <v>139.58000000000001</v>
      </c>
      <c r="AV6" s="21">
        <f t="shared" ref="AV6:BD6" si="6">IF(AV7="",NA(),AV7)</f>
        <v>141.57</v>
      </c>
      <c r="AW6" s="21">
        <f t="shared" si="6"/>
        <v>151.6</v>
      </c>
      <c r="AX6" s="21">
        <f t="shared" si="6"/>
        <v>150.54</v>
      </c>
      <c r="AY6" s="21">
        <f t="shared" si="6"/>
        <v>137.71</v>
      </c>
      <c r="AZ6" s="21">
        <f t="shared" si="6"/>
        <v>47.03</v>
      </c>
      <c r="BA6" s="21">
        <f t="shared" si="6"/>
        <v>40.67</v>
      </c>
      <c r="BB6" s="21">
        <f t="shared" si="6"/>
        <v>52.69</v>
      </c>
      <c r="BC6" s="21">
        <f t="shared" si="6"/>
        <v>59.45</v>
      </c>
      <c r="BD6" s="21">
        <f t="shared" si="6"/>
        <v>68.13</v>
      </c>
      <c r="BE6" s="20" t="str">
        <f>IF(BE7="","",IF(BE7="-","【-】","【"&amp;SUBSTITUTE(TEXT(BE7,"#,##0.00"),"-","△")&amp;"】"))</f>
        <v>【78.43】</v>
      </c>
      <c r="BF6" s="21">
        <f>IF(BF7="",NA(),BF7)</f>
        <v>374.14</v>
      </c>
      <c r="BG6" s="21">
        <f t="shared" ref="BG6:BO6" si="7">IF(BG7="",NA(),BG7)</f>
        <v>325.99</v>
      </c>
      <c r="BH6" s="21">
        <f t="shared" si="7"/>
        <v>345.63</v>
      </c>
      <c r="BI6" s="21">
        <f t="shared" si="7"/>
        <v>377.03</v>
      </c>
      <c r="BJ6" s="21">
        <f t="shared" si="7"/>
        <v>396.81</v>
      </c>
      <c r="BK6" s="21">
        <f t="shared" si="7"/>
        <v>1001.3</v>
      </c>
      <c r="BL6" s="21">
        <f t="shared" si="7"/>
        <v>1050.51</v>
      </c>
      <c r="BM6" s="21">
        <f t="shared" si="7"/>
        <v>998.38</v>
      </c>
      <c r="BN6" s="21">
        <f t="shared" si="7"/>
        <v>925.32</v>
      </c>
      <c r="BO6" s="21">
        <f t="shared" si="7"/>
        <v>932.94</v>
      </c>
      <c r="BP6" s="20" t="str">
        <f>IF(BP7="","",IF(BP7="-","【-】","【"&amp;SUBSTITUTE(TEXT(BP7,"#,##0.00"),"-","△")&amp;"】"))</f>
        <v>【630.82】</v>
      </c>
      <c r="BQ6" s="21">
        <f>IF(BQ7="",NA(),BQ7)</f>
        <v>99.86</v>
      </c>
      <c r="BR6" s="21">
        <f t="shared" ref="BR6:BZ6" si="8">IF(BR7="",NA(),BR7)</f>
        <v>98.13</v>
      </c>
      <c r="BS6" s="21">
        <f t="shared" si="8"/>
        <v>97.77</v>
      </c>
      <c r="BT6" s="21">
        <f t="shared" si="8"/>
        <v>98.34</v>
      </c>
      <c r="BU6" s="21">
        <f t="shared" si="8"/>
        <v>97.25</v>
      </c>
      <c r="BV6" s="21">
        <f t="shared" si="8"/>
        <v>81.88</v>
      </c>
      <c r="BW6" s="21">
        <f t="shared" si="8"/>
        <v>82.65</v>
      </c>
      <c r="BX6" s="21">
        <f t="shared" si="8"/>
        <v>95.92</v>
      </c>
      <c r="BY6" s="21">
        <f t="shared" si="8"/>
        <v>96.98</v>
      </c>
      <c r="BZ6" s="21">
        <f t="shared" si="8"/>
        <v>103.51</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187.55</v>
      </c>
      <c r="CH6" s="21">
        <f t="shared" si="9"/>
        <v>186.3</v>
      </c>
      <c r="CI6" s="21">
        <f t="shared" si="9"/>
        <v>156.75</v>
      </c>
      <c r="CJ6" s="21">
        <f t="shared" si="9"/>
        <v>153.54</v>
      </c>
      <c r="CK6" s="21">
        <f t="shared" si="9"/>
        <v>151.82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51.2</v>
      </c>
      <c r="CU6" s="21">
        <f t="shared" si="10"/>
        <v>57.32</v>
      </c>
      <c r="CV6" s="21">
        <f t="shared" si="10"/>
        <v>51.61</v>
      </c>
      <c r="CW6" s="20" t="str">
        <f>IF(CW7="","",IF(CW7="-","【-】","【"&amp;SUBSTITUTE(TEXT(CW7,"#,##0.00"),"-","△")&amp;"】"))</f>
        <v>【58.94】</v>
      </c>
      <c r="CX6" s="21">
        <f>IF(CX7="",NA(),CX7)</f>
        <v>76.06</v>
      </c>
      <c r="CY6" s="21">
        <f t="shared" ref="CY6:DG6" si="11">IF(CY7="",NA(),CY7)</f>
        <v>76.989999999999995</v>
      </c>
      <c r="CZ6" s="21">
        <f t="shared" si="11"/>
        <v>77.959999999999994</v>
      </c>
      <c r="DA6" s="21">
        <f t="shared" si="11"/>
        <v>79.67</v>
      </c>
      <c r="DB6" s="21">
        <f t="shared" si="11"/>
        <v>80.09</v>
      </c>
      <c r="DC6" s="21">
        <f t="shared" si="11"/>
        <v>82.55</v>
      </c>
      <c r="DD6" s="21">
        <f t="shared" si="11"/>
        <v>82.08</v>
      </c>
      <c r="DE6" s="21">
        <f t="shared" si="11"/>
        <v>85.03</v>
      </c>
      <c r="DF6" s="21">
        <f t="shared" si="11"/>
        <v>85.96</v>
      </c>
      <c r="DG6" s="21">
        <f t="shared" si="11"/>
        <v>85.14</v>
      </c>
      <c r="DH6" s="20" t="str">
        <f>IF(DH7="","",IF(DH7="-","【-】","【"&amp;SUBSTITUTE(TEXT(DH7,"#,##0.00"),"-","△")&amp;"】"))</f>
        <v>【95.91】</v>
      </c>
      <c r="DI6" s="21">
        <f>IF(DI7="",NA(),DI7)</f>
        <v>10.75</v>
      </c>
      <c r="DJ6" s="21">
        <f t="shared" ref="DJ6:DR6" si="12">IF(DJ7="",NA(),DJ7)</f>
        <v>12.67</v>
      </c>
      <c r="DK6" s="21">
        <f t="shared" si="12"/>
        <v>14.4</v>
      </c>
      <c r="DL6" s="21">
        <f t="shared" si="12"/>
        <v>16.21</v>
      </c>
      <c r="DM6" s="21">
        <f t="shared" si="12"/>
        <v>17.87</v>
      </c>
      <c r="DN6" s="21">
        <f t="shared" si="12"/>
        <v>15.85</v>
      </c>
      <c r="DO6" s="21">
        <f t="shared" si="12"/>
        <v>12.7</v>
      </c>
      <c r="DP6" s="21">
        <f t="shared" si="12"/>
        <v>17.809999999999999</v>
      </c>
      <c r="DQ6" s="21">
        <f t="shared" si="12"/>
        <v>19.96</v>
      </c>
      <c r="DR6" s="21">
        <f t="shared" si="12"/>
        <v>19.12</v>
      </c>
      <c r="DS6" s="20" t="str">
        <f>IF(DS7="","",IF(DS7="-","【-】","【"&amp;SUBSTITUTE(TEXT(DS7,"#,##0.00"),"-","△")&amp;"】"))</f>
        <v>【41.09】</v>
      </c>
      <c r="DT6" s="20">
        <f>IF(DT7="",NA(),DT7)</f>
        <v>0</v>
      </c>
      <c r="DU6" s="20">
        <f t="shared" ref="DU6:EC6" si="13">IF(DU7="",NA(),DU7)</f>
        <v>0</v>
      </c>
      <c r="DV6" s="21">
        <f t="shared" si="13"/>
        <v>3.95</v>
      </c>
      <c r="DW6" s="21">
        <f t="shared" si="13"/>
        <v>3.68</v>
      </c>
      <c r="DX6" s="21">
        <f t="shared" si="13"/>
        <v>3.48</v>
      </c>
      <c r="DY6" s="20">
        <f t="shared" si="13"/>
        <v>0</v>
      </c>
      <c r="DZ6" s="20">
        <f t="shared" si="13"/>
        <v>0</v>
      </c>
      <c r="EA6" s="21">
        <f t="shared" si="13"/>
        <v>0.64</v>
      </c>
      <c r="EB6" s="21">
        <f t="shared" si="13"/>
        <v>0.83</v>
      </c>
      <c r="EC6" s="21">
        <f t="shared" si="13"/>
        <v>1.54</v>
      </c>
      <c r="ED6" s="20" t="str">
        <f>IF(ED7="","",IF(ED7="-","【-】","【"&amp;SUBSTITUTE(TEXT(ED7,"#,##0.00"),"-","△")&amp;"】"))</f>
        <v>【8.68】</v>
      </c>
      <c r="EE6" s="20">
        <f>IF(EE7="",NA(),EE7)</f>
        <v>0</v>
      </c>
      <c r="EF6" s="20">
        <f t="shared" ref="EF6:EN6" si="14">IF(EF7="",NA(),EF7)</f>
        <v>0</v>
      </c>
      <c r="EG6" s="21">
        <f t="shared" si="14"/>
        <v>0.24</v>
      </c>
      <c r="EH6" s="21">
        <f t="shared" si="14"/>
        <v>0.19</v>
      </c>
      <c r="EI6" s="21">
        <f t="shared" si="14"/>
        <v>0.19</v>
      </c>
      <c r="EJ6" s="21">
        <f t="shared" si="14"/>
        <v>0.15</v>
      </c>
      <c r="EK6" s="21">
        <f t="shared" si="14"/>
        <v>1.65</v>
      </c>
      <c r="EL6" s="21">
        <f t="shared" si="14"/>
        <v>0.06</v>
      </c>
      <c r="EM6" s="21">
        <f t="shared" si="14"/>
        <v>0.09</v>
      </c>
      <c r="EN6" s="21">
        <f t="shared" si="14"/>
        <v>0.16</v>
      </c>
      <c r="EO6" s="20" t="str">
        <f>IF(EO7="","",IF(EO7="-","【-】","【"&amp;SUBSTITUTE(TEXT(EO7,"#,##0.00"),"-","△")&amp;"】"))</f>
        <v>【0.22】</v>
      </c>
    </row>
    <row r="7" spans="1:148" s="22" customFormat="1" x14ac:dyDescent="0.2">
      <c r="A7" s="14"/>
      <c r="B7" s="23">
        <v>2023</v>
      </c>
      <c r="C7" s="23">
        <v>242101</v>
      </c>
      <c r="D7" s="23">
        <v>46</v>
      </c>
      <c r="E7" s="23">
        <v>17</v>
      </c>
      <c r="F7" s="23">
        <v>1</v>
      </c>
      <c r="G7" s="23">
        <v>0</v>
      </c>
      <c r="H7" s="23" t="s">
        <v>95</v>
      </c>
      <c r="I7" s="23" t="s">
        <v>96</v>
      </c>
      <c r="J7" s="23" t="s">
        <v>97</v>
      </c>
      <c r="K7" s="23" t="s">
        <v>98</v>
      </c>
      <c r="L7" s="23" t="s">
        <v>99</v>
      </c>
      <c r="M7" s="23" t="s">
        <v>100</v>
      </c>
      <c r="N7" s="24" t="s">
        <v>101</v>
      </c>
      <c r="O7" s="24">
        <v>52.3</v>
      </c>
      <c r="P7" s="24">
        <v>63.2</v>
      </c>
      <c r="Q7" s="24">
        <v>97.59</v>
      </c>
      <c r="R7" s="24">
        <v>2470</v>
      </c>
      <c r="S7" s="24">
        <v>49313</v>
      </c>
      <c r="T7" s="24">
        <v>191.04</v>
      </c>
      <c r="U7" s="24">
        <v>258.13</v>
      </c>
      <c r="V7" s="24">
        <v>31080</v>
      </c>
      <c r="W7" s="24">
        <v>10.74</v>
      </c>
      <c r="X7" s="24">
        <v>2893.85</v>
      </c>
      <c r="Y7" s="24">
        <v>102.5</v>
      </c>
      <c r="Z7" s="24">
        <v>104.12</v>
      </c>
      <c r="AA7" s="24">
        <v>102.6</v>
      </c>
      <c r="AB7" s="24">
        <v>105.85</v>
      </c>
      <c r="AC7" s="24">
        <v>100.91</v>
      </c>
      <c r="AD7" s="24">
        <v>106.57</v>
      </c>
      <c r="AE7" s="24">
        <v>107.21</v>
      </c>
      <c r="AF7" s="24">
        <v>108.61</v>
      </c>
      <c r="AG7" s="24">
        <v>109.58</v>
      </c>
      <c r="AH7" s="24">
        <v>107.74</v>
      </c>
      <c r="AI7" s="24">
        <v>105.91</v>
      </c>
      <c r="AJ7" s="24">
        <v>0</v>
      </c>
      <c r="AK7" s="24">
        <v>0</v>
      </c>
      <c r="AL7" s="24">
        <v>0</v>
      </c>
      <c r="AM7" s="24">
        <v>0</v>
      </c>
      <c r="AN7" s="24">
        <v>0</v>
      </c>
      <c r="AO7" s="24">
        <v>53.44</v>
      </c>
      <c r="AP7" s="24">
        <v>43.71</v>
      </c>
      <c r="AQ7" s="24">
        <v>11.49</v>
      </c>
      <c r="AR7" s="24">
        <v>5.35</v>
      </c>
      <c r="AS7" s="24">
        <v>6.17</v>
      </c>
      <c r="AT7" s="24">
        <v>3.03</v>
      </c>
      <c r="AU7" s="24">
        <v>139.58000000000001</v>
      </c>
      <c r="AV7" s="24">
        <v>141.57</v>
      </c>
      <c r="AW7" s="24">
        <v>151.6</v>
      </c>
      <c r="AX7" s="24">
        <v>150.54</v>
      </c>
      <c r="AY7" s="24">
        <v>137.71</v>
      </c>
      <c r="AZ7" s="24">
        <v>47.03</v>
      </c>
      <c r="BA7" s="24">
        <v>40.67</v>
      </c>
      <c r="BB7" s="24">
        <v>52.69</v>
      </c>
      <c r="BC7" s="24">
        <v>59.45</v>
      </c>
      <c r="BD7" s="24">
        <v>68.13</v>
      </c>
      <c r="BE7" s="24">
        <v>78.430000000000007</v>
      </c>
      <c r="BF7" s="24">
        <v>374.14</v>
      </c>
      <c r="BG7" s="24">
        <v>325.99</v>
      </c>
      <c r="BH7" s="24">
        <v>345.63</v>
      </c>
      <c r="BI7" s="24">
        <v>377.03</v>
      </c>
      <c r="BJ7" s="24">
        <v>396.81</v>
      </c>
      <c r="BK7" s="24">
        <v>1001.3</v>
      </c>
      <c r="BL7" s="24">
        <v>1050.51</v>
      </c>
      <c r="BM7" s="24">
        <v>998.38</v>
      </c>
      <c r="BN7" s="24">
        <v>925.32</v>
      </c>
      <c r="BO7" s="24">
        <v>932.94</v>
      </c>
      <c r="BP7" s="24">
        <v>630.82000000000005</v>
      </c>
      <c r="BQ7" s="24">
        <v>99.86</v>
      </c>
      <c r="BR7" s="24">
        <v>98.13</v>
      </c>
      <c r="BS7" s="24">
        <v>97.77</v>
      </c>
      <c r="BT7" s="24">
        <v>98.34</v>
      </c>
      <c r="BU7" s="24">
        <v>97.25</v>
      </c>
      <c r="BV7" s="24">
        <v>81.88</v>
      </c>
      <c r="BW7" s="24">
        <v>82.65</v>
      </c>
      <c r="BX7" s="24">
        <v>95.92</v>
      </c>
      <c r="BY7" s="24">
        <v>96.98</v>
      </c>
      <c r="BZ7" s="24">
        <v>103.51</v>
      </c>
      <c r="CA7" s="24">
        <v>97.81</v>
      </c>
      <c r="CB7" s="24">
        <v>150</v>
      </c>
      <c r="CC7" s="24">
        <v>150</v>
      </c>
      <c r="CD7" s="24">
        <v>150</v>
      </c>
      <c r="CE7" s="24">
        <v>150</v>
      </c>
      <c r="CF7" s="24">
        <v>150</v>
      </c>
      <c r="CG7" s="24">
        <v>187.55</v>
      </c>
      <c r="CH7" s="24">
        <v>186.3</v>
      </c>
      <c r="CI7" s="24">
        <v>156.75</v>
      </c>
      <c r="CJ7" s="24">
        <v>153.54</v>
      </c>
      <c r="CK7" s="24">
        <v>151.82</v>
      </c>
      <c r="CL7" s="24">
        <v>138.75</v>
      </c>
      <c r="CM7" s="24" t="s">
        <v>101</v>
      </c>
      <c r="CN7" s="24" t="s">
        <v>101</v>
      </c>
      <c r="CO7" s="24" t="s">
        <v>101</v>
      </c>
      <c r="CP7" s="24" t="s">
        <v>101</v>
      </c>
      <c r="CQ7" s="24" t="s">
        <v>101</v>
      </c>
      <c r="CR7" s="24">
        <v>50.94</v>
      </c>
      <c r="CS7" s="24">
        <v>50.53</v>
      </c>
      <c r="CT7" s="24">
        <v>51.2</v>
      </c>
      <c r="CU7" s="24">
        <v>57.32</v>
      </c>
      <c r="CV7" s="24">
        <v>51.61</v>
      </c>
      <c r="CW7" s="24">
        <v>58.94</v>
      </c>
      <c r="CX7" s="24">
        <v>76.06</v>
      </c>
      <c r="CY7" s="24">
        <v>76.989999999999995</v>
      </c>
      <c r="CZ7" s="24">
        <v>77.959999999999994</v>
      </c>
      <c r="DA7" s="24">
        <v>79.67</v>
      </c>
      <c r="DB7" s="24">
        <v>80.09</v>
      </c>
      <c r="DC7" s="24">
        <v>82.55</v>
      </c>
      <c r="DD7" s="24">
        <v>82.08</v>
      </c>
      <c r="DE7" s="24">
        <v>85.03</v>
      </c>
      <c r="DF7" s="24">
        <v>85.96</v>
      </c>
      <c r="DG7" s="24">
        <v>85.14</v>
      </c>
      <c r="DH7" s="24">
        <v>95.91</v>
      </c>
      <c r="DI7" s="24">
        <v>10.75</v>
      </c>
      <c r="DJ7" s="24">
        <v>12.67</v>
      </c>
      <c r="DK7" s="24">
        <v>14.4</v>
      </c>
      <c r="DL7" s="24">
        <v>16.21</v>
      </c>
      <c r="DM7" s="24">
        <v>17.87</v>
      </c>
      <c r="DN7" s="24">
        <v>15.85</v>
      </c>
      <c r="DO7" s="24">
        <v>12.7</v>
      </c>
      <c r="DP7" s="24">
        <v>17.809999999999999</v>
      </c>
      <c r="DQ7" s="24">
        <v>19.96</v>
      </c>
      <c r="DR7" s="24">
        <v>19.12</v>
      </c>
      <c r="DS7" s="24">
        <v>41.09</v>
      </c>
      <c r="DT7" s="24">
        <v>0</v>
      </c>
      <c r="DU7" s="24">
        <v>0</v>
      </c>
      <c r="DV7" s="24">
        <v>3.95</v>
      </c>
      <c r="DW7" s="24">
        <v>3.68</v>
      </c>
      <c r="DX7" s="24">
        <v>3.48</v>
      </c>
      <c r="DY7" s="24">
        <v>0</v>
      </c>
      <c r="DZ7" s="24">
        <v>0</v>
      </c>
      <c r="EA7" s="24">
        <v>0.64</v>
      </c>
      <c r="EB7" s="24">
        <v>0.83</v>
      </c>
      <c r="EC7" s="24">
        <v>1.54</v>
      </c>
      <c r="ED7" s="24">
        <v>8.68</v>
      </c>
      <c r="EE7" s="24">
        <v>0</v>
      </c>
      <c r="EF7" s="24">
        <v>0</v>
      </c>
      <c r="EG7" s="24">
        <v>0.24</v>
      </c>
      <c r="EH7" s="24">
        <v>0.19</v>
      </c>
      <c r="EI7" s="24">
        <v>0.19</v>
      </c>
      <c r="EJ7" s="24">
        <v>0.15</v>
      </c>
      <c r="EK7" s="24">
        <v>1.65</v>
      </c>
      <c r="EL7" s="24">
        <v>0.06</v>
      </c>
      <c r="EM7" s="24">
        <v>0.09</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